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8,24 ПОКОМ ЗПФ филиалы\Бердянск\"/>
    </mc:Choice>
  </mc:AlternateContent>
  <xr:revisionPtr revIDLastSave="0" documentId="13_ncr:1_{62C6E24D-3EDF-47A4-854D-557659405C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1" l="1"/>
  <c r="E85" i="1"/>
  <c r="F33" i="1"/>
  <c r="E33" i="1"/>
  <c r="F30" i="1"/>
  <c r="E30" i="1"/>
  <c r="AG87" i="1" l="1"/>
  <c r="AF87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3" i="1"/>
  <c r="AF73" i="1"/>
  <c r="AG72" i="1"/>
  <c r="AF72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4" i="1"/>
  <c r="AF34" i="1"/>
  <c r="AG33" i="1"/>
  <c r="AF33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 l="1"/>
  <c r="AB15" i="1"/>
  <c r="AB16" i="1"/>
  <c r="AB17" i="1"/>
  <c r="AB20" i="1"/>
  <c r="AB21" i="1"/>
  <c r="AB22" i="1"/>
  <c r="AB32" i="1"/>
  <c r="AB35" i="1"/>
  <c r="AB38" i="1"/>
  <c r="AB39" i="1"/>
  <c r="AB40" i="1"/>
  <c r="AB42" i="1"/>
  <c r="AB43" i="1"/>
  <c r="AB44" i="1"/>
  <c r="AB47" i="1"/>
  <c r="AB64" i="1"/>
  <c r="AB65" i="1"/>
  <c r="AB66" i="1"/>
  <c r="AB67" i="1"/>
  <c r="AB68" i="1"/>
  <c r="AB69" i="1"/>
  <c r="AB70" i="1"/>
  <c r="AB71" i="1"/>
  <c r="AB74" i="1"/>
  <c r="AB86" i="1"/>
  <c r="O7" i="1"/>
  <c r="O8" i="1"/>
  <c r="P8" i="1" s="1"/>
  <c r="AD8" i="1" s="1"/>
  <c r="O9" i="1"/>
  <c r="O10" i="1"/>
  <c r="O11" i="1"/>
  <c r="O12" i="1"/>
  <c r="O13" i="1"/>
  <c r="O14" i="1"/>
  <c r="T14" i="1" s="1"/>
  <c r="O15" i="1"/>
  <c r="T15" i="1" s="1"/>
  <c r="O16" i="1"/>
  <c r="T16" i="1" s="1"/>
  <c r="O17" i="1"/>
  <c r="T17" i="1" s="1"/>
  <c r="O18" i="1"/>
  <c r="O19" i="1"/>
  <c r="O20" i="1"/>
  <c r="T20" i="1" s="1"/>
  <c r="O21" i="1"/>
  <c r="T21" i="1" s="1"/>
  <c r="O22" i="1"/>
  <c r="T22" i="1" s="1"/>
  <c r="O23" i="1"/>
  <c r="O24" i="1"/>
  <c r="O25" i="1"/>
  <c r="P25" i="1" s="1"/>
  <c r="O26" i="1"/>
  <c r="O27" i="1"/>
  <c r="O28" i="1"/>
  <c r="O29" i="1"/>
  <c r="O30" i="1"/>
  <c r="O31" i="1"/>
  <c r="O32" i="1"/>
  <c r="T32" i="1" s="1"/>
  <c r="O33" i="1"/>
  <c r="O34" i="1"/>
  <c r="O35" i="1"/>
  <c r="T35" i="1" s="1"/>
  <c r="O36" i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44" i="1"/>
  <c r="T44" i="1" s="1"/>
  <c r="O45" i="1"/>
  <c r="O46" i="1"/>
  <c r="O47" i="1"/>
  <c r="T47" i="1" s="1"/>
  <c r="O48" i="1"/>
  <c r="O49" i="1"/>
  <c r="O50" i="1"/>
  <c r="O51" i="1"/>
  <c r="O52" i="1"/>
  <c r="O53" i="1"/>
  <c r="P53" i="1" s="1"/>
  <c r="O54" i="1"/>
  <c r="P54" i="1" s="1"/>
  <c r="O55" i="1"/>
  <c r="O56" i="1"/>
  <c r="P56" i="1" s="1"/>
  <c r="O57" i="1"/>
  <c r="O58" i="1"/>
  <c r="O59" i="1"/>
  <c r="O60" i="1"/>
  <c r="O61" i="1"/>
  <c r="O62" i="1"/>
  <c r="O63" i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O74" i="1"/>
  <c r="T74" i="1" s="1"/>
  <c r="O75" i="1"/>
  <c r="O76" i="1"/>
  <c r="O77" i="1"/>
  <c r="O78" i="1"/>
  <c r="O79" i="1"/>
  <c r="O80" i="1"/>
  <c r="O81" i="1"/>
  <c r="O82" i="1"/>
  <c r="O83" i="1"/>
  <c r="O84" i="1"/>
  <c r="O85" i="1"/>
  <c r="O86" i="1"/>
  <c r="T86" i="1" s="1"/>
  <c r="O87" i="1"/>
  <c r="O6" i="1"/>
  <c r="P6" i="1" s="1"/>
  <c r="U6" i="1" l="1"/>
  <c r="P84" i="1"/>
  <c r="P82" i="1"/>
  <c r="P80" i="1"/>
  <c r="T78" i="1"/>
  <c r="P76" i="1"/>
  <c r="T72" i="1"/>
  <c r="P62" i="1"/>
  <c r="T60" i="1"/>
  <c r="P58" i="1"/>
  <c r="T52" i="1"/>
  <c r="P50" i="1"/>
  <c r="P48" i="1"/>
  <c r="T46" i="1"/>
  <c r="T36" i="1"/>
  <c r="T34" i="1"/>
  <c r="P30" i="1"/>
  <c r="P28" i="1"/>
  <c r="T26" i="1"/>
  <c r="T24" i="1"/>
  <c r="P18" i="1"/>
  <c r="T12" i="1"/>
  <c r="P10" i="1"/>
  <c r="AE8" i="1"/>
  <c r="Q8" i="1"/>
  <c r="T8" i="1" s="1"/>
  <c r="AB8" i="1"/>
  <c r="P85" i="1"/>
  <c r="P83" i="1"/>
  <c r="P81" i="1"/>
  <c r="P77" i="1"/>
  <c r="P75" i="1"/>
  <c r="P73" i="1"/>
  <c r="P63" i="1"/>
  <c r="P61" i="1"/>
  <c r="P59" i="1"/>
  <c r="P57" i="1"/>
  <c r="P55" i="1"/>
  <c r="P51" i="1"/>
  <c r="P45" i="1"/>
  <c r="P41" i="1"/>
  <c r="P33" i="1"/>
  <c r="P27" i="1"/>
  <c r="P13" i="1"/>
  <c r="P9" i="1"/>
  <c r="U79" i="1"/>
  <c r="U87" i="1"/>
  <c r="U71" i="1"/>
  <c r="U64" i="1"/>
  <c r="U83" i="1"/>
  <c r="U75" i="1"/>
  <c r="U67" i="1"/>
  <c r="U60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85" i="1"/>
  <c r="U81" i="1"/>
  <c r="U77" i="1"/>
  <c r="U73" i="1"/>
  <c r="U69" i="1"/>
  <c r="U65" i="1"/>
  <c r="U62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8" i="1"/>
  <c r="U86" i="1"/>
  <c r="U84" i="1"/>
  <c r="U82" i="1"/>
  <c r="U80" i="1"/>
  <c r="U78" i="1"/>
  <c r="U76" i="1"/>
  <c r="U74" i="1"/>
  <c r="U72" i="1"/>
  <c r="U70" i="1"/>
  <c r="U68" i="1"/>
  <c r="U66" i="1"/>
  <c r="U63" i="1"/>
  <c r="U61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" i="1" l="1"/>
  <c r="AB7" i="1"/>
  <c r="AD9" i="1"/>
  <c r="AB9" i="1"/>
  <c r="AD11" i="1"/>
  <c r="AB11" i="1"/>
  <c r="AD13" i="1"/>
  <c r="AB13" i="1"/>
  <c r="AD19" i="1"/>
  <c r="AB19" i="1"/>
  <c r="AD23" i="1"/>
  <c r="AB23" i="1"/>
  <c r="AD25" i="1"/>
  <c r="AB25" i="1"/>
  <c r="AD27" i="1"/>
  <c r="AB27" i="1"/>
  <c r="AD29" i="1"/>
  <c r="AB29" i="1"/>
  <c r="AD31" i="1"/>
  <c r="AB31" i="1"/>
  <c r="AD33" i="1"/>
  <c r="AB33" i="1"/>
  <c r="AD37" i="1"/>
  <c r="AB37" i="1"/>
  <c r="AD41" i="1"/>
  <c r="AB41" i="1"/>
  <c r="AD45" i="1"/>
  <c r="AB45" i="1"/>
  <c r="AD49" i="1"/>
  <c r="AB49" i="1"/>
  <c r="AD51" i="1"/>
  <c r="AB51" i="1"/>
  <c r="AD53" i="1"/>
  <c r="AB53" i="1"/>
  <c r="AD55" i="1"/>
  <c r="AB55" i="1"/>
  <c r="AD57" i="1"/>
  <c r="AB57" i="1"/>
  <c r="AD59" i="1"/>
  <c r="AB59" i="1"/>
  <c r="AD61" i="1"/>
  <c r="AB61" i="1"/>
  <c r="AD63" i="1"/>
  <c r="AB63" i="1"/>
  <c r="AD73" i="1"/>
  <c r="AB73" i="1"/>
  <c r="AD75" i="1"/>
  <c r="AB75" i="1"/>
  <c r="AD77" i="1"/>
  <c r="AB77" i="1"/>
  <c r="AD79" i="1"/>
  <c r="AB79" i="1"/>
  <c r="AD81" i="1"/>
  <c r="AB81" i="1"/>
  <c r="AD83" i="1"/>
  <c r="AB83" i="1"/>
  <c r="AD85" i="1"/>
  <c r="AB85" i="1"/>
  <c r="AD87" i="1"/>
  <c r="AB87" i="1"/>
  <c r="P5" i="1"/>
  <c r="T7" i="1"/>
  <c r="T11" i="1"/>
  <c r="T19" i="1"/>
  <c r="T23" i="1"/>
  <c r="T29" i="1"/>
  <c r="T31" i="1"/>
  <c r="T37" i="1"/>
  <c r="T49" i="1"/>
  <c r="T79" i="1"/>
  <c r="T87" i="1"/>
  <c r="AD10" i="1"/>
  <c r="AB10" i="1"/>
  <c r="AD12" i="1"/>
  <c r="AB12" i="1"/>
  <c r="AD18" i="1"/>
  <c r="AB18" i="1"/>
  <c r="AD24" i="1"/>
  <c r="AB24" i="1"/>
  <c r="AD26" i="1"/>
  <c r="AB26" i="1"/>
  <c r="AD28" i="1"/>
  <c r="AB28" i="1"/>
  <c r="AD30" i="1"/>
  <c r="AB30" i="1"/>
  <c r="AD34" i="1"/>
  <c r="AB34" i="1"/>
  <c r="AD36" i="1"/>
  <c r="AB36" i="1"/>
  <c r="AD46" i="1"/>
  <c r="AB46" i="1"/>
  <c r="AD48" i="1"/>
  <c r="AB48" i="1"/>
  <c r="AD50" i="1"/>
  <c r="AB50" i="1"/>
  <c r="AD52" i="1"/>
  <c r="AB52" i="1"/>
  <c r="AD54" i="1"/>
  <c r="AB54" i="1"/>
  <c r="AD56" i="1"/>
  <c r="AB56" i="1"/>
  <c r="AD58" i="1"/>
  <c r="AB58" i="1"/>
  <c r="AD60" i="1"/>
  <c r="AB60" i="1"/>
  <c r="AD62" i="1"/>
  <c r="AB62" i="1"/>
  <c r="AD72" i="1"/>
  <c r="AB72" i="1"/>
  <c r="AD76" i="1"/>
  <c r="AB76" i="1"/>
  <c r="AD78" i="1"/>
  <c r="AB78" i="1"/>
  <c r="AD80" i="1"/>
  <c r="AB80" i="1"/>
  <c r="AD82" i="1"/>
  <c r="AB82" i="1"/>
  <c r="AD84" i="1"/>
  <c r="AB84" i="1"/>
  <c r="AD6" i="1"/>
  <c r="AB6" i="1"/>
  <c r="K5" i="1"/>
  <c r="AB5" i="1" l="1"/>
  <c r="Q87" i="1"/>
  <c r="AE87" i="1"/>
  <c r="AE85" i="1"/>
  <c r="Q85" i="1"/>
  <c r="T85" i="1" s="1"/>
  <c r="AE83" i="1"/>
  <c r="Q83" i="1"/>
  <c r="T83" i="1" s="1"/>
  <c r="AE81" i="1"/>
  <c r="Q81" i="1"/>
  <c r="T81" i="1" s="1"/>
  <c r="AE79" i="1"/>
  <c r="Q79" i="1"/>
  <c r="AE77" i="1"/>
  <c r="Q77" i="1"/>
  <c r="T77" i="1" s="1"/>
  <c r="AE75" i="1"/>
  <c r="Q75" i="1"/>
  <c r="T75" i="1" s="1"/>
  <c r="Q73" i="1"/>
  <c r="T73" i="1" s="1"/>
  <c r="AE73" i="1"/>
  <c r="Q63" i="1"/>
  <c r="T63" i="1" s="1"/>
  <c r="AE63" i="1"/>
  <c r="Q61" i="1"/>
  <c r="T61" i="1" s="1"/>
  <c r="AE61" i="1"/>
  <c r="Q59" i="1"/>
  <c r="T59" i="1" s="1"/>
  <c r="AE59" i="1"/>
  <c r="Q57" i="1"/>
  <c r="T57" i="1" s="1"/>
  <c r="AE57" i="1"/>
  <c r="Q55" i="1"/>
  <c r="T55" i="1" s="1"/>
  <c r="AE55" i="1"/>
  <c r="Q53" i="1"/>
  <c r="T53" i="1" s="1"/>
  <c r="AE53" i="1"/>
  <c r="Q51" i="1"/>
  <c r="T51" i="1" s="1"/>
  <c r="AE51" i="1"/>
  <c r="Q49" i="1"/>
  <c r="AE49" i="1"/>
  <c r="AE45" i="1"/>
  <c r="Q45" i="1"/>
  <c r="T45" i="1" s="1"/>
  <c r="Q41" i="1"/>
  <c r="T41" i="1" s="1"/>
  <c r="AE41" i="1"/>
  <c r="AE37" i="1"/>
  <c r="Q37" i="1"/>
  <c r="Q33" i="1"/>
  <c r="T33" i="1" s="1"/>
  <c r="AE33" i="1"/>
  <c r="AE31" i="1"/>
  <c r="Q31" i="1"/>
  <c r="AE29" i="1"/>
  <c r="Q29" i="1"/>
  <c r="AE27" i="1"/>
  <c r="Q27" i="1"/>
  <c r="T27" i="1" s="1"/>
  <c r="AE25" i="1"/>
  <c r="Q25" i="1"/>
  <c r="T25" i="1" s="1"/>
  <c r="AE23" i="1"/>
  <c r="Q23" i="1"/>
  <c r="Q19" i="1"/>
  <c r="AE19" i="1"/>
  <c r="Q13" i="1"/>
  <c r="T13" i="1" s="1"/>
  <c r="AE13" i="1"/>
  <c r="Q11" i="1"/>
  <c r="AE11" i="1"/>
  <c r="Q9" i="1"/>
  <c r="T9" i="1" s="1"/>
  <c r="AE9" i="1"/>
  <c r="Q7" i="1"/>
  <c r="AE7" i="1"/>
  <c r="Q6" i="1"/>
  <c r="T6" i="1" s="1"/>
  <c r="AE6" i="1"/>
  <c r="AD5" i="1"/>
  <c r="Q84" i="1"/>
  <c r="T84" i="1" s="1"/>
  <c r="AE84" i="1"/>
  <c r="Q82" i="1"/>
  <c r="T82" i="1" s="1"/>
  <c r="AE82" i="1"/>
  <c r="Q80" i="1"/>
  <c r="T80" i="1" s="1"/>
  <c r="AE80" i="1"/>
  <c r="Q78" i="1"/>
  <c r="AE78" i="1"/>
  <c r="Q76" i="1"/>
  <c r="T76" i="1" s="1"/>
  <c r="AE76" i="1"/>
  <c r="AE72" i="1"/>
  <c r="Q72" i="1"/>
  <c r="AE62" i="1"/>
  <c r="Q62" i="1"/>
  <c r="T62" i="1" s="1"/>
  <c r="AE60" i="1"/>
  <c r="Q60" i="1"/>
  <c r="AE58" i="1"/>
  <c r="Q58" i="1"/>
  <c r="T58" i="1" s="1"/>
  <c r="AE56" i="1"/>
  <c r="Q56" i="1"/>
  <c r="T56" i="1" s="1"/>
  <c r="AE54" i="1"/>
  <c r="Q54" i="1"/>
  <c r="T54" i="1" s="1"/>
  <c r="AE52" i="1"/>
  <c r="Q52" i="1"/>
  <c r="AE50" i="1"/>
  <c r="Q50" i="1"/>
  <c r="T50" i="1" s="1"/>
  <c r="AE48" i="1"/>
  <c r="Q48" i="1"/>
  <c r="T48" i="1" s="1"/>
  <c r="Q46" i="1"/>
  <c r="AE46" i="1"/>
  <c r="Q36" i="1"/>
  <c r="AE36" i="1"/>
  <c r="AE34" i="1"/>
  <c r="Q34" i="1"/>
  <c r="Q30" i="1"/>
  <c r="T30" i="1" s="1"/>
  <c r="AE30" i="1"/>
  <c r="Q28" i="1"/>
  <c r="T28" i="1" s="1"/>
  <c r="AE28" i="1"/>
  <c r="Q26" i="1"/>
  <c r="AE26" i="1"/>
  <c r="Q24" i="1"/>
  <c r="AE24" i="1"/>
  <c r="AE18" i="1"/>
  <c r="Q18" i="1"/>
  <c r="T18" i="1" s="1"/>
  <c r="AE12" i="1"/>
  <c r="Q12" i="1"/>
  <c r="AE10" i="1"/>
  <c r="Q10" i="1"/>
  <c r="T10" i="1" s="1"/>
  <c r="AE5" i="1" l="1"/>
  <c r="Q5" i="1"/>
</calcChain>
</file>

<file path=xl/sharedStrings.xml><?xml version="1.0" encoding="utf-8"?>
<sst xmlns="http://schemas.openxmlformats.org/spreadsheetml/2006/main" count="335" uniqueCount="145">
  <si>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</si>
  <si>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</si>
  <si>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</si>
  <si>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</si>
  <si>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</si>
  <si>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</si>
  <si>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</si>
  <si>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</si>
  <si>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</si>
  <si>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</si>
  <si>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</si>
  <si>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</si>
  <si>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</si>
  <si>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</si>
  <si>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</si>
  <si>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</si>
  <si>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</si>
  <si>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</si>
  <si>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</si>
  <si>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</si>
  <si>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</si>
  <si>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</si>
  <si>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</si>
  <si>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</si>
  <si>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</si>
  <si>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</si>
  <si>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</t>
  </si>
  <si>
    <t>15,08,</t>
  </si>
  <si>
    <t>08,08,</t>
  </si>
  <si>
    <t>01,08,</t>
  </si>
  <si>
    <t>25,07,</t>
  </si>
  <si>
    <t>18,07,</t>
  </si>
  <si>
    <t>11,07,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</si>
  <si>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</si>
  <si>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</si>
  <si>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</si>
  <si>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</si>
  <si>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</si>
  <si>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</si>
  <si>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</si>
  <si>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</si>
  <si>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</si>
  <si>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08,08,24 согласовал заказ с Куценко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</si>
  <si>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</si>
  <si>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</si>
  <si>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</si>
  <si>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</si>
  <si>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</si>
  <si>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</si>
  <si>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</si>
  <si>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</si>
  <si>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</si>
  <si>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</si>
  <si>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</si>
  <si>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</si>
  <si>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</si>
  <si>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</si>
  <si>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</si>
  <si>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</si>
  <si>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</si>
  <si>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</si>
  <si>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</si>
  <si>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</si>
  <si>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</si>
  <si>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</si>
  <si>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</si>
  <si>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</si>
  <si>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</si>
  <si>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</si>
  <si>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</si>
  <si>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</si>
  <si>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</si>
  <si>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</si>
  <si>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</si>
  <si>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</si>
  <si>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</si>
  <si>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</si>
  <si>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</si>
  <si>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</si>
  <si>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</si>
  <si>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</si>
  <si>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</si>
  <si>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</si>
  <si>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</si>
  <si>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</si>
  <si>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</si>
  <si>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</si>
  <si>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</si>
  <si>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</si>
  <si>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</si>
  <si>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</si>
  <si>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</si>
  <si>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</si>
  <si>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</si>
  <si>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</si>
  <si>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</si>
  <si>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</si>
  <si>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</si>
  <si>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</si>
  <si>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</si>
  <si>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</si>
  <si>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</si>
  <si>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</si>
  <si>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</si>
  <si>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</si>
  <si>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</si>
  <si>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</si>
  <si>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</si>
  <si>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</si>
  <si>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</si>
  <si>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</si>
  <si>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</si>
  <si>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</si>
  <si>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</si>
  <si>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</si>
  <si>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</si>
  <si>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</si>
  <si>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</si>
  <si>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</si>
  <si>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</si>
  <si>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</si>
  <si>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</si>
  <si>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</si>
  <si>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</si>
  <si>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</si>
  <si>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</si>
  <si>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</si>
  <si>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</si>
  <si>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</si>
  <si>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</si>
  <si>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</si>
  <si>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</si>
  <si>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</si>
  <si>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</si>
  <si>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вместо фрайпиков</t>
  </si>
  <si>
    <t>ряд</t>
  </si>
  <si>
    <t>паллет</t>
  </si>
  <si>
    <t>потребность</t>
  </si>
  <si>
    <t>кратно рядам</t>
  </si>
  <si>
    <t>отгрузит завод</t>
  </si>
  <si>
    <t>завод вывел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</si>
  <si>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перемещение</t>
    </r>
  </si>
  <si>
    <t>новинка Майба</t>
  </si>
  <si>
    <t>новинка Майба / Салтаев +160шт.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</si>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</sst>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8" fillId="4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4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5,08,24%20&#1055;&#1054;&#1050;&#1054;&#1052;%20&#1047;&#1055;&#1060;%20&#1092;&#1080;&#1083;&#1080;&#1072;&#1083;&#1099;/&#1041;&#1077;&#1088;&#1076;&#1103;&#1085;&#1089;&#1082;/&#1076;&#1074;%2008,08,24%20&#1073;&#1088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05,08,</v>
          </cell>
          <cell r="O4" t="str">
            <v>08,08,</v>
          </cell>
          <cell r="V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D4" t="str">
            <v>12,08,</v>
          </cell>
        </row>
        <row r="5">
          <cell r="E5">
            <v>14238</v>
          </cell>
          <cell r="F5">
            <v>13020.7</v>
          </cell>
          <cell r="J5">
            <v>14657.4</v>
          </cell>
          <cell r="K5">
            <v>-419.4</v>
          </cell>
          <cell r="L5">
            <v>0</v>
          </cell>
          <cell r="M5">
            <v>0</v>
          </cell>
          <cell r="N5">
            <v>12515</v>
          </cell>
          <cell r="O5">
            <v>2847.6</v>
          </cell>
          <cell r="P5">
            <v>16830.099999999999</v>
          </cell>
          <cell r="Q5">
            <v>17360</v>
          </cell>
          <cell r="R5">
            <v>936</v>
          </cell>
          <cell r="V5">
            <v>2663.1399999999994</v>
          </cell>
          <cell r="W5">
            <v>2503.5919999999996</v>
          </cell>
          <cell r="X5">
            <v>2345.1200000000003</v>
          </cell>
          <cell r="Y5">
            <v>1984.4100000000003</v>
          </cell>
          <cell r="Z5">
            <v>2370.38</v>
          </cell>
          <cell r="AB5">
            <v>9148.6060000000034</v>
          </cell>
          <cell r="AD5">
            <v>2086</v>
          </cell>
          <cell r="AE5">
            <v>9283.7999999999975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80</v>
          </cell>
          <cell r="E6">
            <v>64</v>
          </cell>
          <cell r="F6">
            <v>9</v>
          </cell>
          <cell r="G6">
            <v>0.3</v>
          </cell>
          <cell r="H6">
            <v>180</v>
          </cell>
          <cell r="I6" t="str">
            <v>матрица</v>
          </cell>
          <cell r="J6">
            <v>64</v>
          </cell>
          <cell r="K6">
            <v>0</v>
          </cell>
          <cell r="N6">
            <v>168</v>
          </cell>
          <cell r="O6">
            <v>12.8</v>
          </cell>
          <cell r="Q6">
            <v>0</v>
          </cell>
          <cell r="T6">
            <v>13.828125</v>
          </cell>
          <cell r="U6">
            <v>13.828125</v>
          </cell>
          <cell r="V6">
            <v>12</v>
          </cell>
          <cell r="W6">
            <v>6.8</v>
          </cell>
          <cell r="X6">
            <v>8.6</v>
          </cell>
          <cell r="Y6">
            <v>7.2</v>
          </cell>
          <cell r="Z6">
            <v>9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337</v>
          </cell>
          <cell r="D7">
            <v>336</v>
          </cell>
          <cell r="E7">
            <v>357</v>
          </cell>
          <cell r="F7">
            <v>45</v>
          </cell>
          <cell r="G7">
            <v>0.3</v>
          </cell>
          <cell r="H7">
            <v>180</v>
          </cell>
          <cell r="I7" t="str">
            <v>матрица</v>
          </cell>
          <cell r="J7">
            <v>357</v>
          </cell>
          <cell r="K7">
            <v>0</v>
          </cell>
          <cell r="N7">
            <v>672</v>
          </cell>
          <cell r="O7">
            <v>71.400000000000006</v>
          </cell>
          <cell r="P7">
            <v>282.60000000000014</v>
          </cell>
          <cell r="Q7">
            <v>336</v>
          </cell>
          <cell r="T7">
            <v>14.747899159663865</v>
          </cell>
          <cell r="U7">
            <v>10.042016806722689</v>
          </cell>
          <cell r="V7">
            <v>89</v>
          </cell>
          <cell r="W7">
            <v>72.400000000000006</v>
          </cell>
          <cell r="X7">
            <v>70.2</v>
          </cell>
          <cell r="Y7">
            <v>44.6</v>
          </cell>
          <cell r="Z7">
            <v>67.2</v>
          </cell>
          <cell r="AB7">
            <v>84.780000000000044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867</v>
          </cell>
          <cell r="D8">
            <v>336</v>
          </cell>
          <cell r="E8">
            <v>498</v>
          </cell>
          <cell r="F8">
            <v>605</v>
          </cell>
          <cell r="G8">
            <v>0.3</v>
          </cell>
          <cell r="H8">
            <v>180</v>
          </cell>
          <cell r="I8" t="str">
            <v>матрица</v>
          </cell>
          <cell r="J8">
            <v>498</v>
          </cell>
          <cell r="K8">
            <v>0</v>
          </cell>
          <cell r="N8">
            <v>168</v>
          </cell>
          <cell r="O8">
            <v>99.6</v>
          </cell>
          <cell r="P8">
            <v>621.39999999999986</v>
          </cell>
          <cell r="Q8">
            <v>672</v>
          </cell>
          <cell r="T8">
            <v>14.508032128514056</v>
          </cell>
          <cell r="U8">
            <v>7.7610441767068279</v>
          </cell>
          <cell r="V8">
            <v>87.6</v>
          </cell>
          <cell r="W8">
            <v>105.2</v>
          </cell>
          <cell r="X8">
            <v>86.4</v>
          </cell>
          <cell r="Y8">
            <v>69.599999999999994</v>
          </cell>
          <cell r="Z8">
            <v>84.6</v>
          </cell>
          <cell r="AB8">
            <v>186.41999999999996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142</v>
          </cell>
          <cell r="D9">
            <v>511</v>
          </cell>
          <cell r="E9">
            <v>248</v>
          </cell>
          <cell r="F9">
            <v>328</v>
          </cell>
          <cell r="G9">
            <v>0.3</v>
          </cell>
          <cell r="H9">
            <v>180</v>
          </cell>
          <cell r="I9" t="str">
            <v>матрица</v>
          </cell>
          <cell r="J9">
            <v>248</v>
          </cell>
          <cell r="K9">
            <v>0</v>
          </cell>
          <cell r="N9">
            <v>336</v>
          </cell>
          <cell r="O9">
            <v>49.6</v>
          </cell>
          <cell r="P9">
            <v>328</v>
          </cell>
          <cell r="Q9">
            <v>336</v>
          </cell>
          <cell r="T9">
            <v>20.161290322580644</v>
          </cell>
          <cell r="U9">
            <v>13.387096774193548</v>
          </cell>
          <cell r="V9">
            <v>57.8</v>
          </cell>
          <cell r="W9">
            <v>58.2</v>
          </cell>
          <cell r="X9">
            <v>43.8</v>
          </cell>
          <cell r="Y9">
            <v>11</v>
          </cell>
          <cell r="Z9">
            <v>38.4</v>
          </cell>
          <cell r="AA9" t="str">
            <v>01,07 завод не отгрузил 192шт.</v>
          </cell>
          <cell r="AB9">
            <v>98.399999999999991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966</v>
          </cell>
          <cell r="E10">
            <v>561</v>
          </cell>
          <cell r="F10">
            <v>191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561</v>
          </cell>
          <cell r="K10">
            <v>0</v>
          </cell>
          <cell r="N10">
            <v>1008</v>
          </cell>
          <cell r="O10">
            <v>112.2</v>
          </cell>
          <cell r="P10">
            <v>371.79999999999995</v>
          </cell>
          <cell r="Q10">
            <v>336</v>
          </cell>
          <cell r="T10">
            <v>13.680926916221033</v>
          </cell>
          <cell r="U10">
            <v>10.686274509803921</v>
          </cell>
          <cell r="V10">
            <v>130</v>
          </cell>
          <cell r="W10">
            <v>110.6</v>
          </cell>
          <cell r="X10">
            <v>94</v>
          </cell>
          <cell r="Y10">
            <v>82.6</v>
          </cell>
          <cell r="Z10">
            <v>84</v>
          </cell>
          <cell r="AB10">
            <v>111.53999999999998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120</v>
          </cell>
          <cell r="K11">
            <v>-120</v>
          </cell>
          <cell r="N11">
            <v>0</v>
          </cell>
          <cell r="O11">
            <v>0</v>
          </cell>
          <cell r="P11">
            <v>170</v>
          </cell>
          <cell r="Q11">
            <v>336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2</v>
          </cell>
          <cell r="Y11">
            <v>4.5999999999999996</v>
          </cell>
          <cell r="Z11">
            <v>5.8</v>
          </cell>
          <cell r="AA11" t="str">
            <v>08,08,24 согласовал заказ с Куценко</v>
          </cell>
          <cell r="AB11">
            <v>15.299999999999999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89</v>
          </cell>
          <cell r="D12">
            <v>140</v>
          </cell>
          <cell r="E12">
            <v>123</v>
          </cell>
          <cell r="F12">
            <v>93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123</v>
          </cell>
          <cell r="K12">
            <v>0</v>
          </cell>
          <cell r="N12">
            <v>0</v>
          </cell>
          <cell r="O12">
            <v>24.6</v>
          </cell>
          <cell r="P12">
            <v>251.40000000000003</v>
          </cell>
          <cell r="Q12">
            <v>280</v>
          </cell>
          <cell r="T12">
            <v>15.16260162601626</v>
          </cell>
          <cell r="U12">
            <v>3.7804878048780486</v>
          </cell>
          <cell r="V12">
            <v>12.4</v>
          </cell>
          <cell r="W12">
            <v>11.8</v>
          </cell>
          <cell r="X12">
            <v>11.8</v>
          </cell>
          <cell r="Y12">
            <v>4.8</v>
          </cell>
          <cell r="Z12">
            <v>5.6</v>
          </cell>
          <cell r="AB12">
            <v>90.504000000000005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387.5</v>
          </cell>
          <cell r="E13">
            <v>153.5</v>
          </cell>
          <cell r="F13">
            <v>225.5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148.5</v>
          </cell>
          <cell r="K13">
            <v>5</v>
          </cell>
          <cell r="N13">
            <v>0</v>
          </cell>
          <cell r="O13">
            <v>30.7</v>
          </cell>
          <cell r="P13">
            <v>204.3</v>
          </cell>
          <cell r="Q13">
            <v>198</v>
          </cell>
          <cell r="T13">
            <v>13.794788273615636</v>
          </cell>
          <cell r="U13">
            <v>7.3452768729641695</v>
          </cell>
          <cell r="V13">
            <v>27.3</v>
          </cell>
          <cell r="W13">
            <v>15.1</v>
          </cell>
          <cell r="X13">
            <v>30.6</v>
          </cell>
          <cell r="Y13">
            <v>28.5</v>
          </cell>
          <cell r="Z13">
            <v>22.9</v>
          </cell>
          <cell r="AB13">
            <v>204.3</v>
          </cell>
          <cell r="AC13">
            <v>5.5</v>
          </cell>
          <cell r="AD13">
            <v>36</v>
          </cell>
          <cell r="AE13">
            <v>198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16.5</v>
          </cell>
          <cell r="D17">
            <v>1</v>
          </cell>
          <cell r="F17">
            <v>17.5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0.9</v>
          </cell>
          <cell r="X17">
            <v>0</v>
          </cell>
          <cell r="Y17">
            <v>1.1000000000000001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204</v>
          </cell>
          <cell r="D18">
            <v>168</v>
          </cell>
          <cell r="E18">
            <v>224</v>
          </cell>
          <cell r="F18">
            <v>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224</v>
          </cell>
          <cell r="K18">
            <v>0</v>
          </cell>
          <cell r="N18">
            <v>168</v>
          </cell>
          <cell r="O18">
            <v>44.8</v>
          </cell>
          <cell r="P18">
            <v>367.19999999999993</v>
          </cell>
          <cell r="Q18">
            <v>336</v>
          </cell>
          <cell r="T18">
            <v>13.303571428571429</v>
          </cell>
          <cell r="U18">
            <v>5.8035714285714288</v>
          </cell>
          <cell r="V18">
            <v>39.799999999999997</v>
          </cell>
          <cell r="W18">
            <v>31.8</v>
          </cell>
          <cell r="X18">
            <v>14.2</v>
          </cell>
          <cell r="Y18">
            <v>39.6</v>
          </cell>
          <cell r="Z18">
            <v>32.6</v>
          </cell>
          <cell r="AB18">
            <v>91.799999999999983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233</v>
          </cell>
          <cell r="E19">
            <v>191</v>
          </cell>
          <cell r="F19">
            <v>6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191</v>
          </cell>
          <cell r="K19">
            <v>0</v>
          </cell>
          <cell r="N19">
            <v>336</v>
          </cell>
          <cell r="O19">
            <v>38.200000000000003</v>
          </cell>
          <cell r="P19">
            <v>192.80000000000007</v>
          </cell>
          <cell r="Q19">
            <v>168</v>
          </cell>
          <cell r="T19">
            <v>13.350785340314134</v>
          </cell>
          <cell r="U19">
            <v>8.9528795811518318</v>
          </cell>
          <cell r="V19">
            <v>35</v>
          </cell>
          <cell r="W19">
            <v>26.8</v>
          </cell>
          <cell r="X19">
            <v>6.6</v>
          </cell>
          <cell r="Y19">
            <v>32.6</v>
          </cell>
          <cell r="Z19">
            <v>28</v>
          </cell>
          <cell r="AB19">
            <v>48.200000000000017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0.6</v>
          </cell>
          <cell r="W20">
            <v>0</v>
          </cell>
          <cell r="X20">
            <v>0</v>
          </cell>
          <cell r="Y20">
            <v>0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-14.8</v>
          </cell>
          <cell r="D21">
            <v>14.8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22.2</v>
          </cell>
          <cell r="K21">
            <v>-22.2</v>
          </cell>
          <cell r="O21">
            <v>0</v>
          </cell>
          <cell r="T21" t="e">
            <v>#DIV/0!</v>
          </cell>
          <cell r="U21" t="e">
            <v>#DIV/0!</v>
          </cell>
          <cell r="V21">
            <v>0</v>
          </cell>
          <cell r="W21">
            <v>2.96</v>
          </cell>
          <cell r="X21">
            <v>0</v>
          </cell>
          <cell r="Y21">
            <v>0</v>
          </cell>
          <cell r="Z21">
            <v>0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47.9</v>
          </cell>
          <cell r="E22">
            <v>22</v>
          </cell>
          <cell r="G22">
            <v>1</v>
          </cell>
          <cell r="H22">
            <v>180</v>
          </cell>
          <cell r="I22" t="str">
            <v>матрица</v>
          </cell>
          <cell r="J22">
            <v>61.6</v>
          </cell>
          <cell r="K22">
            <v>-39.6</v>
          </cell>
          <cell r="N22">
            <v>259</v>
          </cell>
          <cell r="O22">
            <v>4.4000000000000004</v>
          </cell>
          <cell r="Q22">
            <v>0</v>
          </cell>
          <cell r="T22">
            <v>58.86363636363636</v>
          </cell>
          <cell r="U22">
            <v>58.86363636363636</v>
          </cell>
          <cell r="V22">
            <v>25.9</v>
          </cell>
          <cell r="W22">
            <v>14.8</v>
          </cell>
          <cell r="X22">
            <v>22.2</v>
          </cell>
          <cell r="Y22">
            <v>22.96</v>
          </cell>
          <cell r="Z22">
            <v>16.28</v>
          </cell>
          <cell r="AA22" t="str">
            <v>есть дубль / 22,07 завод не отгрузил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252</v>
          </cell>
          <cell r="F23">
            <v>252</v>
          </cell>
          <cell r="G23">
            <v>0.3</v>
          </cell>
          <cell r="H23">
            <v>180</v>
          </cell>
          <cell r="I23" t="str">
            <v>Общий прайс</v>
          </cell>
          <cell r="K23">
            <v>0</v>
          </cell>
          <cell r="N23">
            <v>0</v>
          </cell>
          <cell r="O23">
            <v>0</v>
          </cell>
          <cell r="Q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159</v>
          </cell>
          <cell r="E24">
            <v>6</v>
          </cell>
          <cell r="F24">
            <v>142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6</v>
          </cell>
          <cell r="K24">
            <v>0</v>
          </cell>
          <cell r="N24">
            <v>0</v>
          </cell>
          <cell r="O24">
            <v>1.2</v>
          </cell>
          <cell r="Q24">
            <v>0</v>
          </cell>
          <cell r="T24">
            <v>118.33333333333334</v>
          </cell>
          <cell r="U24">
            <v>118.33333333333334</v>
          </cell>
          <cell r="V24">
            <v>2.8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159</v>
          </cell>
          <cell r="E25">
            <v>6</v>
          </cell>
          <cell r="F25">
            <v>142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6</v>
          </cell>
          <cell r="K25">
            <v>0</v>
          </cell>
          <cell r="N25">
            <v>0</v>
          </cell>
          <cell r="O25">
            <v>1.2</v>
          </cell>
          <cell r="Q25">
            <v>0</v>
          </cell>
          <cell r="T25">
            <v>118.33333333333334</v>
          </cell>
          <cell r="U25">
            <v>118.33333333333334</v>
          </cell>
          <cell r="V25">
            <v>2.8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нужно увеличить продажи!!!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682</v>
          </cell>
          <cell r="D26">
            <v>424</v>
          </cell>
          <cell r="E26">
            <v>481</v>
          </cell>
          <cell r="F26">
            <v>524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480</v>
          </cell>
          <cell r="K26">
            <v>1</v>
          </cell>
          <cell r="N26">
            <v>84</v>
          </cell>
          <cell r="O26">
            <v>96.2</v>
          </cell>
          <cell r="P26">
            <v>738.8</v>
          </cell>
          <cell r="Q26">
            <v>756</v>
          </cell>
          <cell r="T26">
            <v>14.178794178794178</v>
          </cell>
          <cell r="U26">
            <v>6.3201663201663196</v>
          </cell>
          <cell r="V26">
            <v>77.599999999999994</v>
          </cell>
          <cell r="W26">
            <v>97.4</v>
          </cell>
          <cell r="X26">
            <v>73</v>
          </cell>
          <cell r="Y26">
            <v>68.8</v>
          </cell>
          <cell r="Z26">
            <v>76.599999999999994</v>
          </cell>
          <cell r="AB26">
            <v>184.7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434</v>
          </cell>
          <cell r="D27">
            <v>37</v>
          </cell>
          <cell r="E27">
            <v>267</v>
          </cell>
          <cell r="F27">
            <v>154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267</v>
          </cell>
          <cell r="K27">
            <v>0</v>
          </cell>
          <cell r="N27">
            <v>84</v>
          </cell>
          <cell r="O27">
            <v>53.4</v>
          </cell>
          <cell r="P27">
            <v>509.6</v>
          </cell>
          <cell r="Q27">
            <v>504</v>
          </cell>
          <cell r="T27">
            <v>13.895131086142323</v>
          </cell>
          <cell r="U27">
            <v>4.4569288389513106</v>
          </cell>
          <cell r="V27">
            <v>34.6</v>
          </cell>
          <cell r="W27">
            <v>44</v>
          </cell>
          <cell r="X27">
            <v>25.8</v>
          </cell>
          <cell r="Y27">
            <v>30.2</v>
          </cell>
          <cell r="Z27">
            <v>44.4</v>
          </cell>
          <cell r="AB27">
            <v>127.4</v>
          </cell>
          <cell r="AC27">
            <v>6</v>
          </cell>
          <cell r="AD27">
            <v>84</v>
          </cell>
          <cell r="AE27">
            <v>126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148</v>
          </cell>
          <cell r="D28">
            <v>84</v>
          </cell>
          <cell r="E28">
            <v>186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213</v>
          </cell>
          <cell r="K28">
            <v>-27</v>
          </cell>
          <cell r="N28">
            <v>168</v>
          </cell>
          <cell r="O28">
            <v>37.200000000000003</v>
          </cell>
          <cell r="P28">
            <v>352.80000000000007</v>
          </cell>
          <cell r="Q28">
            <v>336</v>
          </cell>
          <cell r="T28">
            <v>13.548387096774192</v>
          </cell>
          <cell r="U28">
            <v>4.5161290322580641</v>
          </cell>
          <cell r="V28">
            <v>27.6</v>
          </cell>
          <cell r="W28">
            <v>19.8</v>
          </cell>
          <cell r="X28">
            <v>10.8</v>
          </cell>
          <cell r="Y28">
            <v>26</v>
          </cell>
          <cell r="Z28">
            <v>33.200000000000003</v>
          </cell>
          <cell r="AB28">
            <v>88.200000000000017</v>
          </cell>
          <cell r="AC28">
            <v>6</v>
          </cell>
          <cell r="AD28">
            <v>56</v>
          </cell>
          <cell r="AE28">
            <v>84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</v>
          </cell>
          <cell r="D29">
            <v>360</v>
          </cell>
          <cell r="E29">
            <v>281</v>
          </cell>
          <cell r="F29">
            <v>79</v>
          </cell>
          <cell r="G29">
            <v>1</v>
          </cell>
          <cell r="H29">
            <v>180</v>
          </cell>
          <cell r="I29" t="str">
            <v>матрица</v>
          </cell>
          <cell r="J29">
            <v>284.60000000000002</v>
          </cell>
          <cell r="K29">
            <v>-3.6000000000000227</v>
          </cell>
          <cell r="N29">
            <v>288</v>
          </cell>
          <cell r="O29">
            <v>56.2</v>
          </cell>
          <cell r="P29">
            <v>419.80000000000007</v>
          </cell>
          <cell r="Q29">
            <v>432</v>
          </cell>
          <cell r="T29">
            <v>14.217081850533807</v>
          </cell>
          <cell r="U29">
            <v>6.530249110320284</v>
          </cell>
          <cell r="V29">
            <v>45.6</v>
          </cell>
          <cell r="W29">
            <v>40.4</v>
          </cell>
          <cell r="X29">
            <v>32.4</v>
          </cell>
          <cell r="Y29">
            <v>43.2</v>
          </cell>
          <cell r="Z29">
            <v>37.200000000000003</v>
          </cell>
          <cell r="AA29" t="str">
            <v>есть дубль</v>
          </cell>
          <cell r="AB29">
            <v>419.80000000000007</v>
          </cell>
          <cell r="AC29">
            <v>6</v>
          </cell>
          <cell r="AD29">
            <v>72</v>
          </cell>
          <cell r="AE29">
            <v>432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53</v>
          </cell>
          <cell r="D30">
            <v>168</v>
          </cell>
          <cell r="E30">
            <v>170</v>
          </cell>
          <cell r="F30">
            <v>-1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308</v>
          </cell>
          <cell r="K30">
            <v>-138</v>
          </cell>
          <cell r="N30">
            <v>336</v>
          </cell>
          <cell r="O30">
            <v>34</v>
          </cell>
          <cell r="P30">
            <v>336</v>
          </cell>
          <cell r="Q30">
            <v>336</v>
          </cell>
          <cell r="R30">
            <v>336</v>
          </cell>
          <cell r="S30" t="str">
            <v>Галактика</v>
          </cell>
          <cell r="T30">
            <v>19.735294117647058</v>
          </cell>
          <cell r="U30">
            <v>9.8529411764705888</v>
          </cell>
          <cell r="V30">
            <v>39.6</v>
          </cell>
          <cell r="W30">
            <v>25.6</v>
          </cell>
          <cell r="X30">
            <v>23.4</v>
          </cell>
          <cell r="Y30">
            <v>33.200000000000003</v>
          </cell>
          <cell r="Z30">
            <v>32.200000000000003</v>
          </cell>
          <cell r="AA30" t="str">
            <v>Галактика</v>
          </cell>
          <cell r="AB30">
            <v>84</v>
          </cell>
          <cell r="AC30">
            <v>12</v>
          </cell>
          <cell r="AD30">
            <v>28</v>
          </cell>
          <cell r="AE30">
            <v>84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633</v>
          </cell>
          <cell r="D31">
            <v>8</v>
          </cell>
          <cell r="E31">
            <v>319</v>
          </cell>
          <cell r="F31">
            <v>240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327</v>
          </cell>
          <cell r="K31">
            <v>-8</v>
          </cell>
          <cell r="O31">
            <v>63.8</v>
          </cell>
          <cell r="T31">
            <v>3.761755485893417</v>
          </cell>
          <cell r="U31">
            <v>3.761755485893417</v>
          </cell>
          <cell r="V31">
            <v>67</v>
          </cell>
          <cell r="W31">
            <v>66.599999999999994</v>
          </cell>
          <cell r="X31">
            <v>57.4</v>
          </cell>
          <cell r="Y31">
            <v>62.6</v>
          </cell>
          <cell r="Z31">
            <v>63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319</v>
          </cell>
          <cell r="F32">
            <v>240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319</v>
          </cell>
          <cell r="N32">
            <v>336</v>
          </cell>
          <cell r="O32">
            <v>63.8</v>
          </cell>
          <cell r="P32">
            <v>317.19999999999993</v>
          </cell>
          <cell r="Q32">
            <v>336</v>
          </cell>
          <cell r="T32">
            <v>14.294670846394984</v>
          </cell>
          <cell r="U32">
            <v>9.0282131661442016</v>
          </cell>
          <cell r="V32">
            <v>67</v>
          </cell>
          <cell r="W32">
            <v>66.599999999999994</v>
          </cell>
          <cell r="X32">
            <v>57.4</v>
          </cell>
          <cell r="Y32">
            <v>62.8</v>
          </cell>
          <cell r="Z32">
            <v>63</v>
          </cell>
          <cell r="AA32" t="str">
            <v>есть дубль</v>
          </cell>
          <cell r="AB32">
            <v>79.299999999999983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518</v>
          </cell>
          <cell r="E33">
            <v>285</v>
          </cell>
          <cell r="F33">
            <v>199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285</v>
          </cell>
          <cell r="K33">
            <v>0</v>
          </cell>
          <cell r="N33">
            <v>0</v>
          </cell>
          <cell r="O33">
            <v>57</v>
          </cell>
          <cell r="P33">
            <v>599</v>
          </cell>
          <cell r="Q33">
            <v>672</v>
          </cell>
          <cell r="T33">
            <v>15.280701754385966</v>
          </cell>
          <cell r="U33">
            <v>3.4912280701754388</v>
          </cell>
          <cell r="V33">
            <v>40</v>
          </cell>
          <cell r="W33">
            <v>41</v>
          </cell>
          <cell r="X33">
            <v>45.2</v>
          </cell>
          <cell r="Y33">
            <v>24.2</v>
          </cell>
          <cell r="Z33">
            <v>41.8</v>
          </cell>
          <cell r="AB33">
            <v>149.75</v>
          </cell>
          <cell r="AC33">
            <v>12</v>
          </cell>
          <cell r="AD33">
            <v>56</v>
          </cell>
          <cell r="AE33">
            <v>168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E34">
            <v>12</v>
          </cell>
          <cell r="F34">
            <v>-12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12</v>
          </cell>
          <cell r="K34">
            <v>0</v>
          </cell>
          <cell r="O34">
            <v>2.4</v>
          </cell>
          <cell r="T34">
            <v>-5</v>
          </cell>
          <cell r="U34">
            <v>-5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71</v>
          </cell>
          <cell r="E35">
            <v>34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104</v>
          </cell>
          <cell r="K35">
            <v>-70</v>
          </cell>
          <cell r="N35">
            <v>504</v>
          </cell>
          <cell r="O35">
            <v>6.8</v>
          </cell>
          <cell r="P35">
            <v>140</v>
          </cell>
          <cell r="Q35">
            <v>168</v>
          </cell>
          <cell r="R35">
            <v>120</v>
          </cell>
          <cell r="S35" t="str">
            <v>Галактика</v>
          </cell>
          <cell r="T35">
            <v>98.82352941176471</v>
          </cell>
          <cell r="U35">
            <v>74.117647058823536</v>
          </cell>
          <cell r="V35">
            <v>41.2</v>
          </cell>
          <cell r="W35">
            <v>18.399999999999999</v>
          </cell>
          <cell r="X35">
            <v>5.4</v>
          </cell>
          <cell r="Y35">
            <v>25.8</v>
          </cell>
          <cell r="Z35">
            <v>29.8</v>
          </cell>
          <cell r="AA35" t="str">
            <v>Галактика</v>
          </cell>
          <cell r="AB35">
            <v>35</v>
          </cell>
          <cell r="AC35">
            <v>6</v>
          </cell>
          <cell r="AD35">
            <v>28</v>
          </cell>
          <cell r="AE35">
            <v>42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267</v>
          </cell>
          <cell r="E36">
            <v>153</v>
          </cell>
          <cell r="F36">
            <v>78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153</v>
          </cell>
          <cell r="K36">
            <v>0</v>
          </cell>
          <cell r="N36">
            <v>0</v>
          </cell>
          <cell r="O36">
            <v>30.6</v>
          </cell>
          <cell r="P36">
            <v>350.40000000000003</v>
          </cell>
          <cell r="Q36">
            <v>336</v>
          </cell>
          <cell r="T36">
            <v>13.529411764705882</v>
          </cell>
          <cell r="U36">
            <v>2.5490196078431371</v>
          </cell>
          <cell r="V36">
            <v>20</v>
          </cell>
          <cell r="W36">
            <v>0</v>
          </cell>
          <cell r="X36">
            <v>20</v>
          </cell>
          <cell r="Y36">
            <v>7.6</v>
          </cell>
          <cell r="Z36">
            <v>16.8</v>
          </cell>
          <cell r="AB36">
            <v>87.600000000000009</v>
          </cell>
          <cell r="AC36">
            <v>12</v>
          </cell>
          <cell r="AD36">
            <v>28</v>
          </cell>
          <cell r="AE36">
            <v>84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0.6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408</v>
          </cell>
          <cell r="E40">
            <v>188</v>
          </cell>
          <cell r="F40">
            <v>85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190</v>
          </cell>
          <cell r="K40">
            <v>-2</v>
          </cell>
          <cell r="N40">
            <v>0</v>
          </cell>
          <cell r="O40">
            <v>37.6</v>
          </cell>
          <cell r="P40">
            <v>441.4</v>
          </cell>
          <cell r="Q40">
            <v>480</v>
          </cell>
          <cell r="T40">
            <v>15.026595744680851</v>
          </cell>
          <cell r="U40">
            <v>2.2606382978723403</v>
          </cell>
          <cell r="V40">
            <v>21.8</v>
          </cell>
          <cell r="W40">
            <v>7.2</v>
          </cell>
          <cell r="X40">
            <v>41.6</v>
          </cell>
          <cell r="Y40">
            <v>15</v>
          </cell>
          <cell r="Z40">
            <v>24.6</v>
          </cell>
          <cell r="AB40">
            <v>331.04999999999995</v>
          </cell>
          <cell r="AC40">
            <v>8</v>
          </cell>
          <cell r="AD40">
            <v>60</v>
          </cell>
          <cell r="AE40">
            <v>360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354</v>
          </cell>
          <cell r="D44">
            <v>576</v>
          </cell>
          <cell r="E44">
            <v>332</v>
          </cell>
          <cell r="F44">
            <v>519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333</v>
          </cell>
          <cell r="K44">
            <v>-1</v>
          </cell>
          <cell r="N44">
            <v>96</v>
          </cell>
          <cell r="O44">
            <v>66.400000000000006</v>
          </cell>
          <cell r="P44">
            <v>314.60000000000014</v>
          </cell>
          <cell r="Q44">
            <v>288</v>
          </cell>
          <cell r="T44">
            <v>13.599397590361445</v>
          </cell>
          <cell r="U44">
            <v>9.2620481927710827</v>
          </cell>
          <cell r="V44">
            <v>70.599999999999994</v>
          </cell>
          <cell r="W44">
            <v>88.8</v>
          </cell>
          <cell r="X44">
            <v>77.8</v>
          </cell>
          <cell r="Y44">
            <v>62.4</v>
          </cell>
          <cell r="Z44">
            <v>71.599999999999994</v>
          </cell>
          <cell r="AB44">
            <v>283.14000000000016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56</v>
          </cell>
          <cell r="K45">
            <v>-56</v>
          </cell>
          <cell r="O45">
            <v>0</v>
          </cell>
          <cell r="P45">
            <v>120</v>
          </cell>
          <cell r="Q45">
            <v>96</v>
          </cell>
          <cell r="R45">
            <v>120</v>
          </cell>
          <cell r="S45" t="str">
            <v>Галактика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108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639</v>
          </cell>
          <cell r="D47">
            <v>480</v>
          </cell>
          <cell r="E47">
            <v>402</v>
          </cell>
          <cell r="F47">
            <v>637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423</v>
          </cell>
          <cell r="K47">
            <v>-21</v>
          </cell>
          <cell r="N47">
            <v>0</v>
          </cell>
          <cell r="O47">
            <v>80.400000000000006</v>
          </cell>
          <cell r="P47">
            <v>488.60000000000014</v>
          </cell>
          <cell r="Q47">
            <v>480</v>
          </cell>
          <cell r="T47">
            <v>13.893034825870647</v>
          </cell>
          <cell r="U47">
            <v>7.922885572139303</v>
          </cell>
          <cell r="V47">
            <v>73.8</v>
          </cell>
          <cell r="W47">
            <v>82.2</v>
          </cell>
          <cell r="X47">
            <v>68</v>
          </cell>
          <cell r="Y47">
            <v>59</v>
          </cell>
          <cell r="Z47">
            <v>74.2</v>
          </cell>
          <cell r="AA47" t="str">
            <v>перемещение из Донецка</v>
          </cell>
          <cell r="AB47">
            <v>439.74000000000012</v>
          </cell>
          <cell r="AC47">
            <v>8</v>
          </cell>
          <cell r="AD47">
            <v>60</v>
          </cell>
          <cell r="AE47">
            <v>432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307</v>
          </cell>
          <cell r="D48">
            <v>3</v>
          </cell>
          <cell r="E48">
            <v>154</v>
          </cell>
          <cell r="F48">
            <v>140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157</v>
          </cell>
          <cell r="K48">
            <v>-3</v>
          </cell>
          <cell r="N48">
            <v>0</v>
          </cell>
          <cell r="O48">
            <v>30.8</v>
          </cell>
          <cell r="P48">
            <v>291.2</v>
          </cell>
          <cell r="Q48">
            <v>384</v>
          </cell>
          <cell r="T48">
            <v>17.012987012987011</v>
          </cell>
          <cell r="U48">
            <v>4.545454545454545</v>
          </cell>
          <cell r="V48">
            <v>15.2</v>
          </cell>
          <cell r="W48">
            <v>25</v>
          </cell>
          <cell r="X48">
            <v>20.399999999999999</v>
          </cell>
          <cell r="Y48">
            <v>15.8</v>
          </cell>
          <cell r="Z48">
            <v>23.2</v>
          </cell>
          <cell r="AB48">
            <v>125.21599999999999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1802</v>
          </cell>
          <cell r="E49">
            <v>865</v>
          </cell>
          <cell r="F49">
            <v>720</v>
          </cell>
          <cell r="G49">
            <v>1</v>
          </cell>
          <cell r="H49">
            <v>180</v>
          </cell>
          <cell r="I49" t="str">
            <v>матрица</v>
          </cell>
          <cell r="J49">
            <v>885</v>
          </cell>
          <cell r="K49">
            <v>-20</v>
          </cell>
          <cell r="N49">
            <v>780</v>
          </cell>
          <cell r="O49">
            <v>173</v>
          </cell>
          <cell r="P49">
            <v>922</v>
          </cell>
          <cell r="Q49">
            <v>900</v>
          </cell>
          <cell r="T49">
            <v>13.872832369942197</v>
          </cell>
          <cell r="U49">
            <v>8.6705202312138727</v>
          </cell>
          <cell r="V49">
            <v>167.6</v>
          </cell>
          <cell r="W49">
            <v>165</v>
          </cell>
          <cell r="X49">
            <v>170.4</v>
          </cell>
          <cell r="Y49">
            <v>158.72999999999999</v>
          </cell>
          <cell r="Z49">
            <v>145</v>
          </cell>
          <cell r="AB49">
            <v>922</v>
          </cell>
          <cell r="AC49">
            <v>5</v>
          </cell>
          <cell r="AD49">
            <v>180</v>
          </cell>
          <cell r="AE49">
            <v>900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2523</v>
          </cell>
          <cell r="D50">
            <v>26</v>
          </cell>
          <cell r="E50">
            <v>1167</v>
          </cell>
          <cell r="F50">
            <v>1154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1192</v>
          </cell>
          <cell r="K50">
            <v>-25</v>
          </cell>
          <cell r="N50">
            <v>576</v>
          </cell>
          <cell r="O50">
            <v>233.4</v>
          </cell>
          <cell r="P50">
            <v>1537.6</v>
          </cell>
          <cell r="Q50">
            <v>1536</v>
          </cell>
          <cell r="T50">
            <v>13.993144815766923</v>
          </cell>
          <cell r="U50">
            <v>7.4121679520137098</v>
          </cell>
          <cell r="V50">
            <v>202.4</v>
          </cell>
          <cell r="W50">
            <v>254.4</v>
          </cell>
          <cell r="X50">
            <v>231.6</v>
          </cell>
          <cell r="Y50">
            <v>189.4</v>
          </cell>
          <cell r="Z50">
            <v>198.8</v>
          </cell>
          <cell r="AB50">
            <v>1383.84</v>
          </cell>
          <cell r="AC50">
            <v>8</v>
          </cell>
          <cell r="AD50">
            <v>192</v>
          </cell>
          <cell r="AE50">
            <v>1382.4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167</v>
          </cell>
          <cell r="D51">
            <v>214</v>
          </cell>
          <cell r="E51">
            <v>241</v>
          </cell>
          <cell r="F51">
            <v>108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241</v>
          </cell>
          <cell r="K51">
            <v>0</v>
          </cell>
          <cell r="N51">
            <v>192</v>
          </cell>
          <cell r="O51">
            <v>48.2</v>
          </cell>
          <cell r="P51">
            <v>374.80000000000007</v>
          </cell>
          <cell r="Q51">
            <v>384</v>
          </cell>
          <cell r="T51">
            <v>14.190871369294605</v>
          </cell>
          <cell r="U51">
            <v>6.224066390041493</v>
          </cell>
          <cell r="V51">
            <v>30.6</v>
          </cell>
          <cell r="W51">
            <v>31.8</v>
          </cell>
          <cell r="X51">
            <v>25.8</v>
          </cell>
          <cell r="Y51">
            <v>29.4</v>
          </cell>
          <cell r="Z51">
            <v>41.6</v>
          </cell>
          <cell r="AB51">
            <v>161.16400000000002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102</v>
          </cell>
          <cell r="E52">
            <v>4</v>
          </cell>
          <cell r="F52">
            <v>95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</v>
          </cell>
          <cell r="K52">
            <v>0</v>
          </cell>
          <cell r="N52">
            <v>0</v>
          </cell>
          <cell r="O52">
            <v>0.8</v>
          </cell>
          <cell r="Q52">
            <v>0</v>
          </cell>
          <cell r="T52">
            <v>118.75</v>
          </cell>
          <cell r="U52">
            <v>118.75</v>
          </cell>
          <cell r="V52">
            <v>4.2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нужно увеличить продажи / новинка Майба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235</v>
          </cell>
          <cell r="E53">
            <v>6</v>
          </cell>
          <cell r="F53">
            <v>226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6</v>
          </cell>
          <cell r="K53">
            <v>0</v>
          </cell>
          <cell r="N53">
            <v>0</v>
          </cell>
          <cell r="O53">
            <v>1.2</v>
          </cell>
          <cell r="Q53">
            <v>0</v>
          </cell>
          <cell r="T53">
            <v>188.33333333333334</v>
          </cell>
          <cell r="U53">
            <v>188.33333333333334</v>
          </cell>
          <cell r="V53">
            <v>1.6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нужно увеличить продажи / новинка Майба / Салтаев +160шт.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C54">
            <v>136</v>
          </cell>
          <cell r="E54">
            <v>2</v>
          </cell>
          <cell r="F54">
            <v>130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2</v>
          </cell>
          <cell r="K54">
            <v>0</v>
          </cell>
          <cell r="N54">
            <v>0</v>
          </cell>
          <cell r="O54">
            <v>0.4</v>
          </cell>
          <cell r="Q54">
            <v>0</v>
          </cell>
          <cell r="T54">
            <v>325</v>
          </cell>
          <cell r="U54">
            <v>325</v>
          </cell>
          <cell r="V54">
            <v>2.4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нужно увеличить продажи!!!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38</v>
          </cell>
          <cell r="E55">
            <v>16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78</v>
          </cell>
          <cell r="K55">
            <v>-62</v>
          </cell>
          <cell r="N55">
            <v>192</v>
          </cell>
          <cell r="O55">
            <v>3.2</v>
          </cell>
          <cell r="P55">
            <v>120</v>
          </cell>
          <cell r="Q55">
            <v>96</v>
          </cell>
          <cell r="R55">
            <v>120</v>
          </cell>
          <cell r="S55" t="str">
            <v>Галактика</v>
          </cell>
          <cell r="T55">
            <v>90</v>
          </cell>
          <cell r="U55">
            <v>60</v>
          </cell>
          <cell r="V55">
            <v>14.8</v>
          </cell>
          <cell r="W55">
            <v>1.2</v>
          </cell>
          <cell r="X55">
            <v>0</v>
          </cell>
          <cell r="Y55">
            <v>0</v>
          </cell>
          <cell r="Z55">
            <v>1.6</v>
          </cell>
          <cell r="AA55" t="str">
            <v>Галактика</v>
          </cell>
          <cell r="AB55">
            <v>84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40</v>
          </cell>
          <cell r="E56">
            <v>29</v>
          </cell>
          <cell r="F56">
            <v>1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129</v>
          </cell>
          <cell r="K56">
            <v>-100</v>
          </cell>
          <cell r="N56">
            <v>96</v>
          </cell>
          <cell r="O56">
            <v>5.8</v>
          </cell>
          <cell r="P56">
            <v>150</v>
          </cell>
          <cell r="Q56">
            <v>192</v>
          </cell>
          <cell r="R56">
            <v>120</v>
          </cell>
          <cell r="S56" t="str">
            <v>Галактика</v>
          </cell>
          <cell r="T56">
            <v>49.827586206896555</v>
          </cell>
          <cell r="U56">
            <v>16.724137931034484</v>
          </cell>
          <cell r="V56">
            <v>11</v>
          </cell>
          <cell r="W56">
            <v>3.6</v>
          </cell>
          <cell r="X56">
            <v>4</v>
          </cell>
          <cell r="Y56">
            <v>1.4</v>
          </cell>
          <cell r="Z56">
            <v>8.1999999999999993</v>
          </cell>
          <cell r="AA56" t="str">
            <v>Галактика</v>
          </cell>
          <cell r="AB56">
            <v>105</v>
          </cell>
          <cell r="AC56">
            <v>8</v>
          </cell>
          <cell r="AD56">
            <v>24</v>
          </cell>
          <cell r="AE56">
            <v>134.39999999999998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35</v>
          </cell>
          <cell r="D57">
            <v>4</v>
          </cell>
          <cell r="E57">
            <v>12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68</v>
          </cell>
          <cell r="K57">
            <v>-56</v>
          </cell>
          <cell r="N57">
            <v>192</v>
          </cell>
          <cell r="O57">
            <v>2.4</v>
          </cell>
          <cell r="P57">
            <v>120</v>
          </cell>
          <cell r="Q57">
            <v>96</v>
          </cell>
          <cell r="R57">
            <v>120</v>
          </cell>
          <cell r="S57" t="str">
            <v>Галактика</v>
          </cell>
          <cell r="T57">
            <v>120</v>
          </cell>
          <cell r="U57">
            <v>80</v>
          </cell>
          <cell r="V57">
            <v>15.8</v>
          </cell>
          <cell r="W57">
            <v>1.8</v>
          </cell>
          <cell r="X57">
            <v>2.2000000000000002</v>
          </cell>
          <cell r="Y57">
            <v>7</v>
          </cell>
          <cell r="Z57">
            <v>5</v>
          </cell>
          <cell r="AA57" t="str">
            <v>Галактика</v>
          </cell>
          <cell r="AB57">
            <v>84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602</v>
          </cell>
          <cell r="E58">
            <v>423</v>
          </cell>
          <cell r="F58">
            <v>36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423</v>
          </cell>
          <cell r="K58">
            <v>0</v>
          </cell>
          <cell r="N58">
            <v>576</v>
          </cell>
          <cell r="O58">
            <v>84.6</v>
          </cell>
          <cell r="P58">
            <v>572.39999999999986</v>
          </cell>
          <cell r="Q58">
            <v>576</v>
          </cell>
          <cell r="T58">
            <v>14.042553191489363</v>
          </cell>
          <cell r="U58">
            <v>7.2340425531914896</v>
          </cell>
          <cell r="V58">
            <v>79.400000000000006</v>
          </cell>
          <cell r="W58">
            <v>29.4</v>
          </cell>
          <cell r="X58">
            <v>75.8</v>
          </cell>
          <cell r="Y58">
            <v>40.200000000000003</v>
          </cell>
          <cell r="Z58">
            <v>66.2</v>
          </cell>
          <cell r="AB58">
            <v>400.67999999999989</v>
          </cell>
          <cell r="AC58">
            <v>8</v>
          </cell>
          <cell r="AD58">
            <v>72</v>
          </cell>
          <cell r="AE58">
            <v>403.2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-43</v>
          </cell>
          <cell r="D59">
            <v>43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10.8</v>
          </cell>
          <cell r="X59">
            <v>0.2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-5</v>
          </cell>
          <cell r="D60">
            <v>96</v>
          </cell>
          <cell r="E60">
            <v>91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92</v>
          </cell>
          <cell r="K60">
            <v>-1</v>
          </cell>
          <cell r="N60">
            <v>96</v>
          </cell>
          <cell r="O60">
            <v>18.2</v>
          </cell>
          <cell r="P60">
            <v>158.79999999999998</v>
          </cell>
          <cell r="Q60">
            <v>192</v>
          </cell>
          <cell r="T60">
            <v>15.824175824175825</v>
          </cell>
          <cell r="U60">
            <v>5.2747252747252746</v>
          </cell>
          <cell r="V60">
            <v>12</v>
          </cell>
          <cell r="W60">
            <v>7.4</v>
          </cell>
          <cell r="X60">
            <v>0</v>
          </cell>
          <cell r="Y60">
            <v>5.8</v>
          </cell>
          <cell r="Z60">
            <v>6.8</v>
          </cell>
          <cell r="AB60">
            <v>142.91999999999999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-3</v>
          </cell>
          <cell r="D61">
            <v>192</v>
          </cell>
          <cell r="E61">
            <v>76</v>
          </cell>
          <cell r="F61">
            <v>113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76</v>
          </cell>
          <cell r="K61">
            <v>0</v>
          </cell>
          <cell r="N61">
            <v>0</v>
          </cell>
          <cell r="O61">
            <v>15.2</v>
          </cell>
          <cell r="P61">
            <v>99.799999999999983</v>
          </cell>
          <cell r="Q61">
            <v>96</v>
          </cell>
          <cell r="T61">
            <v>13.75</v>
          </cell>
          <cell r="U61">
            <v>7.4342105263157894</v>
          </cell>
          <cell r="V61">
            <v>0</v>
          </cell>
          <cell r="W61">
            <v>15.4</v>
          </cell>
          <cell r="X61">
            <v>6.8</v>
          </cell>
          <cell r="Y61">
            <v>5.4</v>
          </cell>
          <cell r="Z61">
            <v>10.199999999999999</v>
          </cell>
          <cell r="AB61">
            <v>89.82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2608</v>
          </cell>
          <cell r="D62">
            <v>17</v>
          </cell>
          <cell r="E62">
            <v>940</v>
          </cell>
          <cell r="F62">
            <v>1455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955</v>
          </cell>
          <cell r="K62">
            <v>-15</v>
          </cell>
          <cell r="N62">
            <v>420</v>
          </cell>
          <cell r="O62">
            <v>188</v>
          </cell>
          <cell r="P62">
            <v>757</v>
          </cell>
          <cell r="Q62">
            <v>780</v>
          </cell>
          <cell r="T62">
            <v>14.122340425531915</v>
          </cell>
          <cell r="U62">
            <v>9.9734042553191493</v>
          </cell>
          <cell r="V62">
            <v>167</v>
          </cell>
          <cell r="W62">
            <v>169.81200000000001</v>
          </cell>
          <cell r="X62">
            <v>207</v>
          </cell>
          <cell r="Y62">
            <v>173</v>
          </cell>
          <cell r="Z62">
            <v>177</v>
          </cell>
          <cell r="AB62">
            <v>757</v>
          </cell>
          <cell r="AC62">
            <v>5</v>
          </cell>
          <cell r="AD62">
            <v>156</v>
          </cell>
          <cell r="AE62">
            <v>780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179</v>
          </cell>
          <cell r="D63">
            <v>180</v>
          </cell>
          <cell r="E63">
            <v>175</v>
          </cell>
          <cell r="F63">
            <v>169</v>
          </cell>
          <cell r="G63">
            <v>1</v>
          </cell>
          <cell r="H63">
            <v>180</v>
          </cell>
          <cell r="I63" t="str">
            <v>матрица</v>
          </cell>
          <cell r="J63">
            <v>183</v>
          </cell>
          <cell r="K63">
            <v>-8</v>
          </cell>
          <cell r="N63">
            <v>300</v>
          </cell>
          <cell r="O63">
            <v>35</v>
          </cell>
          <cell r="P63">
            <v>231</v>
          </cell>
          <cell r="Q63">
            <v>240</v>
          </cell>
          <cell r="T63">
            <v>20.257142857142856</v>
          </cell>
          <cell r="U63">
            <v>13.4</v>
          </cell>
          <cell r="V63">
            <v>46</v>
          </cell>
          <cell r="W63">
            <v>39.799999999999997</v>
          </cell>
          <cell r="X63">
            <v>41</v>
          </cell>
          <cell r="Y63">
            <v>35.4</v>
          </cell>
          <cell r="Z63">
            <v>41.6</v>
          </cell>
          <cell r="AB63">
            <v>231</v>
          </cell>
          <cell r="AC63">
            <v>5</v>
          </cell>
          <cell r="AD63">
            <v>48</v>
          </cell>
          <cell r="AE63">
            <v>240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80</v>
          </cell>
          <cell r="D64">
            <v>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0.4</v>
          </cell>
          <cell r="Y64">
            <v>0.6</v>
          </cell>
          <cell r="Z64">
            <v>0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C65">
            <v>-6</v>
          </cell>
          <cell r="D65">
            <v>6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1.2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  <cell r="AC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18</v>
          </cell>
          <cell r="E70">
            <v>5</v>
          </cell>
          <cell r="F70">
            <v>13</v>
          </cell>
          <cell r="G70">
            <v>0</v>
          </cell>
          <cell r="H70" t="e">
            <v>#N/A</v>
          </cell>
          <cell r="I70" t="str">
            <v>не в матрице</v>
          </cell>
          <cell r="J70">
            <v>5</v>
          </cell>
          <cell r="K70">
            <v>0</v>
          </cell>
          <cell r="O70">
            <v>1</v>
          </cell>
          <cell r="T70">
            <v>13</v>
          </cell>
          <cell r="U70">
            <v>13</v>
          </cell>
          <cell r="V70">
            <v>0</v>
          </cell>
          <cell r="W70">
            <v>0</v>
          </cell>
          <cell r="X70">
            <v>1.6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0.2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Сосиски Оригинальные заморож. ТМ Стародворье в вак 0,33 кг  Поком</v>
          </cell>
          <cell r="B72" t="str">
            <v>шт</v>
          </cell>
          <cell r="C72">
            <v>43</v>
          </cell>
          <cell r="F72">
            <v>43</v>
          </cell>
          <cell r="G72">
            <v>0</v>
          </cell>
          <cell r="H72">
            <v>365</v>
          </cell>
          <cell r="I72" t="str">
            <v>не в матрице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0</v>
          </cell>
        </row>
        <row r="73">
          <cell r="A73" t="str">
            <v>Фрай-пицца с ветчиной и грибами ТМ Зареченские ТС Зареченские продукты.  Поком</v>
          </cell>
          <cell r="B73" t="str">
            <v>кг</v>
          </cell>
          <cell r="C73">
            <v>6</v>
          </cell>
          <cell r="E73">
            <v>6</v>
          </cell>
          <cell r="G73">
            <v>1</v>
          </cell>
          <cell r="H73">
            <v>180</v>
          </cell>
          <cell r="I73" t="str">
            <v>матрица</v>
          </cell>
          <cell r="J73">
            <v>14.5</v>
          </cell>
          <cell r="K73">
            <v>-8.5</v>
          </cell>
          <cell r="N73">
            <v>0</v>
          </cell>
          <cell r="O73">
            <v>1.2</v>
          </cell>
          <cell r="P73">
            <v>24</v>
          </cell>
          <cell r="Q73">
            <v>42</v>
          </cell>
          <cell r="T73">
            <v>35</v>
          </cell>
          <cell r="U73">
            <v>0</v>
          </cell>
          <cell r="V73">
            <v>1.8</v>
          </cell>
          <cell r="W73">
            <v>0</v>
          </cell>
          <cell r="X73">
            <v>1.2</v>
          </cell>
          <cell r="Y73">
            <v>1.94</v>
          </cell>
          <cell r="Z73">
            <v>2.4</v>
          </cell>
          <cell r="AB73">
            <v>24</v>
          </cell>
          <cell r="AC73">
            <v>3</v>
          </cell>
          <cell r="AD73">
            <v>14</v>
          </cell>
          <cell r="AE73">
            <v>42</v>
          </cell>
          <cell r="AF73">
            <v>14</v>
          </cell>
          <cell r="AG73">
            <v>126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520</v>
          </cell>
          <cell r="D74">
            <v>504</v>
          </cell>
          <cell r="E74">
            <v>519</v>
          </cell>
          <cell r="F74">
            <v>432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519</v>
          </cell>
          <cell r="K74">
            <v>0</v>
          </cell>
          <cell r="N74">
            <v>672</v>
          </cell>
          <cell r="O74">
            <v>103.8</v>
          </cell>
          <cell r="P74">
            <v>349.20000000000005</v>
          </cell>
          <cell r="Q74">
            <v>336</v>
          </cell>
          <cell r="T74">
            <v>13.872832369942197</v>
          </cell>
          <cell r="U74">
            <v>10.635838150289018</v>
          </cell>
          <cell r="V74">
            <v>113.2</v>
          </cell>
          <cell r="W74">
            <v>113.6</v>
          </cell>
          <cell r="X74">
            <v>118.6</v>
          </cell>
          <cell r="Y74">
            <v>73.8</v>
          </cell>
          <cell r="Z74">
            <v>100</v>
          </cell>
          <cell r="AB74">
            <v>87.300000000000011</v>
          </cell>
          <cell r="AC74">
            <v>12</v>
          </cell>
          <cell r="AD74">
            <v>28</v>
          </cell>
          <cell r="AE74">
            <v>84</v>
          </cell>
          <cell r="AF74">
            <v>14</v>
          </cell>
          <cell r="AG74">
            <v>70</v>
          </cell>
        </row>
        <row r="75">
          <cell r="A75" t="str">
            <v>Хотстеры с сыром ТМ Горячая штучка ТС Хотстеры 0,25кг.  Поком</v>
          </cell>
          <cell r="B75" t="str">
            <v>шт</v>
          </cell>
          <cell r="D75">
            <v>168</v>
          </cell>
          <cell r="E75">
            <v>168</v>
          </cell>
          <cell r="G75">
            <v>0</v>
          </cell>
          <cell r="H75">
            <v>180</v>
          </cell>
          <cell r="I75" t="str">
            <v>разовый заказ</v>
          </cell>
          <cell r="J75">
            <v>177</v>
          </cell>
          <cell r="K75">
            <v>-9</v>
          </cell>
          <cell r="O75">
            <v>33.6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заказ Майба</v>
          </cell>
          <cell r="AB75">
            <v>0</v>
          </cell>
          <cell r="AC75">
            <v>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484</v>
          </cell>
          <cell r="D76">
            <v>348</v>
          </cell>
          <cell r="E76">
            <v>357</v>
          </cell>
          <cell r="F76">
            <v>371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369</v>
          </cell>
          <cell r="K76">
            <v>-12</v>
          </cell>
          <cell r="N76">
            <v>336</v>
          </cell>
          <cell r="O76">
            <v>71.400000000000006</v>
          </cell>
          <cell r="P76">
            <v>292.60000000000014</v>
          </cell>
          <cell r="Q76">
            <v>336</v>
          </cell>
          <cell r="T76">
            <v>14.607843137254902</v>
          </cell>
          <cell r="U76">
            <v>9.9019607843137241</v>
          </cell>
          <cell r="V76">
            <v>71.599999999999994</v>
          </cell>
          <cell r="W76">
            <v>78.599999999999994</v>
          </cell>
          <cell r="X76">
            <v>74.8</v>
          </cell>
          <cell r="Y76">
            <v>11</v>
          </cell>
          <cell r="Z76">
            <v>56</v>
          </cell>
          <cell r="AB76">
            <v>87.780000000000044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364.4</v>
          </cell>
          <cell r="D77">
            <v>2.8</v>
          </cell>
          <cell r="E77">
            <v>83.4</v>
          </cell>
          <cell r="F77">
            <v>280.2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83.9</v>
          </cell>
          <cell r="K77">
            <v>-0.5</v>
          </cell>
          <cell r="N77">
            <v>0</v>
          </cell>
          <cell r="O77">
            <v>16.68</v>
          </cell>
          <cell r="Q77">
            <v>0</v>
          </cell>
          <cell r="T77">
            <v>16.798561151079138</v>
          </cell>
          <cell r="U77">
            <v>16.798561151079138</v>
          </cell>
          <cell r="V77">
            <v>13.48</v>
          </cell>
          <cell r="W77">
            <v>19.079999999999998</v>
          </cell>
          <cell r="X77">
            <v>19.34</v>
          </cell>
          <cell r="Y77">
            <v>0</v>
          </cell>
          <cell r="Z77">
            <v>17.28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219</v>
          </cell>
          <cell r="D78">
            <v>518</v>
          </cell>
          <cell r="E78">
            <v>394</v>
          </cell>
          <cell r="F78">
            <v>235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398</v>
          </cell>
          <cell r="K78">
            <v>-4</v>
          </cell>
          <cell r="N78">
            <v>504</v>
          </cell>
          <cell r="O78">
            <v>78.8</v>
          </cell>
          <cell r="P78">
            <v>364.20000000000005</v>
          </cell>
          <cell r="Q78">
            <v>336</v>
          </cell>
          <cell r="T78">
            <v>13.642131979695431</v>
          </cell>
          <cell r="U78">
            <v>9.3781725888324878</v>
          </cell>
          <cell r="V78">
            <v>81.599999999999994</v>
          </cell>
          <cell r="W78">
            <v>69.599999999999994</v>
          </cell>
          <cell r="X78">
            <v>63.2</v>
          </cell>
          <cell r="Y78">
            <v>19.8</v>
          </cell>
          <cell r="Z78">
            <v>51.2</v>
          </cell>
          <cell r="AB78">
            <v>109.26</v>
          </cell>
          <cell r="AC78">
            <v>12</v>
          </cell>
          <cell r="AD78">
            <v>28</v>
          </cell>
          <cell r="AE78">
            <v>100.8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42</v>
          </cell>
          <cell r="E79">
            <v>40</v>
          </cell>
          <cell r="F79">
            <v>1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58</v>
          </cell>
          <cell r="K79">
            <v>-18</v>
          </cell>
          <cell r="N79">
            <v>0</v>
          </cell>
          <cell r="O79">
            <v>8</v>
          </cell>
          <cell r="P79">
            <v>95</v>
          </cell>
          <cell r="Q79">
            <v>120</v>
          </cell>
          <cell r="T79">
            <v>15.125</v>
          </cell>
          <cell r="U79">
            <v>0.125</v>
          </cell>
          <cell r="V79">
            <v>2.2000000000000002</v>
          </cell>
          <cell r="W79">
            <v>4</v>
          </cell>
          <cell r="X79">
            <v>3.6</v>
          </cell>
          <cell r="Y79">
            <v>1.4</v>
          </cell>
          <cell r="Z79">
            <v>3.6</v>
          </cell>
          <cell r="AB79">
            <v>19</v>
          </cell>
          <cell r="AC79">
            <v>6</v>
          </cell>
          <cell r="AD79">
            <v>20</v>
          </cell>
          <cell r="AE79">
            <v>24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167</v>
          </cell>
          <cell r="E80">
            <v>61</v>
          </cell>
          <cell r="F80">
            <v>106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61</v>
          </cell>
          <cell r="K80">
            <v>0</v>
          </cell>
          <cell r="N80">
            <v>0</v>
          </cell>
          <cell r="O80">
            <v>12.2</v>
          </cell>
          <cell r="P80">
            <v>64.799999999999983</v>
          </cell>
          <cell r="Q80">
            <v>60</v>
          </cell>
          <cell r="T80">
            <v>13.606557377049182</v>
          </cell>
          <cell r="U80">
            <v>8.6885245901639347</v>
          </cell>
          <cell r="V80">
            <v>2.4</v>
          </cell>
          <cell r="W80">
            <v>1</v>
          </cell>
          <cell r="X80">
            <v>11.4</v>
          </cell>
          <cell r="Y80">
            <v>3.8</v>
          </cell>
          <cell r="Z80">
            <v>7.2</v>
          </cell>
          <cell r="AB80">
            <v>12.959999999999997</v>
          </cell>
          <cell r="AC80">
            <v>6</v>
          </cell>
          <cell r="AD80">
            <v>10</v>
          </cell>
          <cell r="AE80">
            <v>12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D81">
            <v>196</v>
          </cell>
          <cell r="E81">
            <v>137</v>
          </cell>
          <cell r="F81">
            <v>59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139</v>
          </cell>
          <cell r="K81">
            <v>-2</v>
          </cell>
          <cell r="N81">
            <v>196</v>
          </cell>
          <cell r="O81">
            <v>27.4</v>
          </cell>
          <cell r="P81">
            <v>128.59999999999997</v>
          </cell>
          <cell r="Q81">
            <v>196</v>
          </cell>
          <cell r="T81">
            <v>16.459854014598541</v>
          </cell>
          <cell r="U81">
            <v>9.3065693430656946</v>
          </cell>
          <cell r="V81">
            <v>21.2</v>
          </cell>
          <cell r="W81">
            <v>18.2</v>
          </cell>
          <cell r="X81">
            <v>0</v>
          </cell>
          <cell r="Y81">
            <v>0</v>
          </cell>
          <cell r="Z81">
            <v>13.6</v>
          </cell>
          <cell r="AA81" t="str">
            <v>01,07 завод не отгрузил 224шт.</v>
          </cell>
          <cell r="AB81">
            <v>38.579999999999991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40</v>
          </cell>
          <cell r="D82">
            <v>115</v>
          </cell>
          <cell r="E82">
            <v>107</v>
          </cell>
          <cell r="F82">
            <v>5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115</v>
          </cell>
          <cell r="K82">
            <v>-8</v>
          </cell>
          <cell r="N82">
            <v>336</v>
          </cell>
          <cell r="O82">
            <v>21.4</v>
          </cell>
          <cell r="Q82">
            <v>0</v>
          </cell>
          <cell r="T82">
            <v>15.934579439252337</v>
          </cell>
          <cell r="U82">
            <v>15.934579439252337</v>
          </cell>
          <cell r="V82">
            <v>33</v>
          </cell>
          <cell r="W82">
            <v>14</v>
          </cell>
          <cell r="X82">
            <v>3.8</v>
          </cell>
          <cell r="Y82">
            <v>17</v>
          </cell>
          <cell r="Z82">
            <v>17.399999999999999</v>
          </cell>
          <cell r="AB82">
            <v>0</v>
          </cell>
          <cell r="AC82">
            <v>8</v>
          </cell>
          <cell r="AD82">
            <v>0</v>
          </cell>
          <cell r="AE82">
            <v>0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468</v>
          </cell>
          <cell r="D83">
            <v>840</v>
          </cell>
          <cell r="E83">
            <v>676</v>
          </cell>
          <cell r="F83">
            <v>478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672</v>
          </cell>
          <cell r="K83">
            <v>4</v>
          </cell>
          <cell r="N83">
            <v>672</v>
          </cell>
          <cell r="O83">
            <v>135.19999999999999</v>
          </cell>
          <cell r="P83">
            <v>742.79999999999973</v>
          </cell>
          <cell r="Q83">
            <v>672</v>
          </cell>
          <cell r="T83">
            <v>13.476331360946746</v>
          </cell>
          <cell r="U83">
            <v>8.5059171597633139</v>
          </cell>
          <cell r="V83">
            <v>136.4</v>
          </cell>
          <cell r="W83">
            <v>129.80000000000001</v>
          </cell>
          <cell r="X83">
            <v>112.8</v>
          </cell>
          <cell r="Y83">
            <v>97.8</v>
          </cell>
          <cell r="Z83">
            <v>100.8</v>
          </cell>
          <cell r="AB83">
            <v>185.69999999999993</v>
          </cell>
          <cell r="AC83">
            <v>12</v>
          </cell>
          <cell r="AD83">
            <v>56</v>
          </cell>
          <cell r="AE83">
            <v>168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464</v>
          </cell>
          <cell r="D84">
            <v>840</v>
          </cell>
          <cell r="E84">
            <v>696</v>
          </cell>
          <cell r="F84">
            <v>445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696</v>
          </cell>
          <cell r="K84">
            <v>0</v>
          </cell>
          <cell r="N84">
            <v>1008</v>
          </cell>
          <cell r="O84">
            <v>139.19999999999999</v>
          </cell>
          <cell r="P84">
            <v>495.79999999999973</v>
          </cell>
          <cell r="Q84">
            <v>504</v>
          </cell>
          <cell r="T84">
            <v>14.058908045977013</v>
          </cell>
          <cell r="U84">
            <v>10.438218390804598</v>
          </cell>
          <cell r="V84">
            <v>149.6</v>
          </cell>
          <cell r="W84">
            <v>130.19999999999999</v>
          </cell>
          <cell r="X84">
            <v>116</v>
          </cell>
          <cell r="Y84">
            <v>108.6</v>
          </cell>
          <cell r="Z84">
            <v>126.6</v>
          </cell>
          <cell r="AB84">
            <v>123.94999999999993</v>
          </cell>
          <cell r="AC84">
            <v>12</v>
          </cell>
          <cell r="AD84">
            <v>42</v>
          </cell>
          <cell r="AE84">
            <v>126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ТМ Зареченские ТС Зареченские продукты   Поком</v>
          </cell>
          <cell r="B85" t="str">
            <v>кг</v>
          </cell>
          <cell r="C85">
            <v>91.8</v>
          </cell>
          <cell r="E85">
            <v>8.1</v>
          </cell>
          <cell r="F85">
            <v>83.7</v>
          </cell>
          <cell r="G85">
            <v>1</v>
          </cell>
          <cell r="H85">
            <v>180</v>
          </cell>
          <cell r="I85" t="str">
            <v>матрица</v>
          </cell>
          <cell r="J85">
            <v>8.1</v>
          </cell>
          <cell r="K85">
            <v>0</v>
          </cell>
          <cell r="N85">
            <v>0</v>
          </cell>
          <cell r="O85">
            <v>1.6199999999999999</v>
          </cell>
          <cell r="Q85">
            <v>0</v>
          </cell>
          <cell r="T85">
            <v>51.666666666666671</v>
          </cell>
          <cell r="U85">
            <v>51.666666666666671</v>
          </cell>
          <cell r="V85">
            <v>2.16</v>
          </cell>
          <cell r="W85">
            <v>0.54</v>
          </cell>
          <cell r="X85">
            <v>3.78</v>
          </cell>
          <cell r="Y85">
            <v>3.78</v>
          </cell>
          <cell r="Z85">
            <v>2.16</v>
          </cell>
          <cell r="AA85" t="str">
            <v>нужно увеличить продажи!!!</v>
          </cell>
          <cell r="AB85">
            <v>0</v>
          </cell>
          <cell r="AC85">
            <v>2.7</v>
          </cell>
          <cell r="AD85">
            <v>0</v>
          </cell>
          <cell r="AE85">
            <v>0</v>
          </cell>
          <cell r="AF85">
            <v>14</v>
          </cell>
          <cell r="AG85">
            <v>126</v>
          </cell>
        </row>
        <row r="86">
          <cell r="A86" t="str">
            <v>Чебуреки сочные ТМ Зареченские ТС Зареченские продукты.  Поком</v>
          </cell>
          <cell r="B86" t="str">
            <v>кг</v>
          </cell>
          <cell r="C86">
            <v>390</v>
          </cell>
          <cell r="D86">
            <v>6</v>
          </cell>
          <cell r="E86">
            <v>520</v>
          </cell>
          <cell r="F86">
            <v>536</v>
          </cell>
          <cell r="G86">
            <v>1</v>
          </cell>
          <cell r="H86">
            <v>180</v>
          </cell>
          <cell r="I86" t="str">
            <v>матрица</v>
          </cell>
          <cell r="J86">
            <v>335</v>
          </cell>
          <cell r="K86">
            <v>185</v>
          </cell>
          <cell r="N86">
            <v>360</v>
          </cell>
          <cell r="O86">
            <v>104</v>
          </cell>
          <cell r="P86">
            <v>560</v>
          </cell>
          <cell r="Q86">
            <v>540</v>
          </cell>
          <cell r="T86">
            <v>13.807692307692308</v>
          </cell>
          <cell r="U86">
            <v>8.615384615384615</v>
          </cell>
          <cell r="V86">
            <v>102</v>
          </cell>
          <cell r="W86">
            <v>111</v>
          </cell>
          <cell r="X86">
            <v>96</v>
          </cell>
          <cell r="Y86">
            <v>96</v>
          </cell>
          <cell r="Z86">
            <v>117.36</v>
          </cell>
          <cell r="AA86" t="str">
            <v>есть дубль</v>
          </cell>
          <cell r="AB86">
            <v>560</v>
          </cell>
          <cell r="AC86">
            <v>5</v>
          </cell>
          <cell r="AD86">
            <v>108</v>
          </cell>
          <cell r="AE86">
            <v>540</v>
          </cell>
          <cell r="AF86">
            <v>12</v>
          </cell>
          <cell r="AG86">
            <v>84</v>
          </cell>
        </row>
        <row r="87">
          <cell r="A87" t="str">
            <v>Чебуреки сочные, ВЕС, куриные жарен. зам  ПОКОМ</v>
          </cell>
          <cell r="B87" t="str">
            <v>кг</v>
          </cell>
          <cell r="D87">
            <v>780</v>
          </cell>
          <cell r="E87">
            <v>185</v>
          </cell>
          <cell r="F87">
            <v>595</v>
          </cell>
          <cell r="G87">
            <v>0</v>
          </cell>
          <cell r="H87" t="e">
            <v>#N/A</v>
          </cell>
          <cell r="I87" t="str">
            <v>не в матрице</v>
          </cell>
          <cell r="J87">
            <v>185</v>
          </cell>
          <cell r="K87">
            <v>0</v>
          </cell>
          <cell r="O87">
            <v>37</v>
          </cell>
          <cell r="T87">
            <v>16.081081081081081</v>
          </cell>
          <cell r="U87">
            <v>16.081081081081081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 t="str">
            <v>дубль / не правильно ставится приход</v>
          </cell>
          <cell r="AB87">
            <v>0</v>
          </cell>
          <cell r="AC87">
            <v>0</v>
          </cell>
        </row>
        <row r="88">
          <cell r="A88" t="str">
            <v>Чебуречище горячая штучка 0,14кг Поком</v>
          </cell>
          <cell r="B88" t="str">
            <v>шт</v>
          </cell>
          <cell r="C88">
            <v>192</v>
          </cell>
          <cell r="E88">
            <v>192</v>
          </cell>
          <cell r="G88">
            <v>0.14000000000000001</v>
          </cell>
          <cell r="H88">
            <v>180</v>
          </cell>
          <cell r="I88" t="str">
            <v>матрица</v>
          </cell>
          <cell r="J88">
            <v>265</v>
          </cell>
          <cell r="K88">
            <v>-73</v>
          </cell>
          <cell r="N88">
            <v>0</v>
          </cell>
          <cell r="O88">
            <v>38.4</v>
          </cell>
          <cell r="P88">
            <v>460.79999999999995</v>
          </cell>
          <cell r="Q88">
            <v>528</v>
          </cell>
          <cell r="T88">
            <v>13.75</v>
          </cell>
          <cell r="U88">
            <v>0</v>
          </cell>
          <cell r="V88">
            <v>12.4</v>
          </cell>
          <cell r="W88">
            <v>2</v>
          </cell>
          <cell r="X88">
            <v>3.8</v>
          </cell>
          <cell r="Y88">
            <v>16.8</v>
          </cell>
          <cell r="Z88">
            <v>24.8</v>
          </cell>
          <cell r="AB88">
            <v>64.512</v>
          </cell>
          <cell r="AC88">
            <v>22</v>
          </cell>
          <cell r="AD88">
            <v>24</v>
          </cell>
          <cell r="AE88">
            <v>73.92</v>
          </cell>
          <cell r="AF88">
            <v>12</v>
          </cell>
          <cell r="AG8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2" sqref="AA2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2.42578125" customWidth="1"/>
    <col min="10" max="11" width="6.7109375" customWidth="1"/>
    <col min="12" max="13" width="0.85546875" customWidth="1"/>
    <col min="14" max="15" width="6.7109375" customWidth="1"/>
    <col min="16" max="17" width="11.85546875" customWidth="1"/>
    <col min="18" max="18" width="6.7109375" customWidth="1"/>
    <col min="19" max="19" width="21.28515625" customWidth="1"/>
    <col min="20" max="21" width="5.140625" customWidth="1"/>
    <col min="22" max="26" width="5.42578125" customWidth="1"/>
    <col min="27" max="27" width="29.7109375" customWidth="1"/>
    <col min="28" max="28" width="6.7109375" customWidth="1"/>
    <col min="29" max="29" width="6.7109375" style="8" customWidth="1"/>
    <col min="30" max="30" width="7.28515625" style="14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8" t="s">
        <v>139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137</v>
      </c>
      <c r="Q2" s="18" t="s">
        <v>138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137</v>
      </c>
      <c r="AC2" s="6"/>
      <c r="AD2" s="11"/>
      <c r="AE2" s="18" t="s">
        <v>138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7" t="s">
        <v>135</v>
      </c>
      <c r="AG3" s="17" t="s">
        <v>136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 t="s">
        <v>144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15207.8</v>
      </c>
      <c r="F5" s="4">
        <f>SUM(F6:F498)</f>
        <v>11411.900000000001</v>
      </c>
      <c r="G5" s="6"/>
      <c r="H5" s="1"/>
      <c r="I5" s="1"/>
      <c r="J5" s="4">
        <f t="shared" ref="J5:R5" si="0">SUM(J6:J498)</f>
        <v>14502.399999999998</v>
      </c>
      <c r="K5" s="4">
        <f t="shared" si="0"/>
        <v>705.40000000000009</v>
      </c>
      <c r="L5" s="4">
        <f t="shared" si="0"/>
        <v>0</v>
      </c>
      <c r="M5" s="4">
        <f t="shared" si="0"/>
        <v>0</v>
      </c>
      <c r="N5" s="4">
        <f t="shared" si="0"/>
        <v>17360</v>
      </c>
      <c r="O5" s="4">
        <f t="shared" si="0"/>
        <v>3041.5599999999995</v>
      </c>
      <c r="P5" s="4">
        <f t="shared" si="0"/>
        <v>14495.32</v>
      </c>
      <c r="Q5" s="4">
        <f t="shared" si="0"/>
        <v>14913.4</v>
      </c>
      <c r="R5" s="4">
        <f t="shared" si="0"/>
        <v>0</v>
      </c>
      <c r="S5" s="1"/>
      <c r="T5" s="1"/>
      <c r="U5" s="1"/>
      <c r="V5" s="4">
        <f>SUM(V6:V498)</f>
        <v>2847.6</v>
      </c>
      <c r="W5" s="4">
        <f>SUM(W6:W498)</f>
        <v>2663.1399999999994</v>
      </c>
      <c r="X5" s="4">
        <f>SUM(X6:X498)</f>
        <v>2491.5920000000001</v>
      </c>
      <c r="Y5" s="4">
        <f>SUM(Y6:Y498)</f>
        <v>2344.52</v>
      </c>
      <c r="Z5" s="4">
        <f>SUM(Z6:Z498)</f>
        <v>1984.0100000000002</v>
      </c>
      <c r="AA5" s="1"/>
      <c r="AB5" s="4">
        <f>SUM(AB6:AB498)</f>
        <v>8534.0439999999999</v>
      </c>
      <c r="AC5" s="6"/>
      <c r="AD5" s="13">
        <f>SUM(AD6:AD498)</f>
        <v>1956</v>
      </c>
      <c r="AE5" s="4">
        <f>SUM(AE6:AE498)</f>
        <v>8796.1200000000008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28</v>
      </c>
      <c r="D6" s="1">
        <v>169</v>
      </c>
      <c r="E6" s="1">
        <v>58</v>
      </c>
      <c r="F6" s="1">
        <v>120</v>
      </c>
      <c r="G6" s="6">
        <v>0.3</v>
      </c>
      <c r="H6" s="1">
        <v>180</v>
      </c>
      <c r="I6" s="1" t="s">
        <v>35</v>
      </c>
      <c r="J6" s="1">
        <v>58</v>
      </c>
      <c r="K6" s="1">
        <f t="shared" ref="K6:K37" si="1">E6-J6</f>
        <v>0</v>
      </c>
      <c r="L6" s="1"/>
      <c r="M6" s="1"/>
      <c r="N6" s="1">
        <v>0</v>
      </c>
      <c r="O6" s="1">
        <f>E6/5</f>
        <v>11.6</v>
      </c>
      <c r="P6" s="5">
        <f>20*O6-N6-F6</f>
        <v>112</v>
      </c>
      <c r="Q6" s="5">
        <f>AD6*AC6</f>
        <v>168</v>
      </c>
      <c r="R6" s="5"/>
      <c r="S6" s="1"/>
      <c r="T6" s="1">
        <f>(F6+N6+Q6)/O6</f>
        <v>24.827586206896552</v>
      </c>
      <c r="U6" s="1">
        <f>(F6+N6)/O6</f>
        <v>10.344827586206897</v>
      </c>
      <c r="V6" s="1">
        <v>12.8</v>
      </c>
      <c r="W6" s="1">
        <v>12</v>
      </c>
      <c r="X6" s="1">
        <v>6.8</v>
      </c>
      <c r="Y6" s="1">
        <v>8.6</v>
      </c>
      <c r="Z6" s="1">
        <v>7.2</v>
      </c>
      <c r="AA6" s="1"/>
      <c r="AB6" s="1">
        <f t="shared" ref="AB6:AB37" si="2">P6*G6</f>
        <v>33.6</v>
      </c>
      <c r="AC6" s="6">
        <v>12</v>
      </c>
      <c r="AD6" s="11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205</v>
      </c>
      <c r="D7" s="1">
        <v>833</v>
      </c>
      <c r="E7" s="1">
        <v>282</v>
      </c>
      <c r="F7" s="1">
        <v>603</v>
      </c>
      <c r="G7" s="6">
        <v>0.3</v>
      </c>
      <c r="H7" s="1">
        <v>180</v>
      </c>
      <c r="I7" s="1" t="s">
        <v>35</v>
      </c>
      <c r="J7" s="1">
        <v>283</v>
      </c>
      <c r="K7" s="1">
        <f t="shared" si="1"/>
        <v>-1</v>
      </c>
      <c r="L7" s="1"/>
      <c r="M7" s="1"/>
      <c r="N7" s="1">
        <v>336</v>
      </c>
      <c r="O7" s="1">
        <f t="shared" ref="O7:O68" si="3">E7/5</f>
        <v>56.4</v>
      </c>
      <c r="P7" s="5"/>
      <c r="Q7" s="5">
        <f t="shared" ref="Q7:Q13" si="4">AD7*AC7</f>
        <v>0</v>
      </c>
      <c r="R7" s="5"/>
      <c r="S7" s="1"/>
      <c r="T7" s="1">
        <f t="shared" ref="T7:T68" si="5">(F7+N7+P7)/O7</f>
        <v>16.648936170212767</v>
      </c>
      <c r="U7" s="1">
        <f t="shared" ref="U7:U68" si="6">(F7+N7)/O7</f>
        <v>16.648936170212767</v>
      </c>
      <c r="V7" s="1">
        <v>71.400000000000006</v>
      </c>
      <c r="W7" s="1">
        <v>89</v>
      </c>
      <c r="X7" s="1">
        <v>72.400000000000006</v>
      </c>
      <c r="Y7" s="1">
        <v>70.2</v>
      </c>
      <c r="Z7" s="1">
        <v>44.6</v>
      </c>
      <c r="AA7" s="1"/>
      <c r="AB7" s="1">
        <f t="shared" si="2"/>
        <v>0</v>
      </c>
      <c r="AC7" s="6">
        <v>12</v>
      </c>
      <c r="AD7" s="11">
        <f t="shared" ref="AD7:AD13" si="7">MROUND(P7,AC7*AF7)/AC7</f>
        <v>0</v>
      </c>
      <c r="AE7" s="1">
        <f t="shared" ref="AE7:AE13" si="8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849</v>
      </c>
      <c r="D8" s="1">
        <v>174</v>
      </c>
      <c r="E8" s="1">
        <v>523</v>
      </c>
      <c r="F8" s="1">
        <v>263</v>
      </c>
      <c r="G8" s="6">
        <v>0.3</v>
      </c>
      <c r="H8" s="1">
        <v>180</v>
      </c>
      <c r="I8" s="1" t="s">
        <v>35</v>
      </c>
      <c r="J8" s="1">
        <v>520</v>
      </c>
      <c r="K8" s="1">
        <f t="shared" si="1"/>
        <v>3</v>
      </c>
      <c r="L8" s="1"/>
      <c r="M8" s="1"/>
      <c r="N8" s="1">
        <v>672</v>
      </c>
      <c r="O8" s="1">
        <f t="shared" si="3"/>
        <v>104.6</v>
      </c>
      <c r="P8" s="5">
        <f t="shared" ref="P8:P13" si="9">14*O8-N8-F8</f>
        <v>529.39999999999986</v>
      </c>
      <c r="Q8" s="5">
        <f t="shared" si="4"/>
        <v>504</v>
      </c>
      <c r="R8" s="5"/>
      <c r="S8" s="1"/>
      <c r="T8" s="1">
        <f t="shared" ref="T8:T10" si="10">(F8+N8+Q8)/O8</f>
        <v>13.75717017208413</v>
      </c>
      <c r="U8" s="1">
        <f t="shared" si="6"/>
        <v>8.9388145315487577</v>
      </c>
      <c r="V8" s="1">
        <v>99.6</v>
      </c>
      <c r="W8" s="1">
        <v>87.6</v>
      </c>
      <c r="X8" s="1">
        <v>105.2</v>
      </c>
      <c r="Y8" s="1">
        <v>86.4</v>
      </c>
      <c r="Z8" s="1">
        <v>69.599999999999994</v>
      </c>
      <c r="AA8" s="1"/>
      <c r="AB8" s="1">
        <f t="shared" si="2"/>
        <v>158.81999999999996</v>
      </c>
      <c r="AC8" s="6">
        <v>12</v>
      </c>
      <c r="AD8" s="11">
        <f t="shared" si="7"/>
        <v>42</v>
      </c>
      <c r="AE8" s="1">
        <f t="shared" si="8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477</v>
      </c>
      <c r="D9" s="1">
        <v>336</v>
      </c>
      <c r="E9" s="1">
        <v>283</v>
      </c>
      <c r="F9" s="1">
        <v>208</v>
      </c>
      <c r="G9" s="6">
        <v>0.3</v>
      </c>
      <c r="H9" s="1">
        <v>180</v>
      </c>
      <c r="I9" s="1" t="s">
        <v>35</v>
      </c>
      <c r="J9" s="1">
        <v>272</v>
      </c>
      <c r="K9" s="1">
        <f t="shared" si="1"/>
        <v>11</v>
      </c>
      <c r="L9" s="1"/>
      <c r="M9" s="1"/>
      <c r="N9" s="1">
        <v>336</v>
      </c>
      <c r="O9" s="1">
        <f t="shared" si="3"/>
        <v>56.6</v>
      </c>
      <c r="P9" s="5">
        <f t="shared" si="9"/>
        <v>248.39999999999998</v>
      </c>
      <c r="Q9" s="5">
        <f t="shared" si="4"/>
        <v>168</v>
      </c>
      <c r="R9" s="5"/>
      <c r="S9" s="1"/>
      <c r="T9" s="1">
        <f t="shared" si="10"/>
        <v>12.579505300353357</v>
      </c>
      <c r="U9" s="1">
        <f t="shared" si="6"/>
        <v>9.6113074204946987</v>
      </c>
      <c r="V9" s="1">
        <v>49.6</v>
      </c>
      <c r="W9" s="1">
        <v>57.8</v>
      </c>
      <c r="X9" s="1">
        <v>58.2</v>
      </c>
      <c r="Y9" s="1">
        <v>43.8</v>
      </c>
      <c r="Z9" s="1">
        <v>11</v>
      </c>
      <c r="AA9" s="1" t="s">
        <v>39</v>
      </c>
      <c r="AB9" s="1">
        <f t="shared" si="2"/>
        <v>74.52</v>
      </c>
      <c r="AC9" s="6">
        <v>12</v>
      </c>
      <c r="AD9" s="11">
        <f t="shared" si="7"/>
        <v>14</v>
      </c>
      <c r="AE9" s="1">
        <f t="shared" si="8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427</v>
      </c>
      <c r="D10" s="1">
        <v>1008</v>
      </c>
      <c r="E10" s="1">
        <v>561</v>
      </c>
      <c r="F10" s="1">
        <v>639</v>
      </c>
      <c r="G10" s="6">
        <v>0.3</v>
      </c>
      <c r="H10" s="1">
        <v>180</v>
      </c>
      <c r="I10" s="1" t="s">
        <v>35</v>
      </c>
      <c r="J10" s="1">
        <v>559</v>
      </c>
      <c r="K10" s="1">
        <f t="shared" si="1"/>
        <v>2</v>
      </c>
      <c r="L10" s="1"/>
      <c r="M10" s="1"/>
      <c r="N10" s="1">
        <v>336</v>
      </c>
      <c r="O10" s="1">
        <f t="shared" si="3"/>
        <v>112.2</v>
      </c>
      <c r="P10" s="5">
        <f t="shared" si="9"/>
        <v>595.79999999999995</v>
      </c>
      <c r="Q10" s="5">
        <f t="shared" si="4"/>
        <v>672</v>
      </c>
      <c r="R10" s="5"/>
      <c r="S10" s="1"/>
      <c r="T10" s="1">
        <f t="shared" si="10"/>
        <v>14.679144385026738</v>
      </c>
      <c r="U10" s="1">
        <f t="shared" si="6"/>
        <v>8.689839572192513</v>
      </c>
      <c r="V10" s="1">
        <v>112.2</v>
      </c>
      <c r="W10" s="1">
        <v>130</v>
      </c>
      <c r="X10" s="1">
        <v>110.6</v>
      </c>
      <c r="Y10" s="1">
        <v>94</v>
      </c>
      <c r="Z10" s="1">
        <v>82.6</v>
      </c>
      <c r="AA10" s="1"/>
      <c r="AB10" s="1">
        <f t="shared" si="2"/>
        <v>178.73999999999998</v>
      </c>
      <c r="AC10" s="6">
        <v>12</v>
      </c>
      <c r="AD10" s="11">
        <f t="shared" si="7"/>
        <v>56</v>
      </c>
      <c r="AE10" s="1">
        <f t="shared" si="8"/>
        <v>201.6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41</v>
      </c>
      <c r="B11" s="1" t="s">
        <v>34</v>
      </c>
      <c r="C11" s="1"/>
      <c r="D11" s="1"/>
      <c r="E11" s="1"/>
      <c r="F11" s="1"/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336</v>
      </c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0</v>
      </c>
      <c r="Y11" s="1">
        <v>2</v>
      </c>
      <c r="Z11" s="1">
        <v>4.5999999999999996</v>
      </c>
      <c r="AA11" s="1" t="s">
        <v>42</v>
      </c>
      <c r="AB11" s="1">
        <f t="shared" si="2"/>
        <v>0</v>
      </c>
      <c r="AC11" s="6">
        <v>24</v>
      </c>
      <c r="AD11" s="11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175</v>
      </c>
      <c r="D12" s="1">
        <v>7</v>
      </c>
      <c r="E12" s="1">
        <v>78</v>
      </c>
      <c r="F12" s="1">
        <v>40</v>
      </c>
      <c r="G12" s="6">
        <v>0.36</v>
      </c>
      <c r="H12" s="1">
        <v>180</v>
      </c>
      <c r="I12" s="1" t="s">
        <v>35</v>
      </c>
      <c r="J12" s="1">
        <v>84</v>
      </c>
      <c r="K12" s="1">
        <f t="shared" si="1"/>
        <v>-6</v>
      </c>
      <c r="L12" s="1"/>
      <c r="M12" s="1"/>
      <c r="N12" s="1">
        <v>280</v>
      </c>
      <c r="O12" s="1">
        <f t="shared" si="3"/>
        <v>15.6</v>
      </c>
      <c r="P12" s="5"/>
      <c r="Q12" s="5">
        <f t="shared" si="4"/>
        <v>0</v>
      </c>
      <c r="R12" s="5"/>
      <c r="S12" s="1"/>
      <c r="T12" s="1">
        <f t="shared" si="5"/>
        <v>20.512820512820515</v>
      </c>
      <c r="U12" s="1">
        <f t="shared" si="6"/>
        <v>20.512820512820515</v>
      </c>
      <c r="V12" s="1">
        <v>24.6</v>
      </c>
      <c r="W12" s="1">
        <v>12.4</v>
      </c>
      <c r="X12" s="1">
        <v>11.8</v>
      </c>
      <c r="Y12" s="1">
        <v>11.8</v>
      </c>
      <c r="Z12" s="1">
        <v>4.8</v>
      </c>
      <c r="AA12" s="1"/>
      <c r="AB12" s="1">
        <f t="shared" si="2"/>
        <v>0</v>
      </c>
      <c r="AC12" s="6">
        <v>10</v>
      </c>
      <c r="AD12" s="11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236.5</v>
      </c>
      <c r="D13" s="1"/>
      <c r="E13" s="1">
        <v>143</v>
      </c>
      <c r="F13" s="1">
        <v>82.5</v>
      </c>
      <c r="G13" s="6">
        <v>1</v>
      </c>
      <c r="H13" s="1">
        <v>180</v>
      </c>
      <c r="I13" s="1" t="s">
        <v>35</v>
      </c>
      <c r="J13" s="1">
        <v>138.19999999999999</v>
      </c>
      <c r="K13" s="1">
        <f t="shared" si="1"/>
        <v>4.8000000000000114</v>
      </c>
      <c r="L13" s="1"/>
      <c r="M13" s="1"/>
      <c r="N13" s="1">
        <v>198</v>
      </c>
      <c r="O13" s="1">
        <f t="shared" si="3"/>
        <v>28.6</v>
      </c>
      <c r="P13" s="5">
        <f t="shared" si="9"/>
        <v>119.90000000000003</v>
      </c>
      <c r="Q13" s="5">
        <f t="shared" si="4"/>
        <v>132</v>
      </c>
      <c r="R13" s="5"/>
      <c r="S13" s="1"/>
      <c r="T13" s="1">
        <f>(F13+N13+Q13)/O13</f>
        <v>14.423076923076922</v>
      </c>
      <c r="U13" s="1">
        <f t="shared" si="6"/>
        <v>9.8076923076923066</v>
      </c>
      <c r="V13" s="1">
        <v>30.7</v>
      </c>
      <c r="W13" s="1">
        <v>27.3</v>
      </c>
      <c r="X13" s="1">
        <v>15.1</v>
      </c>
      <c r="Y13" s="1">
        <v>30.6</v>
      </c>
      <c r="Z13" s="1">
        <v>28.5</v>
      </c>
      <c r="AA13" s="1"/>
      <c r="AB13" s="1">
        <f t="shared" si="2"/>
        <v>119.90000000000003</v>
      </c>
      <c r="AC13" s="6">
        <v>5.5</v>
      </c>
      <c r="AD13" s="11">
        <f t="shared" si="7"/>
        <v>24</v>
      </c>
      <c r="AE13" s="1">
        <f t="shared" si="8"/>
        <v>132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46</v>
      </c>
      <c r="B14" s="29" t="s">
        <v>45</v>
      </c>
      <c r="C14" s="29"/>
      <c r="D14" s="29"/>
      <c r="E14" s="29"/>
      <c r="F14" s="29"/>
      <c r="G14" s="30">
        <v>0</v>
      </c>
      <c r="H14" s="29" t="e">
        <v>#N/A</v>
      </c>
      <c r="I14" s="29" t="s">
        <v>35</v>
      </c>
      <c r="J14" s="29"/>
      <c r="K14" s="29">
        <f t="shared" si="1"/>
        <v>0</v>
      </c>
      <c r="L14" s="29"/>
      <c r="M14" s="29"/>
      <c r="N14" s="29"/>
      <c r="O14" s="29">
        <f t="shared" si="3"/>
        <v>0</v>
      </c>
      <c r="P14" s="31"/>
      <c r="Q14" s="31"/>
      <c r="R14" s="31"/>
      <c r="S14" s="29"/>
      <c r="T14" s="29" t="e">
        <f t="shared" si="5"/>
        <v>#DIV/0!</v>
      </c>
      <c r="U14" s="29" t="e">
        <f t="shared" si="6"/>
        <v>#DIV/0!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 t="s">
        <v>47</v>
      </c>
      <c r="AB14" s="29">
        <f t="shared" si="2"/>
        <v>0</v>
      </c>
      <c r="AC14" s="30">
        <v>0</v>
      </c>
      <c r="AD14" s="32"/>
      <c r="AE14" s="29"/>
      <c r="AF14" s="29">
        <f>VLOOKUP(A14,[1]Sheet!$A:$AG,32,0)</f>
        <v>14</v>
      </c>
      <c r="AG14" s="29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9" t="s">
        <v>48</v>
      </c>
      <c r="B15" s="29" t="s">
        <v>45</v>
      </c>
      <c r="C15" s="29"/>
      <c r="D15" s="29"/>
      <c r="E15" s="29"/>
      <c r="F15" s="29"/>
      <c r="G15" s="30">
        <v>0</v>
      </c>
      <c r="H15" s="29" t="e">
        <v>#N/A</v>
      </c>
      <c r="I15" s="29" t="s">
        <v>35</v>
      </c>
      <c r="J15" s="29"/>
      <c r="K15" s="29">
        <f t="shared" si="1"/>
        <v>0</v>
      </c>
      <c r="L15" s="29"/>
      <c r="M15" s="29"/>
      <c r="N15" s="29"/>
      <c r="O15" s="29">
        <f t="shared" si="3"/>
        <v>0</v>
      </c>
      <c r="P15" s="31"/>
      <c r="Q15" s="31"/>
      <c r="R15" s="31"/>
      <c r="S15" s="29"/>
      <c r="T15" s="29" t="e">
        <f t="shared" si="5"/>
        <v>#DIV/0!</v>
      </c>
      <c r="U15" s="29" t="e">
        <f t="shared" si="6"/>
        <v>#DIV/0!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 t="s">
        <v>47</v>
      </c>
      <c r="AB15" s="29">
        <f t="shared" si="2"/>
        <v>0</v>
      </c>
      <c r="AC15" s="30">
        <v>0</v>
      </c>
      <c r="AD15" s="32"/>
      <c r="AE15" s="29"/>
      <c r="AF15" s="29">
        <f>VLOOKUP(A15,[1]Sheet!$A:$AG,32,0)</f>
        <v>14</v>
      </c>
      <c r="AG15" s="29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9" t="s">
        <v>49</v>
      </c>
      <c r="B16" s="29" t="s">
        <v>45</v>
      </c>
      <c r="C16" s="29"/>
      <c r="D16" s="29"/>
      <c r="E16" s="29"/>
      <c r="F16" s="29"/>
      <c r="G16" s="30">
        <v>0</v>
      </c>
      <c r="H16" s="29" t="e">
        <v>#N/A</v>
      </c>
      <c r="I16" s="29" t="s">
        <v>35</v>
      </c>
      <c r="J16" s="29"/>
      <c r="K16" s="29">
        <f t="shared" si="1"/>
        <v>0</v>
      </c>
      <c r="L16" s="29"/>
      <c r="M16" s="29"/>
      <c r="N16" s="29"/>
      <c r="O16" s="29">
        <f t="shared" si="3"/>
        <v>0</v>
      </c>
      <c r="P16" s="31"/>
      <c r="Q16" s="31"/>
      <c r="R16" s="31"/>
      <c r="S16" s="29"/>
      <c r="T16" s="29" t="e">
        <f t="shared" si="5"/>
        <v>#DIV/0!</v>
      </c>
      <c r="U16" s="29" t="e">
        <f t="shared" si="6"/>
        <v>#DIV/0!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 t="s">
        <v>47</v>
      </c>
      <c r="AB16" s="29">
        <f t="shared" si="2"/>
        <v>0</v>
      </c>
      <c r="AC16" s="30">
        <v>0</v>
      </c>
      <c r="AD16" s="32"/>
      <c r="AE16" s="29"/>
      <c r="AF16" s="29">
        <f>VLOOKUP(A16,[1]Sheet!$A:$AG,32,0)</f>
        <v>14</v>
      </c>
      <c r="AG16" s="29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50</v>
      </c>
      <c r="B17" s="19" t="s">
        <v>45</v>
      </c>
      <c r="C17" s="19">
        <v>17.5</v>
      </c>
      <c r="D17" s="19"/>
      <c r="E17" s="19">
        <v>3.5</v>
      </c>
      <c r="F17" s="19">
        <v>14</v>
      </c>
      <c r="G17" s="20">
        <v>0</v>
      </c>
      <c r="H17" s="19">
        <v>180</v>
      </c>
      <c r="I17" s="19" t="s">
        <v>51</v>
      </c>
      <c r="J17" s="19">
        <v>3.5</v>
      </c>
      <c r="K17" s="19">
        <f t="shared" si="1"/>
        <v>0</v>
      </c>
      <c r="L17" s="19"/>
      <c r="M17" s="19"/>
      <c r="N17" s="19"/>
      <c r="O17" s="19">
        <f t="shared" si="3"/>
        <v>0.7</v>
      </c>
      <c r="P17" s="21"/>
      <c r="Q17" s="21"/>
      <c r="R17" s="21"/>
      <c r="S17" s="19"/>
      <c r="T17" s="19">
        <f t="shared" si="5"/>
        <v>20</v>
      </c>
      <c r="U17" s="19">
        <f t="shared" si="6"/>
        <v>20</v>
      </c>
      <c r="V17" s="19">
        <v>0</v>
      </c>
      <c r="W17" s="19">
        <v>0.7</v>
      </c>
      <c r="X17" s="19">
        <v>0.9</v>
      </c>
      <c r="Y17" s="19">
        <v>0</v>
      </c>
      <c r="Z17" s="19">
        <v>1.1000000000000001</v>
      </c>
      <c r="AA17" s="24" t="s">
        <v>52</v>
      </c>
      <c r="AB17" s="19">
        <f t="shared" si="2"/>
        <v>0</v>
      </c>
      <c r="AC17" s="20">
        <v>0</v>
      </c>
      <c r="AD17" s="22"/>
      <c r="AE17" s="19"/>
      <c r="AF17" s="19"/>
      <c r="AG17" s="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218</v>
      </c>
      <c r="D18" s="1">
        <v>168</v>
      </c>
      <c r="E18" s="1">
        <v>192</v>
      </c>
      <c r="F18" s="1">
        <v>76</v>
      </c>
      <c r="G18" s="6">
        <v>0.25</v>
      </c>
      <c r="H18" s="1">
        <v>180</v>
      </c>
      <c r="I18" s="1" t="s">
        <v>35</v>
      </c>
      <c r="J18" s="1">
        <v>193</v>
      </c>
      <c r="K18" s="1">
        <f t="shared" si="1"/>
        <v>-1</v>
      </c>
      <c r="L18" s="1"/>
      <c r="M18" s="1"/>
      <c r="N18" s="1">
        <v>336</v>
      </c>
      <c r="O18" s="1">
        <f t="shared" si="3"/>
        <v>38.4</v>
      </c>
      <c r="P18" s="5">
        <f t="shared" ref="P18" si="11">14*O18-N18-F18</f>
        <v>125.60000000000002</v>
      </c>
      <c r="Q18" s="5">
        <f t="shared" ref="Q18:Q19" si="12">AD18*AC18</f>
        <v>168</v>
      </c>
      <c r="R18" s="5"/>
      <c r="S18" s="1"/>
      <c r="T18" s="1">
        <f>(F18+N18+Q18)/O18</f>
        <v>15.104166666666668</v>
      </c>
      <c r="U18" s="1">
        <f t="shared" si="6"/>
        <v>10.729166666666668</v>
      </c>
      <c r="V18" s="1">
        <v>44.8</v>
      </c>
      <c r="W18" s="1">
        <v>39.799999999999997</v>
      </c>
      <c r="X18" s="1">
        <v>31.8</v>
      </c>
      <c r="Y18" s="1">
        <v>14.2</v>
      </c>
      <c r="Z18" s="1">
        <v>39.6</v>
      </c>
      <c r="AA18" s="1"/>
      <c r="AB18" s="1">
        <f t="shared" si="2"/>
        <v>31.400000000000006</v>
      </c>
      <c r="AC18" s="6">
        <v>12</v>
      </c>
      <c r="AD18" s="11">
        <f t="shared" ref="AD18:AD19" si="13">MROUND(P18,AC18*AF18)/AC18</f>
        <v>14</v>
      </c>
      <c r="AE18" s="1">
        <f t="shared" ref="AE18:AE19" si="14">AD18*AC18*G18</f>
        <v>42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113</v>
      </c>
      <c r="D19" s="1">
        <v>336</v>
      </c>
      <c r="E19" s="1">
        <v>137</v>
      </c>
      <c r="F19" s="1">
        <v>225</v>
      </c>
      <c r="G19" s="6">
        <v>0.25</v>
      </c>
      <c r="H19" s="1">
        <v>180</v>
      </c>
      <c r="I19" s="1" t="s">
        <v>35</v>
      </c>
      <c r="J19" s="1">
        <v>135</v>
      </c>
      <c r="K19" s="1">
        <f t="shared" si="1"/>
        <v>2</v>
      </c>
      <c r="L19" s="1"/>
      <c r="M19" s="1"/>
      <c r="N19" s="1">
        <v>168</v>
      </c>
      <c r="O19" s="1">
        <f t="shared" si="3"/>
        <v>27.4</v>
      </c>
      <c r="P19" s="5"/>
      <c r="Q19" s="5">
        <f t="shared" si="12"/>
        <v>0</v>
      </c>
      <c r="R19" s="5"/>
      <c r="S19" s="1"/>
      <c r="T19" s="1">
        <f t="shared" si="5"/>
        <v>14.343065693430658</v>
      </c>
      <c r="U19" s="1">
        <f t="shared" si="6"/>
        <v>14.343065693430658</v>
      </c>
      <c r="V19" s="1">
        <v>38.200000000000003</v>
      </c>
      <c r="W19" s="1">
        <v>35</v>
      </c>
      <c r="X19" s="1">
        <v>26.8</v>
      </c>
      <c r="Y19" s="1">
        <v>6.6</v>
      </c>
      <c r="Z19" s="1">
        <v>32.6</v>
      </c>
      <c r="AA19" s="1"/>
      <c r="AB19" s="1">
        <f t="shared" si="2"/>
        <v>0</v>
      </c>
      <c r="AC19" s="6">
        <v>12</v>
      </c>
      <c r="AD19" s="11">
        <f t="shared" si="13"/>
        <v>0</v>
      </c>
      <c r="AE19" s="1">
        <f t="shared" si="14"/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55</v>
      </c>
      <c r="B20" s="19" t="s">
        <v>45</v>
      </c>
      <c r="C20" s="19">
        <v>9</v>
      </c>
      <c r="D20" s="19"/>
      <c r="E20" s="19"/>
      <c r="F20" s="19">
        <v>9</v>
      </c>
      <c r="G20" s="20">
        <v>0</v>
      </c>
      <c r="H20" s="19">
        <v>180</v>
      </c>
      <c r="I20" s="19" t="s">
        <v>51</v>
      </c>
      <c r="J20" s="19">
        <v>4</v>
      </c>
      <c r="K20" s="19">
        <f t="shared" si="1"/>
        <v>-4</v>
      </c>
      <c r="L20" s="19"/>
      <c r="M20" s="19"/>
      <c r="N20" s="19"/>
      <c r="O20" s="19">
        <f t="shared" si="3"/>
        <v>0</v>
      </c>
      <c r="P20" s="21"/>
      <c r="Q20" s="21"/>
      <c r="R20" s="21"/>
      <c r="S20" s="19"/>
      <c r="T20" s="19" t="e">
        <f t="shared" si="5"/>
        <v>#DIV/0!</v>
      </c>
      <c r="U20" s="19" t="e">
        <f t="shared" si="6"/>
        <v>#DIV/0!</v>
      </c>
      <c r="V20" s="19">
        <v>0</v>
      </c>
      <c r="W20" s="19">
        <v>0.6</v>
      </c>
      <c r="X20" s="19">
        <v>0</v>
      </c>
      <c r="Y20" s="19">
        <v>0</v>
      </c>
      <c r="Z20" s="19">
        <v>0</v>
      </c>
      <c r="AA20" s="24" t="s">
        <v>52</v>
      </c>
      <c r="AB20" s="19">
        <f t="shared" si="2"/>
        <v>0</v>
      </c>
      <c r="AC20" s="20">
        <v>0</v>
      </c>
      <c r="AD20" s="22"/>
      <c r="AE20" s="19"/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56</v>
      </c>
      <c r="B21" s="19" t="s">
        <v>45</v>
      </c>
      <c r="C21" s="19"/>
      <c r="D21" s="19">
        <v>7.4</v>
      </c>
      <c r="E21" s="19">
        <v>7.4</v>
      </c>
      <c r="F21" s="19"/>
      <c r="G21" s="20">
        <v>0</v>
      </c>
      <c r="H21" s="19" t="e">
        <v>#N/A</v>
      </c>
      <c r="I21" s="19" t="s">
        <v>51</v>
      </c>
      <c r="J21" s="19">
        <v>3.7</v>
      </c>
      <c r="K21" s="19">
        <f t="shared" si="1"/>
        <v>3.7</v>
      </c>
      <c r="L21" s="19"/>
      <c r="M21" s="19"/>
      <c r="N21" s="19"/>
      <c r="O21" s="19">
        <f t="shared" si="3"/>
        <v>1.48</v>
      </c>
      <c r="P21" s="21"/>
      <c r="Q21" s="21"/>
      <c r="R21" s="21"/>
      <c r="S21" s="19"/>
      <c r="T21" s="19">
        <f t="shared" si="5"/>
        <v>0</v>
      </c>
      <c r="U21" s="19">
        <f t="shared" si="6"/>
        <v>0</v>
      </c>
      <c r="V21" s="19">
        <v>0</v>
      </c>
      <c r="W21" s="19">
        <v>0</v>
      </c>
      <c r="X21" s="19">
        <v>2.96</v>
      </c>
      <c r="Y21" s="19">
        <v>0</v>
      </c>
      <c r="Z21" s="19">
        <v>0</v>
      </c>
      <c r="AA21" s="25" t="s">
        <v>140</v>
      </c>
      <c r="AB21" s="19">
        <f t="shared" si="2"/>
        <v>0</v>
      </c>
      <c r="AC21" s="20">
        <v>0</v>
      </c>
      <c r="AD21" s="22"/>
      <c r="AE21" s="19"/>
      <c r="AF21" s="19"/>
      <c r="AG21" s="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58</v>
      </c>
      <c r="B22" s="19" t="s">
        <v>45</v>
      </c>
      <c r="C22" s="19"/>
      <c r="D22" s="19">
        <v>7.4</v>
      </c>
      <c r="E22" s="19">
        <v>18.5</v>
      </c>
      <c r="F22" s="19">
        <v>-11.1</v>
      </c>
      <c r="G22" s="20">
        <v>0</v>
      </c>
      <c r="H22" s="19" t="e">
        <v>#N/A</v>
      </c>
      <c r="I22" s="19" t="s">
        <v>51</v>
      </c>
      <c r="J22" s="19">
        <v>18.5</v>
      </c>
      <c r="K22" s="19">
        <f t="shared" si="1"/>
        <v>0</v>
      </c>
      <c r="L22" s="19"/>
      <c r="M22" s="19"/>
      <c r="N22" s="19">
        <v>0</v>
      </c>
      <c r="O22" s="19">
        <f t="shared" si="3"/>
        <v>3.7</v>
      </c>
      <c r="P22" s="21"/>
      <c r="Q22" s="21"/>
      <c r="R22" s="21"/>
      <c r="S22" s="19"/>
      <c r="T22" s="19">
        <f t="shared" si="5"/>
        <v>-2.9999999999999996</v>
      </c>
      <c r="U22" s="19">
        <f t="shared" si="6"/>
        <v>-2.9999999999999996</v>
      </c>
      <c r="V22" s="19">
        <v>4.4000000000000004</v>
      </c>
      <c r="W22" s="19">
        <v>25.9</v>
      </c>
      <c r="X22" s="19">
        <v>14.8</v>
      </c>
      <c r="Y22" s="19">
        <v>22.2</v>
      </c>
      <c r="Z22" s="19">
        <v>22.96</v>
      </c>
      <c r="AA22" s="25" t="s">
        <v>140</v>
      </c>
      <c r="AB22" s="19">
        <f t="shared" si="2"/>
        <v>0</v>
      </c>
      <c r="AC22" s="20">
        <v>3.7</v>
      </c>
      <c r="AD22" s="22"/>
      <c r="AE22" s="19"/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59</v>
      </c>
      <c r="B23" s="15" t="s">
        <v>45</v>
      </c>
      <c r="C23" s="15"/>
      <c r="D23" s="15">
        <v>259</v>
      </c>
      <c r="E23" s="15"/>
      <c r="F23" s="15">
        <v>244.2</v>
      </c>
      <c r="G23" s="16">
        <v>1</v>
      </c>
      <c r="H23" s="15">
        <v>180</v>
      </c>
      <c r="I23" s="15" t="s">
        <v>35</v>
      </c>
      <c r="J23" s="15"/>
      <c r="K23" s="15">
        <f t="shared" si="1"/>
        <v>0</v>
      </c>
      <c r="L23" s="15"/>
      <c r="M23" s="15"/>
      <c r="N23" s="1"/>
      <c r="O23" s="1">
        <f t="shared" si="3"/>
        <v>0</v>
      </c>
      <c r="P23" s="5"/>
      <c r="Q23" s="5">
        <f t="shared" ref="Q23:Q31" si="15">AD23*AC23</f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9" t="s">
        <v>134</v>
      </c>
      <c r="AB23" s="1">
        <f t="shared" si="2"/>
        <v>0</v>
      </c>
      <c r="AC23" s="6">
        <v>3.7</v>
      </c>
      <c r="AD23" s="11">
        <f t="shared" ref="AD23:AD31" si="16">MROUND(P23,AC23*AF23)/AC23</f>
        <v>0</v>
      </c>
      <c r="AE23" s="1">
        <f t="shared" ref="AE23:AE31" si="17">AD23*AC23*G23</f>
        <v>0</v>
      </c>
      <c r="AF23" s="1">
        <v>14</v>
      </c>
      <c r="AG23" s="1"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252</v>
      </c>
      <c r="D24" s="1"/>
      <c r="E24" s="1">
        <v>67</v>
      </c>
      <c r="F24" s="1">
        <v>185</v>
      </c>
      <c r="G24" s="6">
        <v>0.3</v>
      </c>
      <c r="H24" s="1">
        <v>180</v>
      </c>
      <c r="I24" s="1" t="s">
        <v>61</v>
      </c>
      <c r="J24" s="1">
        <v>69</v>
      </c>
      <c r="K24" s="1">
        <f t="shared" si="1"/>
        <v>-2</v>
      </c>
      <c r="L24" s="1"/>
      <c r="M24" s="1"/>
      <c r="N24" s="1">
        <v>0</v>
      </c>
      <c r="O24" s="1">
        <f t="shared" si="3"/>
        <v>13.4</v>
      </c>
      <c r="P24" s="5"/>
      <c r="Q24" s="5">
        <f t="shared" si="15"/>
        <v>0</v>
      </c>
      <c r="R24" s="5"/>
      <c r="S24" s="1"/>
      <c r="T24" s="1">
        <f t="shared" si="5"/>
        <v>13.805970149253731</v>
      </c>
      <c r="U24" s="1">
        <f t="shared" si="6"/>
        <v>13.805970149253731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2"/>
        <v>0</v>
      </c>
      <c r="AC24" s="6">
        <v>9</v>
      </c>
      <c r="AD24" s="11">
        <f t="shared" si="16"/>
        <v>0</v>
      </c>
      <c r="AE24" s="1">
        <f t="shared" si="17"/>
        <v>0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148</v>
      </c>
      <c r="D25" s="1"/>
      <c r="E25" s="1">
        <v>52</v>
      </c>
      <c r="F25" s="1">
        <v>90</v>
      </c>
      <c r="G25" s="6">
        <v>0.3</v>
      </c>
      <c r="H25" s="1">
        <v>180</v>
      </c>
      <c r="I25" s="1" t="s">
        <v>61</v>
      </c>
      <c r="J25" s="1">
        <v>54</v>
      </c>
      <c r="K25" s="1">
        <f t="shared" si="1"/>
        <v>-2</v>
      </c>
      <c r="L25" s="1"/>
      <c r="M25" s="1"/>
      <c r="N25" s="1">
        <v>0</v>
      </c>
      <c r="O25" s="1">
        <f t="shared" si="3"/>
        <v>10.4</v>
      </c>
      <c r="P25" s="5">
        <f>18*O25-N25-F25</f>
        <v>97.200000000000017</v>
      </c>
      <c r="Q25" s="5">
        <f t="shared" si="15"/>
        <v>162</v>
      </c>
      <c r="R25" s="5"/>
      <c r="S25" s="1"/>
      <c r="T25" s="1">
        <f>(F25+N25+Q25)/O25</f>
        <v>24.23076923076923</v>
      </c>
      <c r="U25" s="1">
        <f t="shared" si="6"/>
        <v>8.6538461538461533</v>
      </c>
      <c r="V25" s="1">
        <v>1.2</v>
      </c>
      <c r="W25" s="1">
        <v>2.8</v>
      </c>
      <c r="X25" s="1">
        <v>0</v>
      </c>
      <c r="Y25" s="1">
        <v>0</v>
      </c>
      <c r="Z25" s="1">
        <v>0</v>
      </c>
      <c r="AA25" s="1"/>
      <c r="AB25" s="1">
        <f t="shared" si="2"/>
        <v>29.160000000000004</v>
      </c>
      <c r="AC25" s="6">
        <v>9</v>
      </c>
      <c r="AD25" s="11">
        <f t="shared" si="16"/>
        <v>18</v>
      </c>
      <c r="AE25" s="1">
        <f t="shared" si="17"/>
        <v>48.6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148</v>
      </c>
      <c r="D26" s="1"/>
      <c r="E26" s="1">
        <v>23</v>
      </c>
      <c r="F26" s="1">
        <v>118</v>
      </c>
      <c r="G26" s="6">
        <v>0.3</v>
      </c>
      <c r="H26" s="1">
        <v>180</v>
      </c>
      <c r="I26" s="1" t="s">
        <v>61</v>
      </c>
      <c r="J26" s="1">
        <v>23</v>
      </c>
      <c r="K26" s="1">
        <f t="shared" si="1"/>
        <v>0</v>
      </c>
      <c r="L26" s="1"/>
      <c r="M26" s="1"/>
      <c r="N26" s="1">
        <v>0</v>
      </c>
      <c r="O26" s="1">
        <f t="shared" si="3"/>
        <v>4.5999999999999996</v>
      </c>
      <c r="P26" s="5"/>
      <c r="Q26" s="5">
        <f t="shared" si="15"/>
        <v>0</v>
      </c>
      <c r="R26" s="5"/>
      <c r="S26" s="1"/>
      <c r="T26" s="1">
        <f t="shared" si="5"/>
        <v>25.65217391304348</v>
      </c>
      <c r="U26" s="1">
        <f t="shared" si="6"/>
        <v>25.65217391304348</v>
      </c>
      <c r="V26" s="1">
        <v>1.2</v>
      </c>
      <c r="W26" s="1">
        <v>2.8</v>
      </c>
      <c r="X26" s="1">
        <v>0</v>
      </c>
      <c r="Y26" s="1">
        <v>0</v>
      </c>
      <c r="Z26" s="1">
        <v>0</v>
      </c>
      <c r="AA26" s="24" t="s">
        <v>52</v>
      </c>
      <c r="AB26" s="1">
        <f t="shared" si="2"/>
        <v>0</v>
      </c>
      <c r="AC26" s="6">
        <v>9</v>
      </c>
      <c r="AD26" s="11">
        <f t="shared" si="16"/>
        <v>0</v>
      </c>
      <c r="AE26" s="1">
        <f t="shared" si="17"/>
        <v>0</v>
      </c>
      <c r="AF26" s="1">
        <f>VLOOKUP(A26,[1]Sheet!$A:$AG,32,0)</f>
        <v>18</v>
      </c>
      <c r="AG26" s="1">
        <f>VLOOKUP(A26,[1]Sheet!$A:$AG,33,0)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713</v>
      </c>
      <c r="D27" s="1">
        <v>95</v>
      </c>
      <c r="E27" s="1">
        <v>564</v>
      </c>
      <c r="F27" s="1">
        <v>69</v>
      </c>
      <c r="G27" s="6">
        <v>0.25</v>
      </c>
      <c r="H27" s="1">
        <v>180</v>
      </c>
      <c r="I27" s="1" t="s">
        <v>35</v>
      </c>
      <c r="J27" s="1">
        <v>568</v>
      </c>
      <c r="K27" s="1">
        <f t="shared" si="1"/>
        <v>-4</v>
      </c>
      <c r="L27" s="1"/>
      <c r="M27" s="1"/>
      <c r="N27" s="1">
        <v>756</v>
      </c>
      <c r="O27" s="1">
        <f t="shared" si="3"/>
        <v>112.8</v>
      </c>
      <c r="P27" s="5">
        <f t="shared" ref="P27:P30" si="18">14*O27-N27-F27</f>
        <v>754.2</v>
      </c>
      <c r="Q27" s="5">
        <f t="shared" si="15"/>
        <v>756</v>
      </c>
      <c r="R27" s="5"/>
      <c r="S27" s="1"/>
      <c r="T27" s="1">
        <f t="shared" ref="T27:T28" si="19">(F27+N27+Q27)/O27</f>
        <v>14.01595744680851</v>
      </c>
      <c r="U27" s="1">
        <f t="shared" si="6"/>
        <v>7.3138297872340425</v>
      </c>
      <c r="V27" s="1">
        <v>96.2</v>
      </c>
      <c r="W27" s="1">
        <v>77.599999999999994</v>
      </c>
      <c r="X27" s="1">
        <v>97.4</v>
      </c>
      <c r="Y27" s="1">
        <v>73</v>
      </c>
      <c r="Z27" s="1">
        <v>68.8</v>
      </c>
      <c r="AA27" s="1"/>
      <c r="AB27" s="1">
        <f t="shared" si="2"/>
        <v>188.55</v>
      </c>
      <c r="AC27" s="6">
        <v>6</v>
      </c>
      <c r="AD27" s="11">
        <f t="shared" si="16"/>
        <v>126</v>
      </c>
      <c r="AE27" s="1">
        <f t="shared" si="17"/>
        <v>189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306</v>
      </c>
      <c r="D28" s="1">
        <v>84</v>
      </c>
      <c r="E28" s="1">
        <v>258</v>
      </c>
      <c r="F28" s="1">
        <v>72</v>
      </c>
      <c r="G28" s="6">
        <v>0.25</v>
      </c>
      <c r="H28" s="1">
        <v>180</v>
      </c>
      <c r="I28" s="1" t="s">
        <v>35</v>
      </c>
      <c r="J28" s="1">
        <v>256</v>
      </c>
      <c r="K28" s="1">
        <f t="shared" si="1"/>
        <v>2</v>
      </c>
      <c r="L28" s="1"/>
      <c r="M28" s="1"/>
      <c r="N28" s="1">
        <v>504</v>
      </c>
      <c r="O28" s="1">
        <f t="shared" si="3"/>
        <v>51.6</v>
      </c>
      <c r="P28" s="5">
        <f t="shared" si="18"/>
        <v>146.39999999999998</v>
      </c>
      <c r="Q28" s="5">
        <f t="shared" si="15"/>
        <v>168</v>
      </c>
      <c r="R28" s="5"/>
      <c r="S28" s="1"/>
      <c r="T28" s="1">
        <f t="shared" si="19"/>
        <v>14.41860465116279</v>
      </c>
      <c r="U28" s="1">
        <f t="shared" si="6"/>
        <v>11.162790697674419</v>
      </c>
      <c r="V28" s="1">
        <v>53.4</v>
      </c>
      <c r="W28" s="1">
        <v>34.6</v>
      </c>
      <c r="X28" s="1">
        <v>44</v>
      </c>
      <c r="Y28" s="1">
        <v>25.8</v>
      </c>
      <c r="Z28" s="1">
        <v>30.2</v>
      </c>
      <c r="AA28" s="1"/>
      <c r="AB28" s="1">
        <f t="shared" si="2"/>
        <v>36.599999999999994</v>
      </c>
      <c r="AC28" s="6">
        <v>6</v>
      </c>
      <c r="AD28" s="11">
        <f t="shared" si="16"/>
        <v>28</v>
      </c>
      <c r="AE28" s="1">
        <f t="shared" si="17"/>
        <v>42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91</v>
      </c>
      <c r="D29" s="1">
        <v>168</v>
      </c>
      <c r="E29" s="1">
        <v>117</v>
      </c>
      <c r="F29" s="1">
        <v>59</v>
      </c>
      <c r="G29" s="6">
        <v>0.25</v>
      </c>
      <c r="H29" s="1">
        <v>180</v>
      </c>
      <c r="I29" s="1" t="s">
        <v>35</v>
      </c>
      <c r="J29" s="1">
        <v>117</v>
      </c>
      <c r="K29" s="1">
        <f t="shared" si="1"/>
        <v>0</v>
      </c>
      <c r="L29" s="1"/>
      <c r="M29" s="1"/>
      <c r="N29" s="1">
        <v>336</v>
      </c>
      <c r="O29" s="1">
        <f t="shared" si="3"/>
        <v>23.4</v>
      </c>
      <c r="P29" s="5"/>
      <c r="Q29" s="5">
        <f t="shared" si="15"/>
        <v>0</v>
      </c>
      <c r="R29" s="5"/>
      <c r="S29" s="1"/>
      <c r="T29" s="1">
        <f t="shared" si="5"/>
        <v>16.880341880341881</v>
      </c>
      <c r="U29" s="1">
        <f t="shared" si="6"/>
        <v>16.880341880341881</v>
      </c>
      <c r="V29" s="1">
        <v>37.200000000000003</v>
      </c>
      <c r="W29" s="1">
        <v>27.6</v>
      </c>
      <c r="X29" s="1">
        <v>19.8</v>
      </c>
      <c r="Y29" s="1">
        <v>10.8</v>
      </c>
      <c r="Z29" s="1">
        <v>26</v>
      </c>
      <c r="AA29" s="1"/>
      <c r="AB29" s="1">
        <f t="shared" si="2"/>
        <v>0</v>
      </c>
      <c r="AC29" s="6">
        <v>6</v>
      </c>
      <c r="AD29" s="11">
        <f t="shared" si="16"/>
        <v>0</v>
      </c>
      <c r="AE29" s="1">
        <f t="shared" si="17"/>
        <v>0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45</v>
      </c>
      <c r="C30" s="1">
        <v>132</v>
      </c>
      <c r="D30" s="1">
        <v>288</v>
      </c>
      <c r="E30" s="23">
        <f>323+E35</f>
        <v>335</v>
      </c>
      <c r="F30" s="23">
        <f>43+F35</f>
        <v>31</v>
      </c>
      <c r="G30" s="6">
        <v>1</v>
      </c>
      <c r="H30" s="1">
        <v>180</v>
      </c>
      <c r="I30" s="1" t="s">
        <v>35</v>
      </c>
      <c r="J30" s="1">
        <v>308.7</v>
      </c>
      <c r="K30" s="1">
        <f t="shared" si="1"/>
        <v>26.300000000000011</v>
      </c>
      <c r="L30" s="1"/>
      <c r="M30" s="1"/>
      <c r="N30" s="1">
        <v>432</v>
      </c>
      <c r="O30" s="1">
        <f t="shared" si="3"/>
        <v>67</v>
      </c>
      <c r="P30" s="5">
        <f t="shared" si="18"/>
        <v>475</v>
      </c>
      <c r="Q30" s="5">
        <f t="shared" si="15"/>
        <v>504</v>
      </c>
      <c r="R30" s="5"/>
      <c r="S30" s="1"/>
      <c r="T30" s="1">
        <f>(F30+N30+Q30)/O30</f>
        <v>14.432835820895523</v>
      </c>
      <c r="U30" s="1">
        <f t="shared" si="6"/>
        <v>6.91044776119403</v>
      </c>
      <c r="V30" s="1">
        <v>56.2</v>
      </c>
      <c r="W30" s="1">
        <v>45.6</v>
      </c>
      <c r="X30" s="1">
        <v>40.4</v>
      </c>
      <c r="Y30" s="1">
        <v>32.4</v>
      </c>
      <c r="Z30" s="1">
        <v>43.2</v>
      </c>
      <c r="AA30" s="1" t="s">
        <v>68</v>
      </c>
      <c r="AB30" s="1">
        <f t="shared" si="2"/>
        <v>475</v>
      </c>
      <c r="AC30" s="6">
        <v>6</v>
      </c>
      <c r="AD30" s="11">
        <f t="shared" si="16"/>
        <v>84</v>
      </c>
      <c r="AE30" s="1">
        <f t="shared" si="17"/>
        <v>504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8</v>
      </c>
      <c r="D31" s="1">
        <v>336</v>
      </c>
      <c r="E31" s="1">
        <v>169</v>
      </c>
      <c r="F31" s="1">
        <v>160</v>
      </c>
      <c r="G31" s="6">
        <v>0.25</v>
      </c>
      <c r="H31" s="1">
        <v>180</v>
      </c>
      <c r="I31" s="1" t="s">
        <v>35</v>
      </c>
      <c r="J31" s="1">
        <v>174</v>
      </c>
      <c r="K31" s="1">
        <f t="shared" si="1"/>
        <v>-5</v>
      </c>
      <c r="L31" s="1"/>
      <c r="M31" s="1"/>
      <c r="N31" s="1">
        <v>336</v>
      </c>
      <c r="O31" s="1">
        <f t="shared" si="3"/>
        <v>33.799999999999997</v>
      </c>
      <c r="P31" s="5"/>
      <c r="Q31" s="5">
        <f t="shared" si="15"/>
        <v>0</v>
      </c>
      <c r="R31" s="5"/>
      <c r="S31" s="1"/>
      <c r="T31" s="1">
        <f t="shared" si="5"/>
        <v>14.674556213017754</v>
      </c>
      <c r="U31" s="1">
        <f t="shared" si="6"/>
        <v>14.674556213017754</v>
      </c>
      <c r="V31" s="1">
        <v>34</v>
      </c>
      <c r="W31" s="1">
        <v>39.6</v>
      </c>
      <c r="X31" s="1">
        <v>25.6</v>
      </c>
      <c r="Y31" s="1">
        <v>23.4</v>
      </c>
      <c r="Z31" s="1">
        <v>33.200000000000003</v>
      </c>
      <c r="AA31" s="1" t="s">
        <v>70</v>
      </c>
      <c r="AB31" s="1">
        <f t="shared" si="2"/>
        <v>0</v>
      </c>
      <c r="AC31" s="6">
        <v>12</v>
      </c>
      <c r="AD31" s="11">
        <f t="shared" si="16"/>
        <v>0</v>
      </c>
      <c r="AE31" s="1">
        <f t="shared" si="17"/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9" t="s">
        <v>71</v>
      </c>
      <c r="B32" s="19" t="s">
        <v>34</v>
      </c>
      <c r="C32" s="19">
        <v>324</v>
      </c>
      <c r="D32" s="27">
        <v>336</v>
      </c>
      <c r="E32" s="23">
        <v>430</v>
      </c>
      <c r="F32" s="23">
        <v>151</v>
      </c>
      <c r="G32" s="20">
        <v>0</v>
      </c>
      <c r="H32" s="19" t="e">
        <v>#N/A</v>
      </c>
      <c r="I32" s="19" t="s">
        <v>51</v>
      </c>
      <c r="J32" s="19">
        <v>431</v>
      </c>
      <c r="K32" s="19">
        <f t="shared" si="1"/>
        <v>-1</v>
      </c>
      <c r="L32" s="19"/>
      <c r="M32" s="19"/>
      <c r="N32" s="19"/>
      <c r="O32" s="19">
        <f t="shared" si="3"/>
        <v>86</v>
      </c>
      <c r="P32" s="21"/>
      <c r="Q32" s="21"/>
      <c r="R32" s="21"/>
      <c r="S32" s="19"/>
      <c r="T32" s="19">
        <f t="shared" si="5"/>
        <v>1.7558139534883721</v>
      </c>
      <c r="U32" s="19">
        <f t="shared" si="6"/>
        <v>1.7558139534883721</v>
      </c>
      <c r="V32" s="19">
        <v>63.8</v>
      </c>
      <c r="W32" s="19">
        <v>67</v>
      </c>
      <c r="X32" s="19">
        <v>66.599999999999994</v>
      </c>
      <c r="Y32" s="19">
        <v>57.4</v>
      </c>
      <c r="Z32" s="19">
        <v>62.6</v>
      </c>
      <c r="AA32" s="26" t="s">
        <v>72</v>
      </c>
      <c r="AB32" s="19">
        <f t="shared" si="2"/>
        <v>0</v>
      </c>
      <c r="AC32" s="20">
        <v>0</v>
      </c>
      <c r="AD32" s="22"/>
      <c r="AE32" s="19"/>
      <c r="AF32" s="19"/>
      <c r="AG32" s="19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73</v>
      </c>
      <c r="B33" s="1" t="s">
        <v>34</v>
      </c>
      <c r="C33" s="1"/>
      <c r="D33" s="1"/>
      <c r="E33" s="23">
        <f>E32</f>
        <v>430</v>
      </c>
      <c r="F33" s="23">
        <f>F32</f>
        <v>151</v>
      </c>
      <c r="G33" s="6">
        <v>0.25</v>
      </c>
      <c r="H33" s="1">
        <v>180</v>
      </c>
      <c r="I33" s="1" t="s">
        <v>35</v>
      </c>
      <c r="J33" s="1"/>
      <c r="K33" s="1">
        <f t="shared" si="1"/>
        <v>430</v>
      </c>
      <c r="L33" s="1"/>
      <c r="M33" s="1"/>
      <c r="N33" s="1">
        <v>336</v>
      </c>
      <c r="O33" s="1">
        <f t="shared" si="3"/>
        <v>86</v>
      </c>
      <c r="P33" s="5">
        <f t="shared" ref="P33" si="20">14*O33-N33-F33</f>
        <v>717</v>
      </c>
      <c r="Q33" s="5">
        <f t="shared" ref="Q33:Q34" si="21">AD33*AC33</f>
        <v>672</v>
      </c>
      <c r="R33" s="5"/>
      <c r="S33" s="1"/>
      <c r="T33" s="1">
        <f>(F33+N33+Q33)/O33</f>
        <v>13.476744186046512</v>
      </c>
      <c r="U33" s="1">
        <f t="shared" si="6"/>
        <v>5.6627906976744189</v>
      </c>
      <c r="V33" s="1">
        <v>63.8</v>
      </c>
      <c r="W33" s="1">
        <v>67</v>
      </c>
      <c r="X33" s="1">
        <v>66.599999999999994</v>
      </c>
      <c r="Y33" s="1">
        <v>57.4</v>
      </c>
      <c r="Z33" s="1">
        <v>62.8</v>
      </c>
      <c r="AA33" s="1" t="s">
        <v>68</v>
      </c>
      <c r="AB33" s="1">
        <f t="shared" si="2"/>
        <v>179.25</v>
      </c>
      <c r="AC33" s="6">
        <v>12</v>
      </c>
      <c r="AD33" s="11">
        <f t="shared" ref="AD33:AD34" si="22">MROUND(P33,AC33*AF33)/AC33</f>
        <v>56</v>
      </c>
      <c r="AE33" s="1">
        <f t="shared" ref="AE33:AE34" si="23">AD33*AC33*G33</f>
        <v>168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325</v>
      </c>
      <c r="D34" s="1"/>
      <c r="E34" s="1">
        <v>212</v>
      </c>
      <c r="F34" s="1">
        <v>-13</v>
      </c>
      <c r="G34" s="6">
        <v>0.25</v>
      </c>
      <c r="H34" s="1">
        <v>180</v>
      </c>
      <c r="I34" s="1" t="s">
        <v>35</v>
      </c>
      <c r="J34" s="1">
        <v>267</v>
      </c>
      <c r="K34" s="1">
        <f t="shared" si="1"/>
        <v>-55</v>
      </c>
      <c r="L34" s="1"/>
      <c r="M34" s="1"/>
      <c r="N34" s="1">
        <v>672</v>
      </c>
      <c r="O34" s="1">
        <f t="shared" si="3"/>
        <v>42.4</v>
      </c>
      <c r="P34" s="5"/>
      <c r="Q34" s="5">
        <f t="shared" si="21"/>
        <v>0</v>
      </c>
      <c r="R34" s="5"/>
      <c r="S34" s="1"/>
      <c r="T34" s="1">
        <f t="shared" si="5"/>
        <v>15.54245283018868</v>
      </c>
      <c r="U34" s="1">
        <f t="shared" si="6"/>
        <v>15.54245283018868</v>
      </c>
      <c r="V34" s="1">
        <v>57</v>
      </c>
      <c r="W34" s="1">
        <v>40</v>
      </c>
      <c r="X34" s="1">
        <v>41</v>
      </c>
      <c r="Y34" s="1">
        <v>45.2</v>
      </c>
      <c r="Z34" s="1">
        <v>24.2</v>
      </c>
      <c r="AA34" s="1"/>
      <c r="AB34" s="1">
        <f t="shared" si="2"/>
        <v>0</v>
      </c>
      <c r="AC34" s="6">
        <v>12</v>
      </c>
      <c r="AD34" s="11">
        <f t="shared" si="22"/>
        <v>0</v>
      </c>
      <c r="AE34" s="1">
        <f t="shared" si="23"/>
        <v>0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75</v>
      </c>
      <c r="B35" s="19" t="s">
        <v>45</v>
      </c>
      <c r="C35" s="19">
        <v>-12</v>
      </c>
      <c r="D35" s="19">
        <v>12</v>
      </c>
      <c r="E35" s="23">
        <v>12</v>
      </c>
      <c r="F35" s="23">
        <v>-12</v>
      </c>
      <c r="G35" s="20">
        <v>0</v>
      </c>
      <c r="H35" s="19" t="e">
        <v>#N/A</v>
      </c>
      <c r="I35" s="19" t="s">
        <v>51</v>
      </c>
      <c r="J35" s="19">
        <v>11.5</v>
      </c>
      <c r="K35" s="19">
        <f t="shared" si="1"/>
        <v>0.5</v>
      </c>
      <c r="L35" s="19"/>
      <c r="M35" s="19"/>
      <c r="N35" s="19"/>
      <c r="O35" s="19">
        <f t="shared" si="3"/>
        <v>2.4</v>
      </c>
      <c r="P35" s="21"/>
      <c r="Q35" s="21"/>
      <c r="R35" s="21"/>
      <c r="S35" s="19"/>
      <c r="T35" s="19">
        <f t="shared" si="5"/>
        <v>-5</v>
      </c>
      <c r="U35" s="19">
        <f t="shared" si="6"/>
        <v>-5</v>
      </c>
      <c r="V35" s="19">
        <v>2.4</v>
      </c>
      <c r="W35" s="19">
        <v>0</v>
      </c>
      <c r="X35" s="19">
        <v>0</v>
      </c>
      <c r="Y35" s="19">
        <v>0</v>
      </c>
      <c r="Z35" s="19">
        <v>0</v>
      </c>
      <c r="AA35" s="19" t="s">
        <v>57</v>
      </c>
      <c r="AB35" s="19">
        <f t="shared" si="2"/>
        <v>0</v>
      </c>
      <c r="AC35" s="20">
        <v>0</v>
      </c>
      <c r="AD35" s="22"/>
      <c r="AE35" s="19"/>
      <c r="AF35" s="19"/>
      <c r="AG35" s="19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/>
      <c r="D36" s="1">
        <v>504</v>
      </c>
      <c r="E36" s="1">
        <v>40</v>
      </c>
      <c r="F36" s="1">
        <v>464</v>
      </c>
      <c r="G36" s="6">
        <v>0.25</v>
      </c>
      <c r="H36" s="1">
        <v>180</v>
      </c>
      <c r="I36" s="1" t="s">
        <v>35</v>
      </c>
      <c r="J36" s="1">
        <v>40</v>
      </c>
      <c r="K36" s="1">
        <f t="shared" si="1"/>
        <v>0</v>
      </c>
      <c r="L36" s="1"/>
      <c r="M36" s="1"/>
      <c r="N36" s="1">
        <v>168</v>
      </c>
      <c r="O36" s="1">
        <f t="shared" si="3"/>
        <v>8</v>
      </c>
      <c r="P36" s="5"/>
      <c r="Q36" s="5">
        <f t="shared" ref="Q36:Q37" si="24">AD36*AC36</f>
        <v>0</v>
      </c>
      <c r="R36" s="5"/>
      <c r="S36" s="1"/>
      <c r="T36" s="1">
        <f t="shared" si="5"/>
        <v>79</v>
      </c>
      <c r="U36" s="1">
        <f t="shared" si="6"/>
        <v>79</v>
      </c>
      <c r="V36" s="1">
        <v>6.8</v>
      </c>
      <c r="W36" s="1">
        <v>41.2</v>
      </c>
      <c r="X36" s="1">
        <v>18.399999999999999</v>
      </c>
      <c r="Y36" s="1">
        <v>5.4</v>
      </c>
      <c r="Z36" s="1">
        <v>25.8</v>
      </c>
      <c r="AA36" s="1" t="s">
        <v>70</v>
      </c>
      <c r="AB36" s="1">
        <f t="shared" si="2"/>
        <v>0</v>
      </c>
      <c r="AC36" s="6">
        <v>6</v>
      </c>
      <c r="AD36" s="11">
        <f t="shared" ref="AD36:AD37" si="25">MROUND(P36,AC36*AF36)/AC36</f>
        <v>0</v>
      </c>
      <c r="AE36" s="1">
        <f t="shared" ref="AE36:AE37" si="26">AD36*AC36*G36</f>
        <v>0</v>
      </c>
      <c r="AF36" s="1">
        <f>VLOOKUP(A36,[1]Sheet!$A:$AG,32,0)</f>
        <v>14</v>
      </c>
      <c r="AG36" s="1">
        <f>VLOOKUP(A36,[1]Sheet!$A:$AG,33,0)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34</v>
      </c>
      <c r="C37" s="1">
        <v>195</v>
      </c>
      <c r="D37" s="1">
        <v>9</v>
      </c>
      <c r="E37" s="1">
        <v>92</v>
      </c>
      <c r="F37" s="1">
        <v>-5</v>
      </c>
      <c r="G37" s="6">
        <v>0.25</v>
      </c>
      <c r="H37" s="1">
        <v>180</v>
      </c>
      <c r="I37" s="1" t="s">
        <v>35</v>
      </c>
      <c r="J37" s="1">
        <v>92</v>
      </c>
      <c r="K37" s="1">
        <f t="shared" si="1"/>
        <v>0</v>
      </c>
      <c r="L37" s="1"/>
      <c r="M37" s="1"/>
      <c r="N37" s="1">
        <v>336</v>
      </c>
      <c r="O37" s="1">
        <f t="shared" si="3"/>
        <v>18.399999999999999</v>
      </c>
      <c r="P37" s="5"/>
      <c r="Q37" s="5">
        <f t="shared" si="24"/>
        <v>0</v>
      </c>
      <c r="R37" s="5"/>
      <c r="S37" s="1"/>
      <c r="T37" s="1">
        <f t="shared" si="5"/>
        <v>17.989130434782609</v>
      </c>
      <c r="U37" s="1">
        <f t="shared" si="6"/>
        <v>17.989130434782609</v>
      </c>
      <c r="V37" s="1">
        <v>30.6</v>
      </c>
      <c r="W37" s="1">
        <v>20</v>
      </c>
      <c r="X37" s="1">
        <v>0</v>
      </c>
      <c r="Y37" s="1">
        <v>20</v>
      </c>
      <c r="Z37" s="1">
        <v>7.6</v>
      </c>
      <c r="AA37" s="1"/>
      <c r="AB37" s="1">
        <f t="shared" si="2"/>
        <v>0</v>
      </c>
      <c r="AC37" s="6">
        <v>12</v>
      </c>
      <c r="AD37" s="11">
        <f t="shared" si="25"/>
        <v>0</v>
      </c>
      <c r="AE37" s="1">
        <f t="shared" si="26"/>
        <v>0</v>
      </c>
      <c r="AF37" s="1">
        <f>VLOOKUP(A37,[1]Sheet!$A:$AG,32,0)</f>
        <v>14</v>
      </c>
      <c r="AG37" s="1">
        <f>VLOOKUP(A37,[1]Sheet!$A:$AG,33,0)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78</v>
      </c>
      <c r="B38" s="29" t="s">
        <v>34</v>
      </c>
      <c r="C38" s="29"/>
      <c r="D38" s="29"/>
      <c r="E38" s="29"/>
      <c r="F38" s="29"/>
      <c r="G38" s="30">
        <v>0</v>
      </c>
      <c r="H38" s="29" t="e">
        <v>#N/A</v>
      </c>
      <c r="I38" s="29" t="s">
        <v>35</v>
      </c>
      <c r="J38" s="29"/>
      <c r="K38" s="29">
        <f t="shared" ref="K38:K67" si="27">E38-J38</f>
        <v>0</v>
      </c>
      <c r="L38" s="29"/>
      <c r="M38" s="29"/>
      <c r="N38" s="29"/>
      <c r="O38" s="29">
        <f t="shared" si="3"/>
        <v>0</v>
      </c>
      <c r="P38" s="31"/>
      <c r="Q38" s="31"/>
      <c r="R38" s="31"/>
      <c r="S38" s="29"/>
      <c r="T38" s="29" t="e">
        <f t="shared" si="5"/>
        <v>#DIV/0!</v>
      </c>
      <c r="U38" s="29" t="e">
        <f t="shared" si="6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47</v>
      </c>
      <c r="AB38" s="29">
        <f t="shared" ref="AB38:AB69" si="28">P38*G38</f>
        <v>0</v>
      </c>
      <c r="AC38" s="30">
        <v>0</v>
      </c>
      <c r="AD38" s="32"/>
      <c r="AE38" s="29"/>
      <c r="AF38" s="29">
        <f>VLOOKUP(A38,[1]Sheet!$A:$AG,32,0)</f>
        <v>12</v>
      </c>
      <c r="AG38" s="29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9" t="s">
        <v>79</v>
      </c>
      <c r="B39" s="29" t="s">
        <v>34</v>
      </c>
      <c r="C39" s="29"/>
      <c r="D39" s="29"/>
      <c r="E39" s="29"/>
      <c r="F39" s="29"/>
      <c r="G39" s="30">
        <v>0</v>
      </c>
      <c r="H39" s="29" t="e">
        <v>#N/A</v>
      </c>
      <c r="I39" s="29" t="s">
        <v>35</v>
      </c>
      <c r="J39" s="29"/>
      <c r="K39" s="29">
        <f t="shared" si="27"/>
        <v>0</v>
      </c>
      <c r="L39" s="29"/>
      <c r="M39" s="29"/>
      <c r="N39" s="29"/>
      <c r="O39" s="29">
        <f t="shared" si="3"/>
        <v>0</v>
      </c>
      <c r="P39" s="31"/>
      <c r="Q39" s="31"/>
      <c r="R39" s="31"/>
      <c r="S39" s="29"/>
      <c r="T39" s="29" t="e">
        <f t="shared" si="5"/>
        <v>#DIV/0!</v>
      </c>
      <c r="U39" s="29" t="e">
        <f t="shared" si="6"/>
        <v>#DIV/0!</v>
      </c>
      <c r="V39" s="29">
        <v>0</v>
      </c>
      <c r="W39" s="29">
        <v>0</v>
      </c>
      <c r="X39" s="29">
        <v>0</v>
      </c>
      <c r="Y39" s="29">
        <v>0.6</v>
      </c>
      <c r="Z39" s="29">
        <v>0</v>
      </c>
      <c r="AA39" s="29" t="s">
        <v>47</v>
      </c>
      <c r="AB39" s="29">
        <f t="shared" si="28"/>
        <v>0</v>
      </c>
      <c r="AC39" s="30">
        <v>0</v>
      </c>
      <c r="AD39" s="32"/>
      <c r="AE39" s="29"/>
      <c r="AF39" s="29">
        <f>VLOOKUP(A39,[1]Sheet!$A:$AG,32,0)</f>
        <v>12</v>
      </c>
      <c r="AG39" s="29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80</v>
      </c>
      <c r="B40" s="29" t="s">
        <v>34</v>
      </c>
      <c r="C40" s="29"/>
      <c r="D40" s="29"/>
      <c r="E40" s="29"/>
      <c r="F40" s="29"/>
      <c r="G40" s="30">
        <v>0</v>
      </c>
      <c r="H40" s="29" t="e">
        <v>#N/A</v>
      </c>
      <c r="I40" s="29" t="s">
        <v>35</v>
      </c>
      <c r="J40" s="29"/>
      <c r="K40" s="29">
        <f t="shared" si="27"/>
        <v>0</v>
      </c>
      <c r="L40" s="29"/>
      <c r="M40" s="29"/>
      <c r="N40" s="29"/>
      <c r="O40" s="29">
        <f t="shared" si="3"/>
        <v>0</v>
      </c>
      <c r="P40" s="31"/>
      <c r="Q40" s="31"/>
      <c r="R40" s="31"/>
      <c r="S40" s="29"/>
      <c r="T40" s="29" t="e">
        <f t="shared" si="5"/>
        <v>#DIV/0!</v>
      </c>
      <c r="U40" s="29" t="e">
        <f t="shared" si="6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47</v>
      </c>
      <c r="AB40" s="29">
        <f t="shared" si="28"/>
        <v>0</v>
      </c>
      <c r="AC40" s="30">
        <v>0</v>
      </c>
      <c r="AD40" s="32"/>
      <c r="AE40" s="29"/>
      <c r="AF40" s="29">
        <f>VLOOKUP(A40,[1]Sheet!$A:$AG,32,0)</f>
        <v>12</v>
      </c>
      <c r="AG40" s="29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186</v>
      </c>
      <c r="D41" s="1">
        <v>88</v>
      </c>
      <c r="E41" s="1">
        <v>190</v>
      </c>
      <c r="F41" s="1">
        <v>-1</v>
      </c>
      <c r="G41" s="6">
        <v>0.75</v>
      </c>
      <c r="H41" s="1">
        <v>180</v>
      </c>
      <c r="I41" s="1" t="s">
        <v>35</v>
      </c>
      <c r="J41" s="1">
        <v>192</v>
      </c>
      <c r="K41" s="1">
        <f t="shared" si="27"/>
        <v>-2</v>
      </c>
      <c r="L41" s="1"/>
      <c r="M41" s="1"/>
      <c r="N41" s="1">
        <v>480</v>
      </c>
      <c r="O41" s="1">
        <f t="shared" si="3"/>
        <v>38</v>
      </c>
      <c r="P41" s="5">
        <f>14*O41-N41-F41</f>
        <v>53</v>
      </c>
      <c r="Q41" s="5">
        <f>AD41*AC41</f>
        <v>96</v>
      </c>
      <c r="R41" s="5"/>
      <c r="S41" s="1"/>
      <c r="T41" s="1">
        <f>(F41+N41+Q41)/O41</f>
        <v>15.131578947368421</v>
      </c>
      <c r="U41" s="1">
        <f t="shared" si="6"/>
        <v>12.605263157894736</v>
      </c>
      <c r="V41" s="1">
        <v>37.6</v>
      </c>
      <c r="W41" s="1">
        <v>21.8</v>
      </c>
      <c r="X41" s="1">
        <v>7.2</v>
      </c>
      <c r="Y41" s="1">
        <v>41.6</v>
      </c>
      <c r="Z41" s="1">
        <v>15</v>
      </c>
      <c r="AA41" s="1"/>
      <c r="AB41" s="1">
        <f t="shared" si="28"/>
        <v>39.75</v>
      </c>
      <c r="AC41" s="6">
        <v>8</v>
      </c>
      <c r="AD41" s="11">
        <f>MROUND(P41,AC41*AF41)/AC41</f>
        <v>12</v>
      </c>
      <c r="AE41" s="1">
        <f>AD41*AC41*G41</f>
        <v>72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9" t="s">
        <v>82</v>
      </c>
      <c r="B42" s="29" t="s">
        <v>34</v>
      </c>
      <c r="C42" s="29"/>
      <c r="D42" s="29"/>
      <c r="E42" s="29"/>
      <c r="F42" s="29"/>
      <c r="G42" s="30">
        <v>0</v>
      </c>
      <c r="H42" s="29" t="e">
        <v>#N/A</v>
      </c>
      <c r="I42" s="29" t="s">
        <v>35</v>
      </c>
      <c r="J42" s="29"/>
      <c r="K42" s="29">
        <f t="shared" si="27"/>
        <v>0</v>
      </c>
      <c r="L42" s="29"/>
      <c r="M42" s="29"/>
      <c r="N42" s="29"/>
      <c r="O42" s="29">
        <f t="shared" si="3"/>
        <v>0</v>
      </c>
      <c r="P42" s="31"/>
      <c r="Q42" s="31"/>
      <c r="R42" s="31"/>
      <c r="S42" s="29"/>
      <c r="T42" s="29" t="e">
        <f t="shared" si="5"/>
        <v>#DIV/0!</v>
      </c>
      <c r="U42" s="29" t="e">
        <f t="shared" si="6"/>
        <v>#DIV/0!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 t="s">
        <v>47</v>
      </c>
      <c r="AB42" s="29">
        <f t="shared" si="28"/>
        <v>0</v>
      </c>
      <c r="AC42" s="30">
        <v>0</v>
      </c>
      <c r="AD42" s="32"/>
      <c r="AE42" s="29"/>
      <c r="AF42" s="29">
        <f>VLOOKUP(A42,[1]Sheet!$A:$AG,32,0)</f>
        <v>12</v>
      </c>
      <c r="AG42" s="29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9" t="s">
        <v>83</v>
      </c>
      <c r="B43" s="29" t="s">
        <v>34</v>
      </c>
      <c r="C43" s="29"/>
      <c r="D43" s="29"/>
      <c r="E43" s="29"/>
      <c r="F43" s="29"/>
      <c r="G43" s="30">
        <v>0</v>
      </c>
      <c r="H43" s="29" t="e">
        <v>#N/A</v>
      </c>
      <c r="I43" s="29" t="s">
        <v>35</v>
      </c>
      <c r="J43" s="29"/>
      <c r="K43" s="29">
        <f t="shared" si="27"/>
        <v>0</v>
      </c>
      <c r="L43" s="29"/>
      <c r="M43" s="29"/>
      <c r="N43" s="29"/>
      <c r="O43" s="29">
        <f t="shared" si="3"/>
        <v>0</v>
      </c>
      <c r="P43" s="31"/>
      <c r="Q43" s="31"/>
      <c r="R43" s="31"/>
      <c r="S43" s="29"/>
      <c r="T43" s="29" t="e">
        <f t="shared" si="5"/>
        <v>#DIV/0!</v>
      </c>
      <c r="U43" s="29" t="e">
        <f t="shared" si="6"/>
        <v>#DIV/0!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 t="s">
        <v>47</v>
      </c>
      <c r="AB43" s="29">
        <f t="shared" si="28"/>
        <v>0</v>
      </c>
      <c r="AC43" s="30">
        <v>0</v>
      </c>
      <c r="AD43" s="32"/>
      <c r="AE43" s="29"/>
      <c r="AF43" s="29">
        <f>VLOOKUP(A43,[1]Sheet!$A:$AG,32,0)</f>
        <v>12</v>
      </c>
      <c r="AG43" s="29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9" t="s">
        <v>84</v>
      </c>
      <c r="B44" s="29" t="s">
        <v>34</v>
      </c>
      <c r="C44" s="29"/>
      <c r="D44" s="29"/>
      <c r="E44" s="29"/>
      <c r="F44" s="29"/>
      <c r="G44" s="30">
        <v>0</v>
      </c>
      <c r="H44" s="29" t="e">
        <v>#N/A</v>
      </c>
      <c r="I44" s="29" t="s">
        <v>35</v>
      </c>
      <c r="J44" s="29"/>
      <c r="K44" s="29">
        <f t="shared" si="27"/>
        <v>0</v>
      </c>
      <c r="L44" s="29"/>
      <c r="M44" s="29"/>
      <c r="N44" s="29"/>
      <c r="O44" s="29">
        <f t="shared" si="3"/>
        <v>0</v>
      </c>
      <c r="P44" s="31"/>
      <c r="Q44" s="31"/>
      <c r="R44" s="31"/>
      <c r="S44" s="29"/>
      <c r="T44" s="29" t="e">
        <f t="shared" si="5"/>
        <v>#DIV/0!</v>
      </c>
      <c r="U44" s="29" t="e">
        <f t="shared" si="6"/>
        <v>#DIV/0!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 t="s">
        <v>47</v>
      </c>
      <c r="AB44" s="29">
        <f t="shared" si="28"/>
        <v>0</v>
      </c>
      <c r="AC44" s="30">
        <v>0</v>
      </c>
      <c r="AD44" s="32"/>
      <c r="AE44" s="29"/>
      <c r="AF44" s="29">
        <f>VLOOKUP(A44,[1]Sheet!$A:$AG,32,0)</f>
        <v>12</v>
      </c>
      <c r="AG44" s="29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662</v>
      </c>
      <c r="D45" s="1">
        <v>96</v>
      </c>
      <c r="E45" s="1">
        <v>364</v>
      </c>
      <c r="F45" s="1">
        <v>259</v>
      </c>
      <c r="G45" s="6">
        <v>0.9</v>
      </c>
      <c r="H45" s="1">
        <v>180</v>
      </c>
      <c r="I45" s="1" t="s">
        <v>35</v>
      </c>
      <c r="J45" s="1">
        <v>368</v>
      </c>
      <c r="K45" s="1">
        <f t="shared" si="27"/>
        <v>-4</v>
      </c>
      <c r="L45" s="1"/>
      <c r="M45" s="1"/>
      <c r="N45" s="1">
        <v>288</v>
      </c>
      <c r="O45" s="1">
        <f t="shared" si="3"/>
        <v>72.8</v>
      </c>
      <c r="P45" s="5">
        <f t="shared" ref="P45" si="29">14*O45-N45-F45</f>
        <v>472.19999999999993</v>
      </c>
      <c r="Q45" s="5">
        <f t="shared" ref="Q45:Q46" si="30">AD45*AC45</f>
        <v>480</v>
      </c>
      <c r="R45" s="5"/>
      <c r="S45" s="1"/>
      <c r="T45" s="1">
        <f>(F45+N45+Q45)/O45</f>
        <v>14.107142857142858</v>
      </c>
      <c r="U45" s="1">
        <f t="shared" si="6"/>
        <v>7.5137362637362637</v>
      </c>
      <c r="V45" s="1">
        <v>66.400000000000006</v>
      </c>
      <c r="W45" s="1">
        <v>70.599999999999994</v>
      </c>
      <c r="X45" s="1">
        <v>88.8</v>
      </c>
      <c r="Y45" s="1">
        <v>77.8</v>
      </c>
      <c r="Z45" s="1">
        <v>62.4</v>
      </c>
      <c r="AA45" s="1"/>
      <c r="AB45" s="1">
        <f t="shared" si="28"/>
        <v>424.97999999999996</v>
      </c>
      <c r="AC45" s="6">
        <v>8</v>
      </c>
      <c r="AD45" s="11">
        <f t="shared" ref="AD45:AD46" si="31">MROUND(P45,AC45*AF45)/AC45</f>
        <v>60</v>
      </c>
      <c r="AE45" s="1">
        <f t="shared" ref="AE45:AE46" si="32">AD45*AC45*G45</f>
        <v>432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s="34" customFormat="1" x14ac:dyDescent="0.25">
      <c r="A46" s="15" t="s">
        <v>86</v>
      </c>
      <c r="B46" s="15" t="s">
        <v>34</v>
      </c>
      <c r="C46" s="15"/>
      <c r="D46" s="15"/>
      <c r="E46" s="15"/>
      <c r="F46" s="15"/>
      <c r="G46" s="16">
        <v>0.9</v>
      </c>
      <c r="H46" s="15">
        <v>180</v>
      </c>
      <c r="I46" s="15" t="s">
        <v>35</v>
      </c>
      <c r="J46" s="15"/>
      <c r="K46" s="15">
        <f t="shared" si="27"/>
        <v>0</v>
      </c>
      <c r="L46" s="15"/>
      <c r="M46" s="15"/>
      <c r="N46" s="15">
        <v>96</v>
      </c>
      <c r="O46" s="15">
        <f t="shared" si="3"/>
        <v>0</v>
      </c>
      <c r="P46" s="5"/>
      <c r="Q46" s="5">
        <f t="shared" si="30"/>
        <v>0</v>
      </c>
      <c r="R46" s="33"/>
      <c r="S46" s="15"/>
      <c r="T46" s="15" t="e">
        <f t="shared" si="5"/>
        <v>#DIV/0!</v>
      </c>
      <c r="U46" s="15" t="e">
        <f t="shared" si="6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70</v>
      </c>
      <c r="AB46" s="15">
        <f t="shared" si="28"/>
        <v>0</v>
      </c>
      <c r="AC46" s="16">
        <v>8</v>
      </c>
      <c r="AD46" s="11">
        <f t="shared" si="31"/>
        <v>0</v>
      </c>
      <c r="AE46" s="1">
        <f t="shared" si="32"/>
        <v>0</v>
      </c>
      <c r="AF46" s="15">
        <f>VLOOKUP(A46,[1]Sheet!$A:$AG,32,0)</f>
        <v>12</v>
      </c>
      <c r="AG46" s="15">
        <f>VLOOKUP(A46,[1]Sheet!$A:$AG,33,0)</f>
        <v>84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29" t="s">
        <v>87</v>
      </c>
      <c r="B47" s="29" t="s">
        <v>34</v>
      </c>
      <c r="C47" s="29"/>
      <c r="D47" s="29"/>
      <c r="E47" s="29"/>
      <c r="F47" s="29"/>
      <c r="G47" s="30">
        <v>0</v>
      </c>
      <c r="H47" s="29" t="e">
        <v>#N/A</v>
      </c>
      <c r="I47" s="29" t="s">
        <v>35</v>
      </c>
      <c r="J47" s="29"/>
      <c r="K47" s="29">
        <f t="shared" si="27"/>
        <v>0</v>
      </c>
      <c r="L47" s="29"/>
      <c r="M47" s="29"/>
      <c r="N47" s="29"/>
      <c r="O47" s="29">
        <f t="shared" si="3"/>
        <v>0</v>
      </c>
      <c r="P47" s="31"/>
      <c r="Q47" s="31"/>
      <c r="R47" s="31"/>
      <c r="S47" s="29"/>
      <c r="T47" s="29" t="e">
        <f t="shared" si="5"/>
        <v>#DIV/0!</v>
      </c>
      <c r="U47" s="29" t="e">
        <f t="shared" si="6"/>
        <v>#DIV/0!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 t="s">
        <v>47</v>
      </c>
      <c r="AB47" s="29">
        <f t="shared" si="28"/>
        <v>0</v>
      </c>
      <c r="AC47" s="30">
        <v>0</v>
      </c>
      <c r="AD47" s="32"/>
      <c r="AE47" s="29"/>
      <c r="AF47" s="29">
        <f>VLOOKUP(A47,[1]Sheet!$A:$AG,32,0)</f>
        <v>12</v>
      </c>
      <c r="AG47" s="29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786</v>
      </c>
      <c r="D48" s="1"/>
      <c r="E48" s="1">
        <v>414</v>
      </c>
      <c r="F48" s="1">
        <v>246</v>
      </c>
      <c r="G48" s="6">
        <v>0.9</v>
      </c>
      <c r="H48" s="1">
        <v>180</v>
      </c>
      <c r="I48" s="1" t="s">
        <v>35</v>
      </c>
      <c r="J48" s="1">
        <v>417</v>
      </c>
      <c r="K48" s="1">
        <f t="shared" si="27"/>
        <v>-3</v>
      </c>
      <c r="L48" s="1"/>
      <c r="M48" s="1"/>
      <c r="N48" s="1">
        <v>480</v>
      </c>
      <c r="O48" s="1">
        <f t="shared" si="3"/>
        <v>82.8</v>
      </c>
      <c r="P48" s="5">
        <f t="shared" ref="P48:P63" si="33">14*O48-N48-F48</f>
        <v>433.20000000000005</v>
      </c>
      <c r="Q48" s="5">
        <f t="shared" ref="Q48:Q63" si="34">AD48*AC48</f>
        <v>480</v>
      </c>
      <c r="R48" s="5"/>
      <c r="S48" s="1"/>
      <c r="T48" s="1">
        <f>(F48+N48+Q48)/O48</f>
        <v>14.565217391304348</v>
      </c>
      <c r="U48" s="1">
        <f t="shared" si="6"/>
        <v>8.7681159420289863</v>
      </c>
      <c r="V48" s="1">
        <v>80.400000000000006</v>
      </c>
      <c r="W48" s="1">
        <v>73.8</v>
      </c>
      <c r="X48" s="1">
        <v>82.2</v>
      </c>
      <c r="Y48" s="1">
        <v>68</v>
      </c>
      <c r="Z48" s="1">
        <v>59</v>
      </c>
      <c r="AA48" s="1" t="s">
        <v>89</v>
      </c>
      <c r="AB48" s="1">
        <f t="shared" si="28"/>
        <v>389.88000000000005</v>
      </c>
      <c r="AC48" s="6">
        <v>8</v>
      </c>
      <c r="AD48" s="11">
        <f t="shared" ref="AD48:AD63" si="35">MROUND(P48,AC48*AF48)/AC48</f>
        <v>60</v>
      </c>
      <c r="AE48" s="1">
        <f t="shared" ref="AE48:AE63" si="36">AD48*AC48*G48</f>
        <v>432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153</v>
      </c>
      <c r="D49" s="1"/>
      <c r="E49" s="1">
        <v>115</v>
      </c>
      <c r="F49" s="1">
        <v>25</v>
      </c>
      <c r="G49" s="6">
        <v>0.43</v>
      </c>
      <c r="H49" s="1">
        <v>180</v>
      </c>
      <c r="I49" s="1" t="s">
        <v>35</v>
      </c>
      <c r="J49" s="1">
        <v>116</v>
      </c>
      <c r="K49" s="1">
        <f t="shared" si="27"/>
        <v>-1</v>
      </c>
      <c r="L49" s="1"/>
      <c r="M49" s="1"/>
      <c r="N49" s="1">
        <v>384</v>
      </c>
      <c r="O49" s="1">
        <f t="shared" si="3"/>
        <v>23</v>
      </c>
      <c r="P49" s="5"/>
      <c r="Q49" s="5">
        <f t="shared" si="34"/>
        <v>0</v>
      </c>
      <c r="R49" s="5"/>
      <c r="S49" s="1"/>
      <c r="T49" s="1">
        <f t="shared" si="5"/>
        <v>17.782608695652176</v>
      </c>
      <c r="U49" s="1">
        <f t="shared" si="6"/>
        <v>17.782608695652176</v>
      </c>
      <c r="V49" s="1">
        <v>30.8</v>
      </c>
      <c r="W49" s="1">
        <v>15.2</v>
      </c>
      <c r="X49" s="1">
        <v>25</v>
      </c>
      <c r="Y49" s="1">
        <v>20.399999999999999</v>
      </c>
      <c r="Z49" s="1">
        <v>15.8</v>
      </c>
      <c r="AA49" s="1"/>
      <c r="AB49" s="1">
        <f t="shared" si="28"/>
        <v>0</v>
      </c>
      <c r="AC49" s="6">
        <v>16</v>
      </c>
      <c r="AD49" s="11">
        <f t="shared" si="35"/>
        <v>0</v>
      </c>
      <c r="AE49" s="1">
        <f t="shared" si="36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45</v>
      </c>
      <c r="C50" s="1">
        <v>870</v>
      </c>
      <c r="D50" s="1">
        <v>780</v>
      </c>
      <c r="E50" s="1">
        <v>840</v>
      </c>
      <c r="F50" s="1">
        <v>665</v>
      </c>
      <c r="G50" s="6">
        <v>1</v>
      </c>
      <c r="H50" s="1">
        <v>180</v>
      </c>
      <c r="I50" s="1" t="s">
        <v>35</v>
      </c>
      <c r="J50" s="1">
        <v>865</v>
      </c>
      <c r="K50" s="1">
        <f t="shared" si="27"/>
        <v>-25</v>
      </c>
      <c r="L50" s="1"/>
      <c r="M50" s="1"/>
      <c r="N50" s="1">
        <v>900</v>
      </c>
      <c r="O50" s="1">
        <f t="shared" si="3"/>
        <v>168</v>
      </c>
      <c r="P50" s="5">
        <f t="shared" si="33"/>
        <v>787</v>
      </c>
      <c r="Q50" s="5">
        <f t="shared" si="34"/>
        <v>780</v>
      </c>
      <c r="R50" s="5"/>
      <c r="S50" s="1"/>
      <c r="T50" s="1">
        <f t="shared" ref="T50:T51" si="37">(F50+N50+Q50)/O50</f>
        <v>13.958333333333334</v>
      </c>
      <c r="U50" s="1">
        <f t="shared" si="6"/>
        <v>9.3154761904761898</v>
      </c>
      <c r="V50" s="1">
        <v>173</v>
      </c>
      <c r="W50" s="1">
        <v>167.6</v>
      </c>
      <c r="X50" s="1">
        <v>165</v>
      </c>
      <c r="Y50" s="1">
        <v>170.4</v>
      </c>
      <c r="Z50" s="1">
        <v>158.72999999999999</v>
      </c>
      <c r="AA50" s="1"/>
      <c r="AB50" s="1">
        <f t="shared" si="28"/>
        <v>787</v>
      </c>
      <c r="AC50" s="6">
        <v>5</v>
      </c>
      <c r="AD50" s="11">
        <f t="shared" si="35"/>
        <v>156</v>
      </c>
      <c r="AE50" s="1">
        <f t="shared" si="36"/>
        <v>780</v>
      </c>
      <c r="AF50" s="1">
        <f>VLOOKUP(A50,[1]Sheet!$A:$AG,32,0)</f>
        <v>12</v>
      </c>
      <c r="AG50" s="1">
        <f>VLOOKUP(A50,[1]Sheet!$A:$AG,33,0)</f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1454</v>
      </c>
      <c r="D51" s="1">
        <v>576</v>
      </c>
      <c r="E51" s="1">
        <v>1209</v>
      </c>
      <c r="F51" s="1">
        <v>521</v>
      </c>
      <c r="G51" s="6">
        <v>0.9</v>
      </c>
      <c r="H51" s="1">
        <v>180</v>
      </c>
      <c r="I51" s="1" t="s">
        <v>35</v>
      </c>
      <c r="J51" s="1">
        <v>1215</v>
      </c>
      <c r="K51" s="1">
        <f t="shared" si="27"/>
        <v>-6</v>
      </c>
      <c r="L51" s="1"/>
      <c r="M51" s="1"/>
      <c r="N51" s="1">
        <v>1536</v>
      </c>
      <c r="O51" s="1">
        <f t="shared" si="3"/>
        <v>241.8</v>
      </c>
      <c r="P51" s="5">
        <f t="shared" si="33"/>
        <v>1328.2000000000003</v>
      </c>
      <c r="Q51" s="5">
        <f t="shared" si="34"/>
        <v>1344</v>
      </c>
      <c r="R51" s="5"/>
      <c r="S51" s="1"/>
      <c r="T51" s="1">
        <f t="shared" si="37"/>
        <v>14.065343258891644</v>
      </c>
      <c r="U51" s="1">
        <f t="shared" si="6"/>
        <v>8.5070306038047967</v>
      </c>
      <c r="V51" s="1">
        <v>233.4</v>
      </c>
      <c r="W51" s="1">
        <v>202.4</v>
      </c>
      <c r="X51" s="1">
        <v>254.4</v>
      </c>
      <c r="Y51" s="1">
        <v>231.6</v>
      </c>
      <c r="Z51" s="1">
        <v>189.4</v>
      </c>
      <c r="AA51" s="1"/>
      <c r="AB51" s="1">
        <f t="shared" si="28"/>
        <v>1195.3800000000003</v>
      </c>
      <c r="AC51" s="6">
        <v>8</v>
      </c>
      <c r="AD51" s="11">
        <f t="shared" si="35"/>
        <v>168</v>
      </c>
      <c r="AE51" s="1">
        <f t="shared" si="36"/>
        <v>1209.6000000000001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133</v>
      </c>
      <c r="D52" s="1">
        <v>192</v>
      </c>
      <c r="E52" s="1">
        <v>153</v>
      </c>
      <c r="F52" s="1">
        <v>151</v>
      </c>
      <c r="G52" s="6">
        <v>0.43</v>
      </c>
      <c r="H52" s="1">
        <v>180</v>
      </c>
      <c r="I52" s="1" t="s">
        <v>35</v>
      </c>
      <c r="J52" s="1">
        <v>149</v>
      </c>
      <c r="K52" s="1">
        <f t="shared" si="27"/>
        <v>4</v>
      </c>
      <c r="L52" s="1"/>
      <c r="M52" s="1"/>
      <c r="N52" s="1">
        <v>384</v>
      </c>
      <c r="O52" s="1">
        <f t="shared" si="3"/>
        <v>30.6</v>
      </c>
      <c r="P52" s="5"/>
      <c r="Q52" s="5">
        <f t="shared" si="34"/>
        <v>0</v>
      </c>
      <c r="R52" s="5"/>
      <c r="S52" s="1"/>
      <c r="T52" s="1">
        <f t="shared" si="5"/>
        <v>17.483660130718953</v>
      </c>
      <c r="U52" s="1">
        <f t="shared" si="6"/>
        <v>17.483660130718953</v>
      </c>
      <c r="V52" s="1">
        <v>48.2</v>
      </c>
      <c r="W52" s="1">
        <v>30.6</v>
      </c>
      <c r="X52" s="1">
        <v>31.8</v>
      </c>
      <c r="Y52" s="1">
        <v>25.8</v>
      </c>
      <c r="Z52" s="1">
        <v>29.4</v>
      </c>
      <c r="AA52" s="1"/>
      <c r="AB52" s="1">
        <f t="shared" si="28"/>
        <v>0</v>
      </c>
      <c r="AC52" s="6">
        <v>16</v>
      </c>
      <c r="AD52" s="11">
        <f t="shared" si="35"/>
        <v>0</v>
      </c>
      <c r="AE52" s="1">
        <f t="shared" si="36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96</v>
      </c>
      <c r="D53" s="1"/>
      <c r="E53" s="1">
        <v>39</v>
      </c>
      <c r="F53" s="1">
        <v>56</v>
      </c>
      <c r="G53" s="6">
        <v>0.7</v>
      </c>
      <c r="H53" s="1">
        <v>180</v>
      </c>
      <c r="I53" s="1" t="s">
        <v>35</v>
      </c>
      <c r="J53" s="1">
        <v>35</v>
      </c>
      <c r="K53" s="1">
        <f t="shared" si="27"/>
        <v>4</v>
      </c>
      <c r="L53" s="1"/>
      <c r="M53" s="1"/>
      <c r="N53" s="1">
        <v>0</v>
      </c>
      <c r="O53" s="1">
        <f t="shared" si="3"/>
        <v>7.8</v>
      </c>
      <c r="P53" s="5">
        <f>16*O53-N53-F53</f>
        <v>68.8</v>
      </c>
      <c r="Q53" s="5">
        <f t="shared" si="34"/>
        <v>120</v>
      </c>
      <c r="R53" s="5"/>
      <c r="S53" s="1"/>
      <c r="T53" s="1">
        <f t="shared" ref="T53:T59" si="38">(F53+N53+Q53)/O53</f>
        <v>22.564102564102566</v>
      </c>
      <c r="U53" s="1">
        <f t="shared" si="6"/>
        <v>7.1794871794871797</v>
      </c>
      <c r="V53" s="1">
        <v>0.8</v>
      </c>
      <c r="W53" s="1">
        <v>4.2</v>
      </c>
      <c r="X53" s="1">
        <v>0</v>
      </c>
      <c r="Y53" s="1">
        <v>0</v>
      </c>
      <c r="Z53" s="1">
        <v>0</v>
      </c>
      <c r="AA53" s="9" t="s">
        <v>142</v>
      </c>
      <c r="AB53" s="1">
        <f t="shared" si="28"/>
        <v>48.16</v>
      </c>
      <c r="AC53" s="6">
        <v>10</v>
      </c>
      <c r="AD53" s="11">
        <f t="shared" si="35"/>
        <v>12</v>
      </c>
      <c r="AE53" s="1">
        <f t="shared" si="36"/>
        <v>84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227</v>
      </c>
      <c r="D54" s="1"/>
      <c r="E54" s="1">
        <v>66</v>
      </c>
      <c r="F54" s="1">
        <v>160</v>
      </c>
      <c r="G54" s="6">
        <v>0.7</v>
      </c>
      <c r="H54" s="1">
        <v>180</v>
      </c>
      <c r="I54" s="1" t="s">
        <v>96</v>
      </c>
      <c r="J54" s="1">
        <v>64</v>
      </c>
      <c r="K54" s="1">
        <f t="shared" si="27"/>
        <v>2</v>
      </c>
      <c r="L54" s="1"/>
      <c r="M54" s="1"/>
      <c r="N54" s="1">
        <v>0</v>
      </c>
      <c r="O54" s="1">
        <f t="shared" si="3"/>
        <v>13.2</v>
      </c>
      <c r="P54" s="5">
        <f>18*O54-N54-F54</f>
        <v>77.599999999999994</v>
      </c>
      <c r="Q54" s="5">
        <f t="shared" si="34"/>
        <v>120</v>
      </c>
      <c r="R54" s="5"/>
      <c r="S54" s="1"/>
      <c r="T54" s="1">
        <f t="shared" si="38"/>
        <v>21.212121212121215</v>
      </c>
      <c r="U54" s="1">
        <f t="shared" si="6"/>
        <v>12.121212121212121</v>
      </c>
      <c r="V54" s="1">
        <v>1.2</v>
      </c>
      <c r="W54" s="1">
        <v>1.6</v>
      </c>
      <c r="X54" s="1">
        <v>0</v>
      </c>
      <c r="Y54" s="1">
        <v>0</v>
      </c>
      <c r="Z54" s="1">
        <v>0</v>
      </c>
      <c r="AA54" s="9" t="s">
        <v>143</v>
      </c>
      <c r="AB54" s="1">
        <f t="shared" si="28"/>
        <v>54.319999999999993</v>
      </c>
      <c r="AC54" s="6">
        <v>10</v>
      </c>
      <c r="AD54" s="11">
        <f t="shared" si="35"/>
        <v>12</v>
      </c>
      <c r="AE54" s="1">
        <f t="shared" si="36"/>
        <v>84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131</v>
      </c>
      <c r="D55" s="1"/>
      <c r="E55" s="1">
        <v>72</v>
      </c>
      <c r="F55" s="1">
        <v>58</v>
      </c>
      <c r="G55" s="6">
        <v>1</v>
      </c>
      <c r="H55" s="1">
        <v>180</v>
      </c>
      <c r="I55" s="1" t="s">
        <v>61</v>
      </c>
      <c r="J55" s="1">
        <v>66</v>
      </c>
      <c r="K55" s="1">
        <f t="shared" si="27"/>
        <v>6</v>
      </c>
      <c r="L55" s="1"/>
      <c r="M55" s="1"/>
      <c r="N55" s="1">
        <v>0</v>
      </c>
      <c r="O55" s="1">
        <f t="shared" si="3"/>
        <v>14.4</v>
      </c>
      <c r="P55" s="5">
        <f t="shared" si="33"/>
        <v>143.6</v>
      </c>
      <c r="Q55" s="5">
        <f t="shared" si="34"/>
        <v>144</v>
      </c>
      <c r="R55" s="5"/>
      <c r="S55" s="1"/>
      <c r="T55" s="1">
        <f t="shared" si="38"/>
        <v>14.027777777777777</v>
      </c>
      <c r="U55" s="1">
        <f t="shared" si="6"/>
        <v>4.0277777777777777</v>
      </c>
      <c r="V55" s="1">
        <v>0.4</v>
      </c>
      <c r="W55" s="1">
        <v>2.4</v>
      </c>
      <c r="X55" s="1">
        <v>0</v>
      </c>
      <c r="Y55" s="1">
        <v>0</v>
      </c>
      <c r="Z55" s="1">
        <v>0</v>
      </c>
      <c r="AA55" s="1"/>
      <c r="AB55" s="1">
        <f t="shared" si="28"/>
        <v>143.6</v>
      </c>
      <c r="AC55" s="6">
        <v>6</v>
      </c>
      <c r="AD55" s="11">
        <f t="shared" si="35"/>
        <v>24</v>
      </c>
      <c r="AE55" s="1">
        <f t="shared" si="36"/>
        <v>144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/>
      <c r="D56" s="1">
        <v>192</v>
      </c>
      <c r="E56" s="1">
        <v>81</v>
      </c>
      <c r="F56" s="1">
        <v>111</v>
      </c>
      <c r="G56" s="6">
        <v>0.7</v>
      </c>
      <c r="H56" s="1">
        <v>180</v>
      </c>
      <c r="I56" s="1" t="s">
        <v>35</v>
      </c>
      <c r="J56" s="1">
        <v>81</v>
      </c>
      <c r="K56" s="1">
        <f t="shared" si="27"/>
        <v>0</v>
      </c>
      <c r="L56" s="1"/>
      <c r="M56" s="1"/>
      <c r="N56" s="1">
        <v>96</v>
      </c>
      <c r="O56" s="1">
        <f t="shared" si="3"/>
        <v>16.2</v>
      </c>
      <c r="P56" s="5">
        <f>16*O56-N56-F56</f>
        <v>52.199999999999989</v>
      </c>
      <c r="Q56" s="5">
        <f t="shared" si="34"/>
        <v>96</v>
      </c>
      <c r="R56" s="5"/>
      <c r="S56" s="1"/>
      <c r="T56" s="1">
        <f t="shared" si="38"/>
        <v>18.703703703703706</v>
      </c>
      <c r="U56" s="1">
        <f t="shared" si="6"/>
        <v>12.777777777777779</v>
      </c>
      <c r="V56" s="1">
        <v>3.2</v>
      </c>
      <c r="W56" s="1">
        <v>14.8</v>
      </c>
      <c r="X56" s="1">
        <v>1.2</v>
      </c>
      <c r="Y56" s="1">
        <v>0</v>
      </c>
      <c r="Z56" s="1">
        <v>0</v>
      </c>
      <c r="AA56" s="1" t="s">
        <v>70</v>
      </c>
      <c r="AB56" s="1">
        <f t="shared" si="28"/>
        <v>36.539999999999992</v>
      </c>
      <c r="AC56" s="6">
        <v>8</v>
      </c>
      <c r="AD56" s="11">
        <f t="shared" si="35"/>
        <v>12</v>
      </c>
      <c r="AE56" s="1">
        <f t="shared" si="36"/>
        <v>67.199999999999989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1</v>
      </c>
      <c r="D57" s="1">
        <v>96</v>
      </c>
      <c r="E57" s="1">
        <v>87</v>
      </c>
      <c r="F57" s="1">
        <v>1</v>
      </c>
      <c r="G57" s="6">
        <v>0.7</v>
      </c>
      <c r="H57" s="1">
        <v>180</v>
      </c>
      <c r="I57" s="1" t="s">
        <v>35</v>
      </c>
      <c r="J57" s="1">
        <v>119</v>
      </c>
      <c r="K57" s="1">
        <f t="shared" si="27"/>
        <v>-32</v>
      </c>
      <c r="L57" s="1"/>
      <c r="M57" s="1"/>
      <c r="N57" s="1">
        <v>192</v>
      </c>
      <c r="O57" s="1">
        <f t="shared" si="3"/>
        <v>17.399999999999999</v>
      </c>
      <c r="P57" s="5">
        <f t="shared" si="33"/>
        <v>50.599999999999966</v>
      </c>
      <c r="Q57" s="5">
        <f t="shared" si="34"/>
        <v>96</v>
      </c>
      <c r="R57" s="5"/>
      <c r="S57" s="1"/>
      <c r="T57" s="1">
        <f t="shared" si="38"/>
        <v>16.609195402298852</v>
      </c>
      <c r="U57" s="1">
        <f t="shared" si="6"/>
        <v>11.091954022988507</v>
      </c>
      <c r="V57" s="1">
        <v>5.8</v>
      </c>
      <c r="W57" s="1">
        <v>11</v>
      </c>
      <c r="X57" s="1">
        <v>3.6</v>
      </c>
      <c r="Y57" s="1">
        <v>4</v>
      </c>
      <c r="Z57" s="1">
        <v>1.4</v>
      </c>
      <c r="AA57" s="1" t="s">
        <v>70</v>
      </c>
      <c r="AB57" s="1">
        <f t="shared" si="28"/>
        <v>35.419999999999973</v>
      </c>
      <c r="AC57" s="6">
        <v>8</v>
      </c>
      <c r="AD57" s="11">
        <f t="shared" si="35"/>
        <v>12</v>
      </c>
      <c r="AE57" s="1">
        <f t="shared" si="36"/>
        <v>67.199999999999989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/>
      <c r="D58" s="1">
        <v>192</v>
      </c>
      <c r="E58" s="1">
        <v>97</v>
      </c>
      <c r="F58" s="1">
        <v>95</v>
      </c>
      <c r="G58" s="6">
        <v>0.7</v>
      </c>
      <c r="H58" s="1">
        <v>180</v>
      </c>
      <c r="I58" s="1" t="s">
        <v>35</v>
      </c>
      <c r="J58" s="1">
        <v>97</v>
      </c>
      <c r="K58" s="1">
        <f t="shared" si="27"/>
        <v>0</v>
      </c>
      <c r="L58" s="1"/>
      <c r="M58" s="1"/>
      <c r="N58" s="1">
        <v>96</v>
      </c>
      <c r="O58" s="1">
        <f t="shared" si="3"/>
        <v>19.399999999999999</v>
      </c>
      <c r="P58" s="5">
        <f t="shared" si="33"/>
        <v>80.599999999999966</v>
      </c>
      <c r="Q58" s="5">
        <f t="shared" si="34"/>
        <v>96</v>
      </c>
      <c r="R58" s="5"/>
      <c r="S58" s="1"/>
      <c r="T58" s="1">
        <f t="shared" si="38"/>
        <v>14.793814432989691</v>
      </c>
      <c r="U58" s="1">
        <f t="shared" si="6"/>
        <v>9.8453608247422686</v>
      </c>
      <c r="V58" s="1">
        <v>2.4</v>
      </c>
      <c r="W58" s="1">
        <v>15.8</v>
      </c>
      <c r="X58" s="1">
        <v>1.8</v>
      </c>
      <c r="Y58" s="1">
        <v>2.2000000000000002</v>
      </c>
      <c r="Z58" s="1">
        <v>7</v>
      </c>
      <c r="AA58" s="1" t="s">
        <v>70</v>
      </c>
      <c r="AB58" s="1">
        <f t="shared" si="28"/>
        <v>56.419999999999973</v>
      </c>
      <c r="AC58" s="6">
        <v>8</v>
      </c>
      <c r="AD58" s="11">
        <f t="shared" si="35"/>
        <v>12</v>
      </c>
      <c r="AE58" s="1">
        <f t="shared" si="36"/>
        <v>67.199999999999989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220</v>
      </c>
      <c r="D59" s="1">
        <v>576</v>
      </c>
      <c r="E59" s="1">
        <v>412</v>
      </c>
      <c r="F59" s="1">
        <v>256</v>
      </c>
      <c r="G59" s="6">
        <v>0.7</v>
      </c>
      <c r="H59" s="1">
        <v>180</v>
      </c>
      <c r="I59" s="1" t="s">
        <v>35</v>
      </c>
      <c r="J59" s="1">
        <v>416</v>
      </c>
      <c r="K59" s="1">
        <f t="shared" si="27"/>
        <v>-4</v>
      </c>
      <c r="L59" s="1"/>
      <c r="M59" s="1"/>
      <c r="N59" s="1">
        <v>576</v>
      </c>
      <c r="O59" s="1">
        <f t="shared" si="3"/>
        <v>82.4</v>
      </c>
      <c r="P59" s="5">
        <f t="shared" si="33"/>
        <v>321.60000000000014</v>
      </c>
      <c r="Q59" s="5">
        <f t="shared" si="34"/>
        <v>288</v>
      </c>
      <c r="R59" s="5"/>
      <c r="S59" s="1"/>
      <c r="T59" s="1">
        <f t="shared" si="38"/>
        <v>13.592233009708737</v>
      </c>
      <c r="U59" s="1">
        <f t="shared" si="6"/>
        <v>10.097087378640776</v>
      </c>
      <c r="V59" s="1">
        <v>84.6</v>
      </c>
      <c r="W59" s="1">
        <v>79.400000000000006</v>
      </c>
      <c r="X59" s="1">
        <v>29.4</v>
      </c>
      <c r="Y59" s="1">
        <v>75.8</v>
      </c>
      <c r="Z59" s="1">
        <v>40.200000000000003</v>
      </c>
      <c r="AA59" s="1"/>
      <c r="AB59" s="1">
        <f t="shared" si="28"/>
        <v>225.12000000000009</v>
      </c>
      <c r="AC59" s="6">
        <v>8</v>
      </c>
      <c r="AD59" s="11">
        <f t="shared" si="35"/>
        <v>36</v>
      </c>
      <c r="AE59" s="1">
        <f t="shared" si="36"/>
        <v>201.6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65</v>
      </c>
      <c r="D60" s="1">
        <v>96</v>
      </c>
      <c r="E60" s="1">
        <v>87</v>
      </c>
      <c r="F60" s="1">
        <v>65</v>
      </c>
      <c r="G60" s="6">
        <v>0.9</v>
      </c>
      <c r="H60" s="1">
        <v>180</v>
      </c>
      <c r="I60" s="1" t="s">
        <v>35</v>
      </c>
      <c r="J60" s="1">
        <v>88</v>
      </c>
      <c r="K60" s="1">
        <f t="shared" si="27"/>
        <v>-1</v>
      </c>
      <c r="L60" s="1"/>
      <c r="M60" s="1"/>
      <c r="N60" s="1">
        <v>192</v>
      </c>
      <c r="O60" s="1">
        <f t="shared" si="3"/>
        <v>17.399999999999999</v>
      </c>
      <c r="P60" s="5"/>
      <c r="Q60" s="5">
        <f t="shared" si="34"/>
        <v>0</v>
      </c>
      <c r="R60" s="5"/>
      <c r="S60" s="1"/>
      <c r="T60" s="1">
        <f t="shared" si="5"/>
        <v>14.770114942528737</v>
      </c>
      <c r="U60" s="1">
        <f t="shared" si="6"/>
        <v>14.770114942528737</v>
      </c>
      <c r="V60" s="1">
        <v>18.2</v>
      </c>
      <c r="W60" s="1">
        <v>12</v>
      </c>
      <c r="X60" s="1">
        <v>7.4</v>
      </c>
      <c r="Y60" s="1">
        <v>0</v>
      </c>
      <c r="Z60" s="1">
        <v>5.8</v>
      </c>
      <c r="AA60" s="1"/>
      <c r="AB60" s="1">
        <f t="shared" si="28"/>
        <v>0</v>
      </c>
      <c r="AC60" s="6">
        <v>8</v>
      </c>
      <c r="AD60" s="11">
        <f t="shared" si="35"/>
        <v>0</v>
      </c>
      <c r="AE60" s="1">
        <f t="shared" si="36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34</v>
      </c>
      <c r="C61" s="1">
        <v>143</v>
      </c>
      <c r="D61" s="1"/>
      <c r="E61" s="1">
        <v>116</v>
      </c>
      <c r="F61" s="1">
        <v>-3</v>
      </c>
      <c r="G61" s="6">
        <v>0.9</v>
      </c>
      <c r="H61" s="1">
        <v>180</v>
      </c>
      <c r="I61" s="1" t="s">
        <v>35</v>
      </c>
      <c r="J61" s="1">
        <v>132</v>
      </c>
      <c r="K61" s="1">
        <f t="shared" si="27"/>
        <v>-16</v>
      </c>
      <c r="L61" s="1"/>
      <c r="M61" s="1"/>
      <c r="N61" s="1">
        <v>96</v>
      </c>
      <c r="O61" s="1">
        <f t="shared" si="3"/>
        <v>23.2</v>
      </c>
      <c r="P61" s="5">
        <f t="shared" si="33"/>
        <v>231.8</v>
      </c>
      <c r="Q61" s="5">
        <f t="shared" si="34"/>
        <v>192</v>
      </c>
      <c r="R61" s="5"/>
      <c r="S61" s="1"/>
      <c r="T61" s="1">
        <f t="shared" ref="T61:T63" si="39">(F61+N61+Q61)/O61</f>
        <v>12.28448275862069</v>
      </c>
      <c r="U61" s="1">
        <f t="shared" si="6"/>
        <v>4.0086206896551726</v>
      </c>
      <c r="V61" s="1">
        <v>15.2</v>
      </c>
      <c r="W61" s="1">
        <v>0</v>
      </c>
      <c r="X61" s="1">
        <v>15.4</v>
      </c>
      <c r="Y61" s="1">
        <v>6.8</v>
      </c>
      <c r="Z61" s="1">
        <v>5.4</v>
      </c>
      <c r="AA61" s="1"/>
      <c r="AB61" s="1">
        <f t="shared" si="28"/>
        <v>208.62</v>
      </c>
      <c r="AC61" s="6">
        <v>8</v>
      </c>
      <c r="AD61" s="11">
        <f t="shared" si="35"/>
        <v>24</v>
      </c>
      <c r="AE61" s="1">
        <f t="shared" si="36"/>
        <v>172.8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45</v>
      </c>
      <c r="C62" s="1">
        <v>1695</v>
      </c>
      <c r="D62" s="1">
        <v>420</v>
      </c>
      <c r="E62" s="1">
        <v>965</v>
      </c>
      <c r="F62" s="1">
        <v>910</v>
      </c>
      <c r="G62" s="6">
        <v>1</v>
      </c>
      <c r="H62" s="1">
        <v>180</v>
      </c>
      <c r="I62" s="1" t="s">
        <v>35</v>
      </c>
      <c r="J62" s="1">
        <v>965</v>
      </c>
      <c r="K62" s="1">
        <f t="shared" si="27"/>
        <v>0</v>
      </c>
      <c r="L62" s="1"/>
      <c r="M62" s="1"/>
      <c r="N62" s="1">
        <v>780</v>
      </c>
      <c r="O62" s="1">
        <f t="shared" si="3"/>
        <v>193</v>
      </c>
      <c r="P62" s="5">
        <f t="shared" si="33"/>
        <v>1012</v>
      </c>
      <c r="Q62" s="5">
        <f t="shared" si="34"/>
        <v>1020</v>
      </c>
      <c r="R62" s="5"/>
      <c r="S62" s="1"/>
      <c r="T62" s="1">
        <f t="shared" si="39"/>
        <v>14.041450777202073</v>
      </c>
      <c r="U62" s="1">
        <f t="shared" si="6"/>
        <v>8.756476683937823</v>
      </c>
      <c r="V62" s="1">
        <v>188</v>
      </c>
      <c r="W62" s="1">
        <v>167</v>
      </c>
      <c r="X62" s="1">
        <v>169.81200000000001</v>
      </c>
      <c r="Y62" s="1">
        <v>207</v>
      </c>
      <c r="Z62" s="1">
        <v>173</v>
      </c>
      <c r="AA62" s="1"/>
      <c r="AB62" s="1">
        <f t="shared" si="28"/>
        <v>1012</v>
      </c>
      <c r="AC62" s="6">
        <v>5</v>
      </c>
      <c r="AD62" s="11">
        <f t="shared" si="35"/>
        <v>204</v>
      </c>
      <c r="AE62" s="1">
        <f t="shared" si="36"/>
        <v>1020</v>
      </c>
      <c r="AF62" s="1">
        <f>VLOOKUP(A62,[1]Sheet!$A:$AG,32,0)</f>
        <v>12</v>
      </c>
      <c r="AG62" s="1">
        <f>VLOOKUP(A62,[1]Sheet!$A:$AG,33,0)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34</v>
      </c>
      <c r="C63" s="1">
        <v>221</v>
      </c>
      <c r="D63" s="1">
        <v>300</v>
      </c>
      <c r="E63" s="1">
        <v>246</v>
      </c>
      <c r="F63" s="1">
        <v>223</v>
      </c>
      <c r="G63" s="6">
        <v>1</v>
      </c>
      <c r="H63" s="1">
        <v>180</v>
      </c>
      <c r="I63" s="1" t="s">
        <v>35</v>
      </c>
      <c r="J63" s="1">
        <v>244</v>
      </c>
      <c r="K63" s="1">
        <f t="shared" si="27"/>
        <v>2</v>
      </c>
      <c r="L63" s="1"/>
      <c r="M63" s="1"/>
      <c r="N63" s="1">
        <v>240</v>
      </c>
      <c r="O63" s="1">
        <f t="shared" si="3"/>
        <v>49.2</v>
      </c>
      <c r="P63" s="5">
        <f t="shared" si="33"/>
        <v>225.80000000000007</v>
      </c>
      <c r="Q63" s="5">
        <f t="shared" si="34"/>
        <v>240</v>
      </c>
      <c r="R63" s="5"/>
      <c r="S63" s="1"/>
      <c r="T63" s="1">
        <f t="shared" si="39"/>
        <v>14.28861788617886</v>
      </c>
      <c r="U63" s="1">
        <f t="shared" si="6"/>
        <v>9.4105691056910565</v>
      </c>
      <c r="V63" s="1">
        <v>35</v>
      </c>
      <c r="W63" s="1">
        <v>46</v>
      </c>
      <c r="X63" s="1">
        <v>39.799999999999997</v>
      </c>
      <c r="Y63" s="1">
        <v>41</v>
      </c>
      <c r="Z63" s="1">
        <v>35.4</v>
      </c>
      <c r="AA63" s="1"/>
      <c r="AB63" s="1">
        <f t="shared" si="28"/>
        <v>225.80000000000007</v>
      </c>
      <c r="AC63" s="6">
        <v>5</v>
      </c>
      <c r="AD63" s="11">
        <f t="shared" si="35"/>
        <v>48</v>
      </c>
      <c r="AE63" s="1">
        <f t="shared" si="36"/>
        <v>240</v>
      </c>
      <c r="AF63" s="1">
        <f>VLOOKUP(A63,[1]Sheet!$A:$AG,32,0)</f>
        <v>12</v>
      </c>
      <c r="AG63" s="1">
        <f>VLOOKUP(A63,[1]Sheet!$A:$AG,33,0)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106</v>
      </c>
      <c r="B64" s="19" t="s">
        <v>34</v>
      </c>
      <c r="C64" s="19">
        <v>81</v>
      </c>
      <c r="D64" s="19"/>
      <c r="E64" s="19"/>
      <c r="F64" s="19">
        <v>81</v>
      </c>
      <c r="G64" s="20">
        <v>0</v>
      </c>
      <c r="H64" s="19" t="e">
        <v>#N/A</v>
      </c>
      <c r="I64" s="19" t="s">
        <v>51</v>
      </c>
      <c r="J64" s="19">
        <v>15</v>
      </c>
      <c r="K64" s="19">
        <f t="shared" si="27"/>
        <v>-15</v>
      </c>
      <c r="L64" s="19"/>
      <c r="M64" s="19"/>
      <c r="N64" s="19"/>
      <c r="O64" s="19">
        <f t="shared" si="3"/>
        <v>0</v>
      </c>
      <c r="P64" s="21"/>
      <c r="Q64" s="21"/>
      <c r="R64" s="21"/>
      <c r="S64" s="19"/>
      <c r="T64" s="19" t="e">
        <f t="shared" si="5"/>
        <v>#DIV/0!</v>
      </c>
      <c r="U64" s="19" t="e">
        <f t="shared" si="6"/>
        <v>#DIV/0!</v>
      </c>
      <c r="V64" s="19">
        <v>0</v>
      </c>
      <c r="W64" s="19">
        <v>0</v>
      </c>
      <c r="X64" s="19">
        <v>0</v>
      </c>
      <c r="Y64" s="19">
        <v>0.4</v>
      </c>
      <c r="Z64" s="19">
        <v>0.6</v>
      </c>
      <c r="AA64" s="28" t="s">
        <v>141</v>
      </c>
      <c r="AB64" s="19">
        <f t="shared" si="28"/>
        <v>0</v>
      </c>
      <c r="AC64" s="20">
        <v>0</v>
      </c>
      <c r="AD64" s="22"/>
      <c r="AE64" s="19"/>
      <c r="AF64" s="19"/>
      <c r="AG64" s="19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9" t="s">
        <v>107</v>
      </c>
      <c r="B65" s="29" t="s">
        <v>34</v>
      </c>
      <c r="C65" s="29"/>
      <c r="D65" s="29"/>
      <c r="E65" s="29"/>
      <c r="F65" s="29"/>
      <c r="G65" s="30">
        <v>0</v>
      </c>
      <c r="H65" s="29" t="e">
        <v>#N/A</v>
      </c>
      <c r="I65" s="29" t="s">
        <v>35</v>
      </c>
      <c r="J65" s="29"/>
      <c r="K65" s="29">
        <f t="shared" si="27"/>
        <v>0</v>
      </c>
      <c r="L65" s="29"/>
      <c r="M65" s="29"/>
      <c r="N65" s="29"/>
      <c r="O65" s="29">
        <f t="shared" si="3"/>
        <v>0</v>
      </c>
      <c r="P65" s="31"/>
      <c r="Q65" s="31"/>
      <c r="R65" s="31"/>
      <c r="S65" s="29"/>
      <c r="T65" s="29" t="e">
        <f t="shared" si="5"/>
        <v>#DIV/0!</v>
      </c>
      <c r="U65" s="29" t="e">
        <f t="shared" si="6"/>
        <v>#DIV/0!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 t="s">
        <v>47</v>
      </c>
      <c r="AB65" s="29">
        <f t="shared" si="28"/>
        <v>0</v>
      </c>
      <c r="AC65" s="30">
        <v>0</v>
      </c>
      <c r="AD65" s="32"/>
      <c r="AE65" s="29"/>
      <c r="AF65" s="29">
        <f>VLOOKUP(A65,[1]Sheet!$A:$AG,32,0)</f>
        <v>8</v>
      </c>
      <c r="AG65" s="29">
        <f>VLOOKUP(A65,[1]Sheet!$A:$AG,33,0)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9" t="s">
        <v>108</v>
      </c>
      <c r="B66" s="29" t="s">
        <v>34</v>
      </c>
      <c r="C66" s="29"/>
      <c r="D66" s="29"/>
      <c r="E66" s="29"/>
      <c r="F66" s="29"/>
      <c r="G66" s="30">
        <v>0</v>
      </c>
      <c r="H66" s="29" t="e">
        <v>#N/A</v>
      </c>
      <c r="I66" s="29" t="s">
        <v>35</v>
      </c>
      <c r="J66" s="29"/>
      <c r="K66" s="29">
        <f t="shared" si="27"/>
        <v>0</v>
      </c>
      <c r="L66" s="29"/>
      <c r="M66" s="29"/>
      <c r="N66" s="29"/>
      <c r="O66" s="29">
        <f t="shared" si="3"/>
        <v>0</v>
      </c>
      <c r="P66" s="31"/>
      <c r="Q66" s="31"/>
      <c r="R66" s="31"/>
      <c r="S66" s="29"/>
      <c r="T66" s="29" t="e">
        <f t="shared" si="5"/>
        <v>#DIV/0!</v>
      </c>
      <c r="U66" s="29" t="e">
        <f t="shared" si="6"/>
        <v>#DIV/0!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 t="s">
        <v>47</v>
      </c>
      <c r="AB66" s="29">
        <f t="shared" si="28"/>
        <v>0</v>
      </c>
      <c r="AC66" s="30">
        <v>0</v>
      </c>
      <c r="AD66" s="32"/>
      <c r="AE66" s="29"/>
      <c r="AF66" s="29">
        <f>VLOOKUP(A66,[1]Sheet!$A:$AG,32,0)</f>
        <v>6</v>
      </c>
      <c r="AG66" s="29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9" t="s">
        <v>109</v>
      </c>
      <c r="B67" s="29" t="s">
        <v>34</v>
      </c>
      <c r="C67" s="29"/>
      <c r="D67" s="29"/>
      <c r="E67" s="29"/>
      <c r="F67" s="29"/>
      <c r="G67" s="30">
        <v>0</v>
      </c>
      <c r="H67" s="29" t="e">
        <v>#N/A</v>
      </c>
      <c r="I67" s="29" t="s">
        <v>35</v>
      </c>
      <c r="J67" s="29"/>
      <c r="K67" s="29">
        <f t="shared" si="27"/>
        <v>0</v>
      </c>
      <c r="L67" s="29"/>
      <c r="M67" s="29"/>
      <c r="N67" s="29"/>
      <c r="O67" s="29">
        <f t="shared" si="3"/>
        <v>0</v>
      </c>
      <c r="P67" s="31"/>
      <c r="Q67" s="31"/>
      <c r="R67" s="31"/>
      <c r="S67" s="29"/>
      <c r="T67" s="29" t="e">
        <f t="shared" si="5"/>
        <v>#DIV/0!</v>
      </c>
      <c r="U67" s="29" t="e">
        <f t="shared" si="6"/>
        <v>#DIV/0!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 t="s">
        <v>47</v>
      </c>
      <c r="AB67" s="29">
        <f t="shared" si="28"/>
        <v>0</v>
      </c>
      <c r="AC67" s="30">
        <v>0</v>
      </c>
      <c r="AD67" s="32"/>
      <c r="AE67" s="29"/>
      <c r="AF67" s="29">
        <f>VLOOKUP(A67,[1]Sheet!$A:$AG,32,0)</f>
        <v>6</v>
      </c>
      <c r="AG67" s="29">
        <f>VLOOKUP(A67,[1]Sheet!$A:$AG,33,0)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110</v>
      </c>
      <c r="B68" s="19" t="s">
        <v>34</v>
      </c>
      <c r="C68" s="19">
        <v>1</v>
      </c>
      <c r="D68" s="19"/>
      <c r="E68" s="19"/>
      <c r="F68" s="19">
        <v>1</v>
      </c>
      <c r="G68" s="20">
        <v>0</v>
      </c>
      <c r="H68" s="19" t="e">
        <v>#N/A</v>
      </c>
      <c r="I68" s="19" t="s">
        <v>51</v>
      </c>
      <c r="J68" s="19"/>
      <c r="K68" s="19">
        <f t="shared" ref="K68:K87" si="40">E68-J68</f>
        <v>0</v>
      </c>
      <c r="L68" s="19"/>
      <c r="M68" s="19"/>
      <c r="N68" s="19"/>
      <c r="O68" s="19">
        <f t="shared" si="3"/>
        <v>0</v>
      </c>
      <c r="P68" s="21"/>
      <c r="Q68" s="21"/>
      <c r="R68" s="21"/>
      <c r="S68" s="19"/>
      <c r="T68" s="19" t="e">
        <f t="shared" si="5"/>
        <v>#DIV/0!</v>
      </c>
      <c r="U68" s="19" t="e">
        <f t="shared" si="6"/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/>
      <c r="AB68" s="19">
        <f t="shared" si="28"/>
        <v>0</v>
      </c>
      <c r="AC68" s="20">
        <v>0</v>
      </c>
      <c r="AD68" s="22"/>
      <c r="AE68" s="19"/>
      <c r="AF68" s="19"/>
      <c r="AG68" s="19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111</v>
      </c>
      <c r="B69" s="19" t="s">
        <v>34</v>
      </c>
      <c r="C69" s="19">
        <v>13</v>
      </c>
      <c r="D69" s="19"/>
      <c r="E69" s="19">
        <v>5</v>
      </c>
      <c r="F69" s="19">
        <v>8</v>
      </c>
      <c r="G69" s="20">
        <v>0</v>
      </c>
      <c r="H69" s="19" t="e">
        <v>#N/A</v>
      </c>
      <c r="I69" s="19" t="s">
        <v>51</v>
      </c>
      <c r="J69" s="19">
        <v>5</v>
      </c>
      <c r="K69" s="19">
        <f t="shared" si="40"/>
        <v>0</v>
      </c>
      <c r="L69" s="19"/>
      <c r="M69" s="19"/>
      <c r="N69" s="19"/>
      <c r="O69" s="19">
        <f t="shared" ref="O69:O87" si="41">E69/5</f>
        <v>1</v>
      </c>
      <c r="P69" s="21"/>
      <c r="Q69" s="21"/>
      <c r="R69" s="21"/>
      <c r="S69" s="19"/>
      <c r="T69" s="19">
        <f t="shared" ref="T69:T87" si="42">(F69+N69+P69)/O69</f>
        <v>8</v>
      </c>
      <c r="U69" s="19">
        <f t="shared" ref="U69:U87" si="43">(F69+N69)/O69</f>
        <v>8</v>
      </c>
      <c r="V69" s="19">
        <v>1</v>
      </c>
      <c r="W69" s="19">
        <v>0</v>
      </c>
      <c r="X69" s="19">
        <v>0</v>
      </c>
      <c r="Y69" s="19">
        <v>1.6</v>
      </c>
      <c r="Z69" s="19">
        <v>0</v>
      </c>
      <c r="AA69" s="24" t="s">
        <v>52</v>
      </c>
      <c r="AB69" s="19">
        <f t="shared" si="28"/>
        <v>0</v>
      </c>
      <c r="AC69" s="20">
        <v>0</v>
      </c>
      <c r="AD69" s="22"/>
      <c r="AE69" s="19"/>
      <c r="AF69" s="19"/>
      <c r="AG69" s="19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112</v>
      </c>
      <c r="B70" s="19" t="s">
        <v>34</v>
      </c>
      <c r="C70" s="19">
        <v>9.8000000000000007</v>
      </c>
      <c r="D70" s="19"/>
      <c r="E70" s="19"/>
      <c r="F70" s="19">
        <v>9.8000000000000007</v>
      </c>
      <c r="G70" s="20">
        <v>0</v>
      </c>
      <c r="H70" s="19" t="e">
        <v>#N/A</v>
      </c>
      <c r="I70" s="19" t="s">
        <v>51</v>
      </c>
      <c r="J70" s="19"/>
      <c r="K70" s="19">
        <f t="shared" si="40"/>
        <v>0</v>
      </c>
      <c r="L70" s="19"/>
      <c r="M70" s="19"/>
      <c r="N70" s="19"/>
      <c r="O70" s="19">
        <f t="shared" si="41"/>
        <v>0</v>
      </c>
      <c r="P70" s="21"/>
      <c r="Q70" s="21"/>
      <c r="R70" s="21"/>
      <c r="S70" s="19"/>
      <c r="T70" s="19" t="e">
        <f t="shared" si="42"/>
        <v>#DIV/0!</v>
      </c>
      <c r="U70" s="19" t="e">
        <f t="shared" si="43"/>
        <v>#DIV/0!</v>
      </c>
      <c r="V70" s="19">
        <v>0</v>
      </c>
      <c r="W70" s="19">
        <v>0</v>
      </c>
      <c r="X70" s="19">
        <v>0</v>
      </c>
      <c r="Y70" s="19">
        <v>0</v>
      </c>
      <c r="Z70" s="19">
        <v>0.2</v>
      </c>
      <c r="AA70" s="24" t="s">
        <v>52</v>
      </c>
      <c r="AB70" s="19">
        <f t="shared" ref="AB70:AB87" si="44">P70*G70</f>
        <v>0</v>
      </c>
      <c r="AC70" s="20">
        <v>0</v>
      </c>
      <c r="AD70" s="22"/>
      <c r="AE70" s="19"/>
      <c r="AF70" s="19"/>
      <c r="AG70" s="19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113</v>
      </c>
      <c r="B71" s="19" t="s">
        <v>34</v>
      </c>
      <c r="C71" s="19">
        <v>43</v>
      </c>
      <c r="D71" s="19"/>
      <c r="E71" s="19"/>
      <c r="F71" s="19">
        <v>43</v>
      </c>
      <c r="G71" s="20">
        <v>0</v>
      </c>
      <c r="H71" s="19">
        <v>365</v>
      </c>
      <c r="I71" s="19" t="s">
        <v>51</v>
      </c>
      <c r="J71" s="19"/>
      <c r="K71" s="19">
        <f t="shared" si="40"/>
        <v>0</v>
      </c>
      <c r="L71" s="19"/>
      <c r="M71" s="19"/>
      <c r="N71" s="19"/>
      <c r="O71" s="19">
        <f t="shared" si="41"/>
        <v>0</v>
      </c>
      <c r="P71" s="21"/>
      <c r="Q71" s="21"/>
      <c r="R71" s="21"/>
      <c r="S71" s="19"/>
      <c r="T71" s="19" t="e">
        <f t="shared" si="42"/>
        <v>#DIV/0!</v>
      </c>
      <c r="U71" s="19" t="e">
        <f t="shared" si="43"/>
        <v>#DIV/0!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24" t="s">
        <v>52</v>
      </c>
      <c r="AB71" s="19">
        <f t="shared" si="44"/>
        <v>0</v>
      </c>
      <c r="AC71" s="20">
        <v>0</v>
      </c>
      <c r="AD71" s="22"/>
      <c r="AE71" s="19"/>
      <c r="AF71" s="19"/>
      <c r="AG71" s="19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s="34" customFormat="1" x14ac:dyDescent="0.25">
      <c r="A72" s="15" t="s">
        <v>114</v>
      </c>
      <c r="B72" s="15" t="s">
        <v>45</v>
      </c>
      <c r="C72" s="15"/>
      <c r="D72" s="15"/>
      <c r="E72" s="15"/>
      <c r="F72" s="15"/>
      <c r="G72" s="16">
        <v>1</v>
      </c>
      <c r="H72" s="15">
        <v>180</v>
      </c>
      <c r="I72" s="15" t="s">
        <v>35</v>
      </c>
      <c r="J72" s="15">
        <v>7.4</v>
      </c>
      <c r="K72" s="15">
        <f t="shared" si="40"/>
        <v>-7.4</v>
      </c>
      <c r="L72" s="15"/>
      <c r="M72" s="15"/>
      <c r="N72" s="15">
        <v>42</v>
      </c>
      <c r="O72" s="15">
        <f t="shared" si="41"/>
        <v>0</v>
      </c>
      <c r="P72" s="5"/>
      <c r="Q72" s="5">
        <f t="shared" ref="Q72:Q73" si="45">AD72*AC72</f>
        <v>0</v>
      </c>
      <c r="R72" s="33"/>
      <c r="S72" s="15"/>
      <c r="T72" s="15" t="e">
        <f t="shared" si="42"/>
        <v>#DIV/0!</v>
      </c>
      <c r="U72" s="15" t="e">
        <f t="shared" si="43"/>
        <v>#DIV/0!</v>
      </c>
      <c r="V72" s="15">
        <v>1.2</v>
      </c>
      <c r="W72" s="15">
        <v>1.8</v>
      </c>
      <c r="X72" s="15">
        <v>0</v>
      </c>
      <c r="Y72" s="15">
        <v>1.2</v>
      </c>
      <c r="Z72" s="15">
        <v>1.94</v>
      </c>
      <c r="AA72" s="15"/>
      <c r="AB72" s="15">
        <f t="shared" si="44"/>
        <v>0</v>
      </c>
      <c r="AC72" s="16">
        <v>3</v>
      </c>
      <c r="AD72" s="11">
        <f t="shared" ref="AD72:AD73" si="46">MROUND(P72,AC72*AF72)/AC72</f>
        <v>0</v>
      </c>
      <c r="AE72" s="1">
        <f t="shared" ref="AE72:AE73" si="47">AD72*AC72*G72</f>
        <v>0</v>
      </c>
      <c r="AF72" s="15">
        <f>VLOOKUP(A72,[1]Sheet!$A:$AG,32,0)</f>
        <v>14</v>
      </c>
      <c r="AG72" s="15">
        <f>VLOOKUP(A72,[1]Sheet!$A:$AG,33,0)</f>
        <v>126</v>
      </c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" t="s">
        <v>115</v>
      </c>
      <c r="B73" s="1" t="s">
        <v>34</v>
      </c>
      <c r="C73" s="1">
        <v>634</v>
      </c>
      <c r="D73" s="1">
        <v>672</v>
      </c>
      <c r="E73" s="1">
        <v>652</v>
      </c>
      <c r="F73" s="1">
        <v>460</v>
      </c>
      <c r="G73" s="6">
        <v>0.25</v>
      </c>
      <c r="H73" s="1">
        <v>180</v>
      </c>
      <c r="I73" s="1" t="s">
        <v>35</v>
      </c>
      <c r="J73" s="1">
        <v>648</v>
      </c>
      <c r="K73" s="1">
        <f t="shared" si="40"/>
        <v>4</v>
      </c>
      <c r="L73" s="1"/>
      <c r="M73" s="1"/>
      <c r="N73" s="1">
        <v>336</v>
      </c>
      <c r="O73" s="1">
        <f t="shared" si="41"/>
        <v>130.4</v>
      </c>
      <c r="P73" s="5">
        <f t="shared" ref="P73" si="48">14*O73-N73-F73</f>
        <v>1029.6000000000001</v>
      </c>
      <c r="Q73" s="5">
        <f t="shared" si="45"/>
        <v>1008</v>
      </c>
      <c r="R73" s="5"/>
      <c r="S73" s="1"/>
      <c r="T73" s="1">
        <f>(F73+N73+Q73)/O73</f>
        <v>13.834355828220858</v>
      </c>
      <c r="U73" s="1">
        <f t="shared" si="43"/>
        <v>6.1042944785276072</v>
      </c>
      <c r="V73" s="1">
        <v>103.8</v>
      </c>
      <c r="W73" s="1">
        <v>113.2</v>
      </c>
      <c r="X73" s="1">
        <v>113.6</v>
      </c>
      <c r="Y73" s="1">
        <v>118.6</v>
      </c>
      <c r="Z73" s="1">
        <v>73.8</v>
      </c>
      <c r="AA73" s="1"/>
      <c r="AB73" s="1">
        <f t="shared" si="44"/>
        <v>257.40000000000003</v>
      </c>
      <c r="AC73" s="6">
        <v>12</v>
      </c>
      <c r="AD73" s="11">
        <f t="shared" si="46"/>
        <v>84</v>
      </c>
      <c r="AE73" s="1">
        <f t="shared" si="47"/>
        <v>252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116</v>
      </c>
      <c r="B74" s="19" t="s">
        <v>34</v>
      </c>
      <c r="C74" s="19">
        <v>88</v>
      </c>
      <c r="D74" s="19"/>
      <c r="E74" s="19"/>
      <c r="F74" s="19"/>
      <c r="G74" s="20">
        <v>0</v>
      </c>
      <c r="H74" s="19">
        <v>180</v>
      </c>
      <c r="I74" s="19" t="s">
        <v>117</v>
      </c>
      <c r="J74" s="19">
        <v>80</v>
      </c>
      <c r="K74" s="19">
        <f t="shared" si="40"/>
        <v>-80</v>
      </c>
      <c r="L74" s="19"/>
      <c r="M74" s="19"/>
      <c r="N74" s="19"/>
      <c r="O74" s="19">
        <f t="shared" si="41"/>
        <v>0</v>
      </c>
      <c r="P74" s="21"/>
      <c r="Q74" s="21"/>
      <c r="R74" s="21"/>
      <c r="S74" s="19"/>
      <c r="T74" s="19" t="e">
        <f t="shared" si="42"/>
        <v>#DIV/0!</v>
      </c>
      <c r="U74" s="19" t="e">
        <f t="shared" si="43"/>
        <v>#DIV/0!</v>
      </c>
      <c r="V74" s="19">
        <v>33.6</v>
      </c>
      <c r="W74" s="19">
        <v>0</v>
      </c>
      <c r="X74" s="19">
        <v>0</v>
      </c>
      <c r="Y74" s="19">
        <v>0</v>
      </c>
      <c r="Z74" s="19">
        <v>0</v>
      </c>
      <c r="AA74" s="19" t="s">
        <v>118</v>
      </c>
      <c r="AB74" s="19">
        <f t="shared" si="44"/>
        <v>0</v>
      </c>
      <c r="AC74" s="20">
        <v>0</v>
      </c>
      <c r="AD74" s="22"/>
      <c r="AE74" s="19"/>
      <c r="AF74" s="19"/>
      <c r="AG74" s="19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552</v>
      </c>
      <c r="D75" s="1">
        <v>336</v>
      </c>
      <c r="E75" s="1">
        <v>460</v>
      </c>
      <c r="F75" s="1">
        <v>267</v>
      </c>
      <c r="G75" s="6">
        <v>0.3</v>
      </c>
      <c r="H75" s="1">
        <v>180</v>
      </c>
      <c r="I75" s="1" t="s">
        <v>35</v>
      </c>
      <c r="J75" s="1">
        <v>461</v>
      </c>
      <c r="K75" s="1">
        <f t="shared" si="40"/>
        <v>-1</v>
      </c>
      <c r="L75" s="1"/>
      <c r="M75" s="1"/>
      <c r="N75" s="1">
        <v>336</v>
      </c>
      <c r="O75" s="1">
        <f t="shared" si="41"/>
        <v>92</v>
      </c>
      <c r="P75" s="5">
        <f t="shared" ref="P75:P85" si="49">14*O75-N75-F75</f>
        <v>685</v>
      </c>
      <c r="Q75" s="5">
        <f t="shared" ref="Q75:Q85" si="50">AD75*AC75</f>
        <v>672</v>
      </c>
      <c r="R75" s="5"/>
      <c r="S75" s="1"/>
      <c r="T75" s="1">
        <f t="shared" ref="T75:T77" si="51">(F75+N75+Q75)/O75</f>
        <v>13.858695652173912</v>
      </c>
      <c r="U75" s="1">
        <f t="shared" si="43"/>
        <v>6.5543478260869561</v>
      </c>
      <c r="V75" s="1">
        <v>71.400000000000006</v>
      </c>
      <c r="W75" s="1">
        <v>71.599999999999994</v>
      </c>
      <c r="X75" s="1">
        <v>78.599999999999994</v>
      </c>
      <c r="Y75" s="1">
        <v>74.8</v>
      </c>
      <c r="Z75" s="1">
        <v>11</v>
      </c>
      <c r="AA75" s="1"/>
      <c r="AB75" s="1">
        <f t="shared" si="44"/>
        <v>205.5</v>
      </c>
      <c r="AC75" s="6">
        <v>12</v>
      </c>
      <c r="AD75" s="11">
        <f t="shared" ref="AD75:AD85" si="52">MROUND(P75,AC75*AF75)/AC75</f>
        <v>56</v>
      </c>
      <c r="AE75" s="1">
        <f t="shared" ref="AE75:AE85" si="53">AD75*AC75*G75</f>
        <v>201.6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45</v>
      </c>
      <c r="C76" s="1">
        <v>289.8</v>
      </c>
      <c r="D76" s="1"/>
      <c r="E76" s="1">
        <v>118.8</v>
      </c>
      <c r="F76" s="1">
        <v>167.4</v>
      </c>
      <c r="G76" s="6">
        <v>1</v>
      </c>
      <c r="H76" s="1">
        <v>180</v>
      </c>
      <c r="I76" s="1" t="s">
        <v>96</v>
      </c>
      <c r="J76" s="1">
        <v>122.8</v>
      </c>
      <c r="K76" s="1">
        <f t="shared" si="40"/>
        <v>-4</v>
      </c>
      <c r="L76" s="1"/>
      <c r="M76" s="1"/>
      <c r="N76" s="1">
        <v>0</v>
      </c>
      <c r="O76" s="1">
        <f t="shared" si="41"/>
        <v>23.759999999999998</v>
      </c>
      <c r="P76" s="5">
        <f t="shared" si="49"/>
        <v>165.23999999999998</v>
      </c>
      <c r="Q76" s="5">
        <f t="shared" si="50"/>
        <v>162</v>
      </c>
      <c r="R76" s="5"/>
      <c r="S76" s="1"/>
      <c r="T76" s="1">
        <f t="shared" si="51"/>
        <v>13.863636363636363</v>
      </c>
      <c r="U76" s="1">
        <f t="shared" si="43"/>
        <v>7.0454545454545459</v>
      </c>
      <c r="V76" s="1">
        <v>16.68</v>
      </c>
      <c r="W76" s="1">
        <v>13.48</v>
      </c>
      <c r="X76" s="1">
        <v>19.079999999999998</v>
      </c>
      <c r="Y76" s="1">
        <v>19.34</v>
      </c>
      <c r="Z76" s="1">
        <v>0</v>
      </c>
      <c r="AA76" s="1" t="s">
        <v>121</v>
      </c>
      <c r="AB76" s="1">
        <f t="shared" si="44"/>
        <v>165.23999999999998</v>
      </c>
      <c r="AC76" s="6">
        <v>1.8</v>
      </c>
      <c r="AD76" s="11">
        <f t="shared" si="52"/>
        <v>90</v>
      </c>
      <c r="AE76" s="1">
        <f t="shared" si="53"/>
        <v>162</v>
      </c>
      <c r="AF76" s="1">
        <f>VLOOKUP(A76,[1]Sheet!$A:$AG,32,0)</f>
        <v>18</v>
      </c>
      <c r="AG76" s="1">
        <f>VLOOKUP(A76,[1]Sheet!$A:$AG,33,0)</f>
        <v>234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>
        <v>397</v>
      </c>
      <c r="D77" s="1">
        <v>504</v>
      </c>
      <c r="E77" s="1">
        <v>418</v>
      </c>
      <c r="F77" s="1">
        <v>329</v>
      </c>
      <c r="G77" s="6">
        <v>0.3</v>
      </c>
      <c r="H77" s="1">
        <v>180</v>
      </c>
      <c r="I77" s="1" t="s">
        <v>35</v>
      </c>
      <c r="J77" s="1">
        <v>418</v>
      </c>
      <c r="K77" s="1">
        <f t="shared" si="40"/>
        <v>0</v>
      </c>
      <c r="L77" s="1"/>
      <c r="M77" s="1"/>
      <c r="N77" s="1">
        <v>336</v>
      </c>
      <c r="O77" s="1">
        <f t="shared" si="41"/>
        <v>83.6</v>
      </c>
      <c r="P77" s="5">
        <f t="shared" si="49"/>
        <v>505.39999999999986</v>
      </c>
      <c r="Q77" s="5">
        <f t="shared" si="50"/>
        <v>504</v>
      </c>
      <c r="R77" s="5"/>
      <c r="S77" s="1"/>
      <c r="T77" s="1">
        <f t="shared" si="51"/>
        <v>13.983253588516748</v>
      </c>
      <c r="U77" s="1">
        <f t="shared" si="43"/>
        <v>7.954545454545455</v>
      </c>
      <c r="V77" s="1">
        <v>78.8</v>
      </c>
      <c r="W77" s="1">
        <v>81.599999999999994</v>
      </c>
      <c r="X77" s="1">
        <v>69.599999999999994</v>
      </c>
      <c r="Y77" s="1">
        <v>63.2</v>
      </c>
      <c r="Z77" s="1">
        <v>19.8</v>
      </c>
      <c r="AA77" s="1"/>
      <c r="AB77" s="1">
        <f t="shared" si="44"/>
        <v>151.61999999999995</v>
      </c>
      <c r="AC77" s="6">
        <v>12</v>
      </c>
      <c r="AD77" s="11">
        <f t="shared" si="52"/>
        <v>42</v>
      </c>
      <c r="AE77" s="1">
        <f t="shared" si="53"/>
        <v>151.19999999999999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>
        <v>39</v>
      </c>
      <c r="D78" s="1"/>
      <c r="E78" s="1"/>
      <c r="F78" s="1">
        <v>1</v>
      </c>
      <c r="G78" s="6">
        <v>0.2</v>
      </c>
      <c r="H78" s="1">
        <v>365</v>
      </c>
      <c r="I78" s="1" t="s">
        <v>35</v>
      </c>
      <c r="J78" s="1">
        <v>14</v>
      </c>
      <c r="K78" s="1">
        <f t="shared" si="40"/>
        <v>-14</v>
      </c>
      <c r="L78" s="1"/>
      <c r="M78" s="1"/>
      <c r="N78" s="1">
        <v>120</v>
      </c>
      <c r="O78" s="1">
        <f t="shared" si="41"/>
        <v>0</v>
      </c>
      <c r="P78" s="5"/>
      <c r="Q78" s="5">
        <f t="shared" si="50"/>
        <v>0</v>
      </c>
      <c r="R78" s="5"/>
      <c r="S78" s="1"/>
      <c r="T78" s="1" t="e">
        <f t="shared" si="42"/>
        <v>#DIV/0!</v>
      </c>
      <c r="U78" s="1" t="e">
        <f t="shared" si="43"/>
        <v>#DIV/0!</v>
      </c>
      <c r="V78" s="1">
        <v>8</v>
      </c>
      <c r="W78" s="1">
        <v>2.2000000000000002</v>
      </c>
      <c r="X78" s="1">
        <v>4</v>
      </c>
      <c r="Y78" s="1">
        <v>3.6</v>
      </c>
      <c r="Z78" s="1">
        <v>1.4</v>
      </c>
      <c r="AA78" s="1"/>
      <c r="AB78" s="1">
        <f t="shared" si="44"/>
        <v>0</v>
      </c>
      <c r="AC78" s="6">
        <v>6</v>
      </c>
      <c r="AD78" s="11">
        <f t="shared" si="52"/>
        <v>0</v>
      </c>
      <c r="AE78" s="1">
        <f t="shared" si="53"/>
        <v>0</v>
      </c>
      <c r="AF78" s="1">
        <f>VLOOKUP(A78,[1]Sheet!$A:$AG,32,0)</f>
        <v>10</v>
      </c>
      <c r="AG78" s="1">
        <f>VLOOKUP(A78,[1]Sheet!$A:$AG,33,0)</f>
        <v>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34</v>
      </c>
      <c r="C79" s="1">
        <v>164</v>
      </c>
      <c r="D79" s="1"/>
      <c r="E79" s="1">
        <v>25</v>
      </c>
      <c r="F79" s="1">
        <v>80</v>
      </c>
      <c r="G79" s="6">
        <v>0.2</v>
      </c>
      <c r="H79" s="1">
        <v>365</v>
      </c>
      <c r="I79" s="1" t="s">
        <v>35</v>
      </c>
      <c r="J79" s="1">
        <v>25</v>
      </c>
      <c r="K79" s="1">
        <f t="shared" si="40"/>
        <v>0</v>
      </c>
      <c r="L79" s="1"/>
      <c r="M79" s="1"/>
      <c r="N79" s="1">
        <v>60</v>
      </c>
      <c r="O79" s="1">
        <f t="shared" si="41"/>
        <v>5</v>
      </c>
      <c r="P79" s="5"/>
      <c r="Q79" s="5">
        <f t="shared" si="50"/>
        <v>0</v>
      </c>
      <c r="R79" s="5"/>
      <c r="S79" s="1"/>
      <c r="T79" s="1">
        <f t="shared" si="42"/>
        <v>28</v>
      </c>
      <c r="U79" s="1">
        <f t="shared" si="43"/>
        <v>28</v>
      </c>
      <c r="V79" s="1">
        <v>12.2</v>
      </c>
      <c r="W79" s="1">
        <v>2.4</v>
      </c>
      <c r="X79" s="1">
        <v>1</v>
      </c>
      <c r="Y79" s="1">
        <v>11.4</v>
      </c>
      <c r="Z79" s="1">
        <v>3.8</v>
      </c>
      <c r="AA79" s="1"/>
      <c r="AB79" s="1">
        <f t="shared" si="44"/>
        <v>0</v>
      </c>
      <c r="AC79" s="6">
        <v>6</v>
      </c>
      <c r="AD79" s="11">
        <f t="shared" si="52"/>
        <v>0</v>
      </c>
      <c r="AE79" s="1">
        <f t="shared" si="53"/>
        <v>0</v>
      </c>
      <c r="AF79" s="1">
        <f>VLOOKUP(A79,[1]Sheet!$A:$AG,32,0)</f>
        <v>10</v>
      </c>
      <c r="AG79" s="1">
        <f>VLOOKUP(A79,[1]Sheet!$A:$AG,33,0)</f>
        <v>130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>
        <v>115</v>
      </c>
      <c r="D80" s="1">
        <v>196</v>
      </c>
      <c r="E80" s="1">
        <v>220</v>
      </c>
      <c r="F80" s="1">
        <v>43</v>
      </c>
      <c r="G80" s="6">
        <v>0.3</v>
      </c>
      <c r="H80" s="1">
        <v>180</v>
      </c>
      <c r="I80" s="1" t="s">
        <v>35</v>
      </c>
      <c r="J80" s="1">
        <v>214</v>
      </c>
      <c r="K80" s="1">
        <f t="shared" si="40"/>
        <v>6</v>
      </c>
      <c r="L80" s="1"/>
      <c r="M80" s="1"/>
      <c r="N80" s="1">
        <v>196</v>
      </c>
      <c r="O80" s="1">
        <f t="shared" si="41"/>
        <v>44</v>
      </c>
      <c r="P80" s="5">
        <f t="shared" si="49"/>
        <v>377</v>
      </c>
      <c r="Q80" s="5">
        <f t="shared" si="50"/>
        <v>392</v>
      </c>
      <c r="R80" s="5"/>
      <c r="S80" s="1"/>
      <c r="T80" s="1">
        <f t="shared" ref="T80:T85" si="54">(F80+N80+Q80)/O80</f>
        <v>14.340909090909092</v>
      </c>
      <c r="U80" s="1">
        <f t="shared" si="43"/>
        <v>5.4318181818181817</v>
      </c>
      <c r="V80" s="1">
        <v>27.4</v>
      </c>
      <c r="W80" s="1">
        <v>21.2</v>
      </c>
      <c r="X80" s="1">
        <v>18.2</v>
      </c>
      <c r="Y80" s="1">
        <v>0</v>
      </c>
      <c r="Z80" s="1">
        <v>0</v>
      </c>
      <c r="AA80" s="1" t="s">
        <v>126</v>
      </c>
      <c r="AB80" s="1">
        <f t="shared" si="44"/>
        <v>113.1</v>
      </c>
      <c r="AC80" s="6">
        <v>14</v>
      </c>
      <c r="AD80" s="11">
        <f t="shared" si="52"/>
        <v>28</v>
      </c>
      <c r="AE80" s="1">
        <f t="shared" si="53"/>
        <v>117.6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34</v>
      </c>
      <c r="C81" s="1">
        <v>62</v>
      </c>
      <c r="D81" s="1">
        <v>336</v>
      </c>
      <c r="E81" s="1">
        <v>146</v>
      </c>
      <c r="F81" s="1">
        <v>195</v>
      </c>
      <c r="G81" s="6">
        <v>0.48</v>
      </c>
      <c r="H81" s="1">
        <v>180</v>
      </c>
      <c r="I81" s="1" t="s">
        <v>35</v>
      </c>
      <c r="J81" s="1">
        <v>156</v>
      </c>
      <c r="K81" s="1">
        <f t="shared" si="40"/>
        <v>-10</v>
      </c>
      <c r="L81" s="1"/>
      <c r="M81" s="1"/>
      <c r="N81" s="1">
        <v>0</v>
      </c>
      <c r="O81" s="1">
        <f t="shared" si="41"/>
        <v>29.2</v>
      </c>
      <c r="P81" s="5">
        <f t="shared" si="49"/>
        <v>213.8</v>
      </c>
      <c r="Q81" s="5">
        <f t="shared" si="50"/>
        <v>224</v>
      </c>
      <c r="R81" s="5"/>
      <c r="S81" s="1"/>
      <c r="T81" s="1">
        <f t="shared" si="54"/>
        <v>14.349315068493151</v>
      </c>
      <c r="U81" s="1">
        <f t="shared" si="43"/>
        <v>6.6780821917808222</v>
      </c>
      <c r="V81" s="1">
        <v>21.4</v>
      </c>
      <c r="W81" s="1">
        <v>33</v>
      </c>
      <c r="X81" s="1">
        <v>14</v>
      </c>
      <c r="Y81" s="1">
        <v>3.8</v>
      </c>
      <c r="Z81" s="1">
        <v>17</v>
      </c>
      <c r="AA81" s="1"/>
      <c r="AB81" s="1">
        <f t="shared" si="44"/>
        <v>102.624</v>
      </c>
      <c r="AC81" s="6">
        <v>8</v>
      </c>
      <c r="AD81" s="11">
        <f t="shared" si="52"/>
        <v>28</v>
      </c>
      <c r="AE81" s="1">
        <f t="shared" si="53"/>
        <v>107.52</v>
      </c>
      <c r="AF81" s="1">
        <f>VLOOKUP(A81,[1]Sheet!$A:$AG,32,0)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34</v>
      </c>
      <c r="C82" s="1">
        <v>784</v>
      </c>
      <c r="D82" s="1">
        <v>672</v>
      </c>
      <c r="E82" s="1">
        <v>671</v>
      </c>
      <c r="F82" s="1">
        <v>493</v>
      </c>
      <c r="G82" s="6">
        <v>0.25</v>
      </c>
      <c r="H82" s="1">
        <v>180</v>
      </c>
      <c r="I82" s="1" t="s">
        <v>35</v>
      </c>
      <c r="J82" s="1">
        <v>669</v>
      </c>
      <c r="K82" s="1">
        <f t="shared" si="40"/>
        <v>2</v>
      </c>
      <c r="L82" s="1"/>
      <c r="M82" s="1"/>
      <c r="N82" s="1">
        <v>672</v>
      </c>
      <c r="O82" s="1">
        <f t="shared" si="41"/>
        <v>134.19999999999999</v>
      </c>
      <c r="P82" s="5">
        <f t="shared" si="49"/>
        <v>713.79999999999973</v>
      </c>
      <c r="Q82" s="5">
        <f t="shared" si="50"/>
        <v>672</v>
      </c>
      <c r="R82" s="5"/>
      <c r="S82" s="1"/>
      <c r="T82" s="1">
        <f t="shared" si="54"/>
        <v>13.688524590163935</v>
      </c>
      <c r="U82" s="1">
        <f t="shared" si="43"/>
        <v>8.681073025335321</v>
      </c>
      <c r="V82" s="1">
        <v>135.19999999999999</v>
      </c>
      <c r="W82" s="1">
        <v>136.4</v>
      </c>
      <c r="X82" s="1">
        <v>129.80000000000001</v>
      </c>
      <c r="Y82" s="1">
        <v>112.8</v>
      </c>
      <c r="Z82" s="1">
        <v>97.8</v>
      </c>
      <c r="AA82" s="1"/>
      <c r="AB82" s="1">
        <f t="shared" si="44"/>
        <v>178.44999999999993</v>
      </c>
      <c r="AC82" s="6">
        <v>12</v>
      </c>
      <c r="AD82" s="11">
        <f t="shared" si="52"/>
        <v>56</v>
      </c>
      <c r="AE82" s="1">
        <f t="shared" si="53"/>
        <v>168</v>
      </c>
      <c r="AF82" s="1">
        <f>VLOOKUP(A82,[1]Sheet!$A:$AG,32,0)</f>
        <v>14</v>
      </c>
      <c r="AG82" s="1">
        <f>VLOOKUP(A82,[1]Sheet!$A:$AG,33,0)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34</v>
      </c>
      <c r="C83" s="1">
        <v>759</v>
      </c>
      <c r="D83" s="1">
        <v>1008</v>
      </c>
      <c r="E83" s="1">
        <v>703</v>
      </c>
      <c r="F83" s="1">
        <v>698</v>
      </c>
      <c r="G83" s="6">
        <v>0.25</v>
      </c>
      <c r="H83" s="1">
        <v>180</v>
      </c>
      <c r="I83" s="1" t="s">
        <v>35</v>
      </c>
      <c r="J83" s="1">
        <v>702</v>
      </c>
      <c r="K83" s="1">
        <f t="shared" si="40"/>
        <v>1</v>
      </c>
      <c r="L83" s="1"/>
      <c r="M83" s="1"/>
      <c r="N83" s="1">
        <v>504</v>
      </c>
      <c r="O83" s="1">
        <f t="shared" si="41"/>
        <v>140.6</v>
      </c>
      <c r="P83" s="5">
        <f t="shared" si="49"/>
        <v>766.39999999999986</v>
      </c>
      <c r="Q83" s="5">
        <f t="shared" si="50"/>
        <v>840</v>
      </c>
      <c r="R83" s="5"/>
      <c r="S83" s="1"/>
      <c r="T83" s="1">
        <f t="shared" si="54"/>
        <v>14.523470839260314</v>
      </c>
      <c r="U83" s="1">
        <f t="shared" si="43"/>
        <v>8.5490753911806543</v>
      </c>
      <c r="V83" s="1">
        <v>139.19999999999999</v>
      </c>
      <c r="W83" s="1">
        <v>149.6</v>
      </c>
      <c r="X83" s="1">
        <v>130.19999999999999</v>
      </c>
      <c r="Y83" s="1">
        <v>116</v>
      </c>
      <c r="Z83" s="1">
        <v>108.6</v>
      </c>
      <c r="AA83" s="1"/>
      <c r="AB83" s="1">
        <f t="shared" si="44"/>
        <v>191.59999999999997</v>
      </c>
      <c r="AC83" s="6">
        <v>12</v>
      </c>
      <c r="AD83" s="11">
        <f t="shared" si="52"/>
        <v>70</v>
      </c>
      <c r="AE83" s="1">
        <f t="shared" si="53"/>
        <v>210</v>
      </c>
      <c r="AF83" s="1">
        <f>VLOOKUP(A83,[1]Sheet!$A:$AG,32,0)</f>
        <v>14</v>
      </c>
      <c r="AG83" s="1">
        <f>VLOOKUP(A83,[1]Sheet!$A:$AG,33,0)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45</v>
      </c>
      <c r="C84" s="1">
        <v>83.7</v>
      </c>
      <c r="D84" s="1"/>
      <c r="E84" s="1">
        <v>48.6</v>
      </c>
      <c r="F84" s="1">
        <v>35.1</v>
      </c>
      <c r="G84" s="6">
        <v>1</v>
      </c>
      <c r="H84" s="1">
        <v>180</v>
      </c>
      <c r="I84" s="1" t="s">
        <v>35</v>
      </c>
      <c r="J84" s="1">
        <v>97.1</v>
      </c>
      <c r="K84" s="1">
        <f t="shared" si="40"/>
        <v>-48.499999999999993</v>
      </c>
      <c r="L84" s="1"/>
      <c r="M84" s="1"/>
      <c r="N84" s="1">
        <v>0</v>
      </c>
      <c r="O84" s="1">
        <f t="shared" si="41"/>
        <v>9.7200000000000006</v>
      </c>
      <c r="P84" s="5">
        <f t="shared" si="49"/>
        <v>100.98000000000002</v>
      </c>
      <c r="Q84" s="5">
        <f t="shared" si="50"/>
        <v>113.4</v>
      </c>
      <c r="R84" s="5"/>
      <c r="S84" s="1"/>
      <c r="T84" s="1">
        <f t="shared" si="54"/>
        <v>15.277777777777777</v>
      </c>
      <c r="U84" s="1">
        <f t="shared" si="43"/>
        <v>3.6111111111111112</v>
      </c>
      <c r="V84" s="1">
        <v>1.62</v>
      </c>
      <c r="W84" s="1">
        <v>2.16</v>
      </c>
      <c r="X84" s="1">
        <v>0.54</v>
      </c>
      <c r="Y84" s="1">
        <v>3.78</v>
      </c>
      <c r="Z84" s="1">
        <v>3.78</v>
      </c>
      <c r="AA84" s="1"/>
      <c r="AB84" s="1">
        <f t="shared" si="44"/>
        <v>100.98000000000002</v>
      </c>
      <c r="AC84" s="6">
        <v>2.7</v>
      </c>
      <c r="AD84" s="11">
        <f t="shared" si="52"/>
        <v>42</v>
      </c>
      <c r="AE84" s="1">
        <f t="shared" si="53"/>
        <v>113.4</v>
      </c>
      <c r="AF84" s="1">
        <f>VLOOKUP(A84,[1]Sheet!$A:$AG,32,0)</f>
        <v>14</v>
      </c>
      <c r="AG84" s="1">
        <f>VLOOKUP(A84,[1]Sheet!$A:$AG,33,0)</f>
        <v>126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45</v>
      </c>
      <c r="C85" s="1">
        <v>-14</v>
      </c>
      <c r="D85" s="1">
        <v>69</v>
      </c>
      <c r="E85" s="23">
        <f>10+E86</f>
        <v>555</v>
      </c>
      <c r="F85" s="23">
        <f>F86</f>
        <v>335</v>
      </c>
      <c r="G85" s="6">
        <v>1</v>
      </c>
      <c r="H85" s="1">
        <v>180</v>
      </c>
      <c r="I85" s="1" t="s">
        <v>35</v>
      </c>
      <c r="J85" s="1">
        <v>10</v>
      </c>
      <c r="K85" s="1">
        <f t="shared" si="40"/>
        <v>545</v>
      </c>
      <c r="L85" s="1"/>
      <c r="M85" s="1"/>
      <c r="N85" s="1">
        <v>540</v>
      </c>
      <c r="O85" s="1">
        <f t="shared" si="41"/>
        <v>111</v>
      </c>
      <c r="P85" s="5">
        <f t="shared" si="49"/>
        <v>679</v>
      </c>
      <c r="Q85" s="5">
        <f t="shared" si="50"/>
        <v>660</v>
      </c>
      <c r="R85" s="5"/>
      <c r="S85" s="1"/>
      <c r="T85" s="1">
        <f t="shared" si="54"/>
        <v>13.828828828828829</v>
      </c>
      <c r="U85" s="1">
        <f t="shared" si="43"/>
        <v>7.8828828828828827</v>
      </c>
      <c r="V85" s="1">
        <v>104</v>
      </c>
      <c r="W85" s="1">
        <v>102</v>
      </c>
      <c r="X85" s="1">
        <v>111</v>
      </c>
      <c r="Y85" s="1">
        <v>96</v>
      </c>
      <c r="Z85" s="1">
        <v>96</v>
      </c>
      <c r="AA85" s="1" t="s">
        <v>68</v>
      </c>
      <c r="AB85" s="1">
        <f t="shared" si="44"/>
        <v>679</v>
      </c>
      <c r="AC85" s="6">
        <v>5</v>
      </c>
      <c r="AD85" s="11">
        <f t="shared" si="52"/>
        <v>132</v>
      </c>
      <c r="AE85" s="1">
        <f t="shared" si="53"/>
        <v>660</v>
      </c>
      <c r="AF85" s="1">
        <f>VLOOKUP(A85,[1]Sheet!$A:$AG,32,0)</f>
        <v>12</v>
      </c>
      <c r="AG85" s="1">
        <f>VLOOKUP(A85,[1]Sheet!$A:$AG,33,0)</f>
        <v>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9" t="s">
        <v>132</v>
      </c>
      <c r="B86" s="19" t="s">
        <v>45</v>
      </c>
      <c r="C86" s="19">
        <v>675</v>
      </c>
      <c r="D86" s="27">
        <v>360</v>
      </c>
      <c r="E86" s="23">
        <v>545</v>
      </c>
      <c r="F86" s="23">
        <v>335</v>
      </c>
      <c r="G86" s="20">
        <v>0</v>
      </c>
      <c r="H86" s="19" t="e">
        <v>#N/A</v>
      </c>
      <c r="I86" s="19" t="s">
        <v>51</v>
      </c>
      <c r="J86" s="19">
        <v>546</v>
      </c>
      <c r="K86" s="19">
        <f t="shared" si="40"/>
        <v>-1</v>
      </c>
      <c r="L86" s="19"/>
      <c r="M86" s="19"/>
      <c r="N86" s="19"/>
      <c r="O86" s="19">
        <f t="shared" si="41"/>
        <v>109</v>
      </c>
      <c r="P86" s="21"/>
      <c r="Q86" s="21"/>
      <c r="R86" s="21"/>
      <c r="S86" s="19"/>
      <c r="T86" s="19">
        <f t="shared" si="42"/>
        <v>3.073394495412844</v>
      </c>
      <c r="U86" s="19">
        <f t="shared" si="43"/>
        <v>3.073394495412844</v>
      </c>
      <c r="V86" s="19">
        <v>37</v>
      </c>
      <c r="W86" s="19">
        <v>0</v>
      </c>
      <c r="X86" s="19">
        <v>0</v>
      </c>
      <c r="Y86" s="19">
        <v>0</v>
      </c>
      <c r="Z86" s="19">
        <v>0</v>
      </c>
      <c r="AA86" s="26" t="s">
        <v>72</v>
      </c>
      <c r="AB86" s="19">
        <f t="shared" si="44"/>
        <v>0</v>
      </c>
      <c r="AC86" s="20">
        <v>0</v>
      </c>
      <c r="AD86" s="22"/>
      <c r="AE86" s="19"/>
      <c r="AF86" s="19"/>
      <c r="AG86" s="19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34</v>
      </c>
      <c r="C87" s="1">
        <v>45</v>
      </c>
      <c r="D87" s="1"/>
      <c r="E87" s="1"/>
      <c r="F87" s="1"/>
      <c r="G87" s="6">
        <v>0.14000000000000001</v>
      </c>
      <c r="H87" s="1">
        <v>180</v>
      </c>
      <c r="I87" s="1" t="s">
        <v>35</v>
      </c>
      <c r="J87" s="1"/>
      <c r="K87" s="1">
        <f t="shared" si="40"/>
        <v>0</v>
      </c>
      <c r="L87" s="1"/>
      <c r="M87" s="1"/>
      <c r="N87" s="1">
        <v>528</v>
      </c>
      <c r="O87" s="1">
        <f t="shared" si="41"/>
        <v>0</v>
      </c>
      <c r="P87" s="5"/>
      <c r="Q87" s="5">
        <f>AD87*AC87</f>
        <v>0</v>
      </c>
      <c r="R87" s="5"/>
      <c r="S87" s="1"/>
      <c r="T87" s="1" t="e">
        <f t="shared" si="42"/>
        <v>#DIV/0!</v>
      </c>
      <c r="U87" s="1" t="e">
        <f t="shared" si="43"/>
        <v>#DIV/0!</v>
      </c>
      <c r="V87" s="1">
        <v>38.4</v>
      </c>
      <c r="W87" s="1">
        <v>12.4</v>
      </c>
      <c r="X87" s="1">
        <v>2</v>
      </c>
      <c r="Y87" s="1">
        <v>3.8</v>
      </c>
      <c r="Z87" s="1">
        <v>16.8</v>
      </c>
      <c r="AA87" s="1"/>
      <c r="AB87" s="1">
        <f t="shared" si="44"/>
        <v>0</v>
      </c>
      <c r="AC87" s="6">
        <v>22</v>
      </c>
      <c r="AD87" s="11">
        <f>MROUND(P87,AC87*AF87)/AC87</f>
        <v>0</v>
      </c>
      <c r="AE87" s="1">
        <f>AD87*AC87*G87</f>
        <v>0</v>
      </c>
      <c r="AF87" s="1">
        <f>VLOOKUP(A87,[1]Sheet!$A:$AG,32,0)</f>
        <v>12</v>
      </c>
      <c r="AG87" s="1">
        <f>VLOOKUP(A87,[1]Sheet!$A:$AG,33,0)</f>
        <v>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7" xr:uid="{106BF6E0-259A-4A57-83EF-3A23C0F480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2024-08-15T06:06:33Z</dcterms:created>
  <dcterms:modified xsi:type="dcterms:W3CDTF">2024-08-22T08:05:49Z</dcterms:modified>
</cp:coreProperties>
</file>