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8,24 ПОКОМ ЗПФ филиалы\"/>
    </mc:Choice>
  </mc:AlternateContent>
  <xr:revisionPtr revIDLastSave="0" documentId="13_ncr:1_{D88BED2A-DAAF-4576-A8D2-2177A6E8C8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E26" i="1"/>
  <c r="AH77" i="1"/>
  <c r="AG77" i="1"/>
  <c r="AH76" i="1"/>
  <c r="AG76" i="1"/>
  <c r="AH75" i="1"/>
  <c r="AG75" i="1"/>
  <c r="AH74" i="1"/>
  <c r="AG74" i="1"/>
  <c r="AH73" i="1"/>
  <c r="AG73" i="1"/>
  <c r="AH72" i="1"/>
  <c r="AG72" i="1"/>
  <c r="AH71" i="1"/>
  <c r="AG71" i="1"/>
  <c r="AH70" i="1"/>
  <c r="AG70" i="1"/>
  <c r="AH69" i="1"/>
  <c r="AG69" i="1"/>
  <c r="AH68" i="1"/>
  <c r="AG68" i="1"/>
  <c r="AH67" i="1"/>
  <c r="AG67" i="1"/>
  <c r="AH66" i="1"/>
  <c r="AG66" i="1"/>
  <c r="AH64" i="1"/>
  <c r="AG64" i="1"/>
  <c r="AH63" i="1"/>
  <c r="AG63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4" i="1"/>
  <c r="AG44" i="1"/>
  <c r="AH43" i="1"/>
  <c r="AG43" i="1"/>
  <c r="AH42" i="1"/>
  <c r="AG42" i="1"/>
  <c r="AH41" i="1"/>
  <c r="AG41" i="1"/>
  <c r="AH40" i="1"/>
  <c r="AG40" i="1"/>
  <c r="AH39" i="1"/>
  <c r="AG39" i="1"/>
  <c r="AH38" i="1"/>
  <c r="AG38" i="1"/>
  <c r="AH37" i="1"/>
  <c r="AG37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6" i="1"/>
  <c r="AG26" i="1"/>
  <c r="AH24" i="1"/>
  <c r="AG24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AH16" i="1"/>
  <c r="AG16" i="1"/>
  <c r="AH15" i="1"/>
  <c r="AG15" i="1"/>
  <c r="AH13" i="1"/>
  <c r="AG13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AC14" i="1" l="1"/>
  <c r="AC15" i="1"/>
  <c r="AC25" i="1"/>
  <c r="AC30" i="1"/>
  <c r="AC31" i="1"/>
  <c r="AC32" i="1"/>
  <c r="AC34" i="1"/>
  <c r="AC35" i="1"/>
  <c r="AC36" i="1"/>
  <c r="AC39" i="1"/>
  <c r="AC54" i="1"/>
  <c r="AC55" i="1"/>
  <c r="AC56" i="1"/>
  <c r="AC57" i="1"/>
  <c r="AC59" i="1"/>
  <c r="AC60" i="1"/>
  <c r="AC61" i="1"/>
  <c r="AC62" i="1"/>
  <c r="AC65" i="1"/>
  <c r="AC71" i="1"/>
  <c r="AC72" i="1"/>
  <c r="P7" i="1"/>
  <c r="P8" i="1"/>
  <c r="P9" i="1"/>
  <c r="P10" i="1"/>
  <c r="P11" i="1"/>
  <c r="Q11" i="1" s="1"/>
  <c r="P12" i="1"/>
  <c r="Q12" i="1" s="1"/>
  <c r="P13" i="1"/>
  <c r="Q13" i="1" s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Q29" i="1" s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Q64" i="1" s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Q77" i="1" s="1"/>
  <c r="P6" i="1"/>
  <c r="V77" i="1" l="1"/>
  <c r="V75" i="1"/>
  <c r="Q75" i="1"/>
  <c r="V73" i="1"/>
  <c r="Q73" i="1"/>
  <c r="V69" i="1"/>
  <c r="V67" i="1"/>
  <c r="Q67" i="1"/>
  <c r="V63" i="1"/>
  <c r="V53" i="1"/>
  <c r="V51" i="1"/>
  <c r="V49" i="1"/>
  <c r="V47" i="1"/>
  <c r="V45" i="1"/>
  <c r="V43" i="1"/>
  <c r="V41" i="1"/>
  <c r="V37" i="1"/>
  <c r="V33" i="1"/>
  <c r="Q33" i="1"/>
  <c r="V29" i="1"/>
  <c r="V27" i="1"/>
  <c r="V23" i="1"/>
  <c r="Q23" i="1"/>
  <c r="V21" i="1"/>
  <c r="Q21" i="1"/>
  <c r="V19" i="1"/>
  <c r="Q19" i="1"/>
  <c r="V17" i="1"/>
  <c r="Q17" i="1"/>
  <c r="V13" i="1"/>
  <c r="V11" i="1"/>
  <c r="V9" i="1"/>
  <c r="V7" i="1"/>
  <c r="Q7" i="1"/>
  <c r="V6" i="1"/>
  <c r="V76" i="1"/>
  <c r="V74" i="1"/>
  <c r="Q74" i="1"/>
  <c r="V70" i="1"/>
  <c r="V68" i="1"/>
  <c r="Q68" i="1"/>
  <c r="V66" i="1"/>
  <c r="Q66" i="1"/>
  <c r="V64" i="1"/>
  <c r="V58" i="1"/>
  <c r="Q58" i="1"/>
  <c r="V52" i="1"/>
  <c r="Q52" i="1"/>
  <c r="V50" i="1"/>
  <c r="V48" i="1"/>
  <c r="V46" i="1"/>
  <c r="V44" i="1"/>
  <c r="V42" i="1"/>
  <c r="V40" i="1"/>
  <c r="V38" i="1"/>
  <c r="Q38" i="1"/>
  <c r="V28" i="1"/>
  <c r="V26" i="1"/>
  <c r="Q26" i="1"/>
  <c r="V24" i="1"/>
  <c r="Q24" i="1"/>
  <c r="V22" i="1"/>
  <c r="V20" i="1"/>
  <c r="Q20" i="1"/>
  <c r="V18" i="1"/>
  <c r="V16" i="1"/>
  <c r="Q16" i="1"/>
  <c r="V12" i="1"/>
  <c r="V10" i="1"/>
  <c r="Q10" i="1"/>
  <c r="V8" i="1"/>
  <c r="Q8" i="1"/>
  <c r="V71" i="1"/>
  <c r="U71" i="1"/>
  <c r="V65" i="1"/>
  <c r="U65" i="1"/>
  <c r="V61" i="1"/>
  <c r="U61" i="1"/>
  <c r="V59" i="1"/>
  <c r="U59" i="1"/>
  <c r="V57" i="1"/>
  <c r="U57" i="1"/>
  <c r="V55" i="1"/>
  <c r="U55" i="1"/>
  <c r="V39" i="1"/>
  <c r="U39" i="1"/>
  <c r="V35" i="1"/>
  <c r="U35" i="1"/>
  <c r="V31" i="1"/>
  <c r="U31" i="1"/>
  <c r="V25" i="1"/>
  <c r="U25" i="1"/>
  <c r="V15" i="1"/>
  <c r="U15" i="1"/>
  <c r="U72" i="1"/>
  <c r="V72" i="1"/>
  <c r="U62" i="1"/>
  <c r="V62" i="1"/>
  <c r="U60" i="1"/>
  <c r="V60" i="1"/>
  <c r="U56" i="1"/>
  <c r="V56" i="1"/>
  <c r="U54" i="1"/>
  <c r="V54" i="1"/>
  <c r="U36" i="1"/>
  <c r="V36" i="1"/>
  <c r="U34" i="1"/>
  <c r="V34" i="1"/>
  <c r="U32" i="1"/>
  <c r="V32" i="1"/>
  <c r="U30" i="1"/>
  <c r="V30" i="1"/>
  <c r="U14" i="1"/>
  <c r="V14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Q5" i="1" l="1"/>
  <c r="AE8" i="1"/>
  <c r="AC8" i="1"/>
  <c r="AC10" i="1"/>
  <c r="AE10" i="1"/>
  <c r="AE12" i="1"/>
  <c r="AC12" i="1"/>
  <c r="AC16" i="1"/>
  <c r="AE16" i="1"/>
  <c r="AE18" i="1"/>
  <c r="AC18" i="1"/>
  <c r="AC20" i="1"/>
  <c r="AE20" i="1"/>
  <c r="AE22" i="1"/>
  <c r="AC22" i="1"/>
  <c r="AC24" i="1"/>
  <c r="AE24" i="1"/>
  <c r="AC26" i="1"/>
  <c r="AE26" i="1"/>
  <c r="AE28" i="1"/>
  <c r="AC28" i="1"/>
  <c r="AE38" i="1"/>
  <c r="AC38" i="1"/>
  <c r="AC40" i="1"/>
  <c r="AE40" i="1"/>
  <c r="AE42" i="1"/>
  <c r="AC42" i="1"/>
  <c r="AC44" i="1"/>
  <c r="AE44" i="1"/>
  <c r="AE46" i="1"/>
  <c r="AC46" i="1"/>
  <c r="AC48" i="1"/>
  <c r="AE48" i="1"/>
  <c r="AE50" i="1"/>
  <c r="AC50" i="1"/>
  <c r="AC52" i="1"/>
  <c r="AE52" i="1"/>
  <c r="AE58" i="1"/>
  <c r="AC58" i="1"/>
  <c r="AE64" i="1"/>
  <c r="AC64" i="1"/>
  <c r="AC66" i="1"/>
  <c r="AE66" i="1"/>
  <c r="AE68" i="1"/>
  <c r="AC68" i="1"/>
  <c r="AE70" i="1"/>
  <c r="AC70" i="1"/>
  <c r="AE74" i="1"/>
  <c r="AC74" i="1"/>
  <c r="AC76" i="1"/>
  <c r="AE76" i="1"/>
  <c r="AE6" i="1"/>
  <c r="AC6" i="1"/>
  <c r="AC7" i="1"/>
  <c r="AE7" i="1"/>
  <c r="AE9" i="1"/>
  <c r="AC9" i="1"/>
  <c r="AE11" i="1"/>
  <c r="AC11" i="1"/>
  <c r="AE13" i="1"/>
  <c r="AC13" i="1"/>
  <c r="AC17" i="1"/>
  <c r="AE17" i="1"/>
  <c r="AE19" i="1"/>
  <c r="AC19" i="1"/>
  <c r="AE21" i="1"/>
  <c r="AC21" i="1"/>
  <c r="AE23" i="1"/>
  <c r="AC23" i="1"/>
  <c r="AE27" i="1"/>
  <c r="AC27" i="1"/>
  <c r="AC29" i="1"/>
  <c r="AE29" i="1"/>
  <c r="AE33" i="1"/>
  <c r="AC33" i="1"/>
  <c r="AE37" i="1"/>
  <c r="AC37" i="1"/>
  <c r="AC41" i="1"/>
  <c r="AE41" i="1"/>
  <c r="AE43" i="1"/>
  <c r="AC43" i="1"/>
  <c r="AE45" i="1"/>
  <c r="AC45" i="1"/>
  <c r="AE47" i="1"/>
  <c r="AC47" i="1"/>
  <c r="AC49" i="1"/>
  <c r="AE49" i="1"/>
  <c r="AE51" i="1"/>
  <c r="AC51" i="1"/>
  <c r="AE53" i="1"/>
  <c r="AC53" i="1"/>
  <c r="AE63" i="1"/>
  <c r="AC63" i="1"/>
  <c r="AE67" i="1"/>
  <c r="AC67" i="1"/>
  <c r="AE69" i="1"/>
  <c r="AC69" i="1"/>
  <c r="AE73" i="1"/>
  <c r="AC73" i="1"/>
  <c r="AE75" i="1"/>
  <c r="AC75" i="1"/>
  <c r="AE77" i="1"/>
  <c r="AC77" i="1"/>
  <c r="K5" i="1"/>
  <c r="AF77" i="1" l="1"/>
  <c r="R77" i="1"/>
  <c r="U77" i="1" s="1"/>
  <c r="AF75" i="1"/>
  <c r="R75" i="1"/>
  <c r="U75" i="1" s="1"/>
  <c r="AF73" i="1"/>
  <c r="R73" i="1"/>
  <c r="U73" i="1" s="1"/>
  <c r="AF69" i="1"/>
  <c r="R69" i="1"/>
  <c r="U69" i="1" s="1"/>
  <c r="R67" i="1"/>
  <c r="U67" i="1" s="1"/>
  <c r="AF67" i="1"/>
  <c r="AF63" i="1"/>
  <c r="R63" i="1"/>
  <c r="U63" i="1" s="1"/>
  <c r="AF53" i="1"/>
  <c r="R53" i="1"/>
  <c r="U53" i="1" s="1"/>
  <c r="R51" i="1"/>
  <c r="U51" i="1" s="1"/>
  <c r="AF51" i="1"/>
  <c r="AF47" i="1"/>
  <c r="R47" i="1"/>
  <c r="U47" i="1" s="1"/>
  <c r="AF45" i="1"/>
  <c r="R45" i="1"/>
  <c r="U45" i="1" s="1"/>
  <c r="R43" i="1"/>
  <c r="U43" i="1" s="1"/>
  <c r="AF43" i="1"/>
  <c r="AF37" i="1"/>
  <c r="R37" i="1"/>
  <c r="U37" i="1" s="1"/>
  <c r="AF33" i="1"/>
  <c r="R33" i="1"/>
  <c r="U33" i="1" s="1"/>
  <c r="R27" i="1"/>
  <c r="U27" i="1" s="1"/>
  <c r="AF27" i="1"/>
  <c r="AF23" i="1"/>
  <c r="R23" i="1"/>
  <c r="U23" i="1" s="1"/>
  <c r="AF21" i="1"/>
  <c r="R21" i="1"/>
  <c r="U21" i="1" s="1"/>
  <c r="R19" i="1"/>
  <c r="U19" i="1" s="1"/>
  <c r="AF19" i="1"/>
  <c r="AF13" i="1"/>
  <c r="R13" i="1"/>
  <c r="U13" i="1" s="1"/>
  <c r="AF11" i="1"/>
  <c r="R11" i="1"/>
  <c r="U11" i="1" s="1"/>
  <c r="R9" i="1"/>
  <c r="U9" i="1" s="1"/>
  <c r="AF9" i="1"/>
  <c r="R6" i="1"/>
  <c r="AF6" i="1"/>
  <c r="AE5" i="1"/>
  <c r="AF74" i="1"/>
  <c r="R74" i="1"/>
  <c r="U74" i="1" s="1"/>
  <c r="AF70" i="1"/>
  <c r="R70" i="1"/>
  <c r="U70" i="1" s="1"/>
  <c r="R68" i="1"/>
  <c r="U68" i="1" s="1"/>
  <c r="AF68" i="1"/>
  <c r="AF64" i="1"/>
  <c r="R64" i="1"/>
  <c r="U64" i="1" s="1"/>
  <c r="AF58" i="1"/>
  <c r="R58" i="1"/>
  <c r="U58" i="1" s="1"/>
  <c r="R50" i="1"/>
  <c r="U50" i="1" s="1"/>
  <c r="AF50" i="1"/>
  <c r="AF46" i="1"/>
  <c r="R46" i="1"/>
  <c r="U46" i="1" s="1"/>
  <c r="R42" i="1"/>
  <c r="U42" i="1" s="1"/>
  <c r="AF42" i="1"/>
  <c r="AF38" i="1"/>
  <c r="R38" i="1"/>
  <c r="U38" i="1" s="1"/>
  <c r="R28" i="1"/>
  <c r="U28" i="1" s="1"/>
  <c r="AF28" i="1"/>
  <c r="AF22" i="1"/>
  <c r="R22" i="1"/>
  <c r="U22" i="1" s="1"/>
  <c r="R18" i="1"/>
  <c r="U18" i="1" s="1"/>
  <c r="AF18" i="1"/>
  <c r="AF12" i="1"/>
  <c r="R12" i="1"/>
  <c r="U12" i="1" s="1"/>
  <c r="R8" i="1"/>
  <c r="U8" i="1" s="1"/>
  <c r="AF8" i="1"/>
  <c r="AF49" i="1"/>
  <c r="R49" i="1"/>
  <c r="U49" i="1" s="1"/>
  <c r="AF41" i="1"/>
  <c r="R41" i="1"/>
  <c r="U41" i="1" s="1"/>
  <c r="R29" i="1"/>
  <c r="U29" i="1" s="1"/>
  <c r="AF29" i="1"/>
  <c r="AF17" i="1"/>
  <c r="R17" i="1"/>
  <c r="U17" i="1" s="1"/>
  <c r="AF7" i="1"/>
  <c r="R7" i="1"/>
  <c r="U7" i="1" s="1"/>
  <c r="AC5" i="1"/>
  <c r="AF76" i="1"/>
  <c r="R76" i="1"/>
  <c r="U76" i="1" s="1"/>
  <c r="AF66" i="1"/>
  <c r="R66" i="1"/>
  <c r="U66" i="1" s="1"/>
  <c r="R52" i="1"/>
  <c r="U52" i="1" s="1"/>
  <c r="AF52" i="1"/>
  <c r="AF48" i="1"/>
  <c r="R48" i="1"/>
  <c r="U48" i="1" s="1"/>
  <c r="R44" i="1"/>
  <c r="U44" i="1" s="1"/>
  <c r="AF44" i="1"/>
  <c r="AF40" i="1"/>
  <c r="R40" i="1"/>
  <c r="U40" i="1" s="1"/>
  <c r="AF26" i="1"/>
  <c r="R26" i="1"/>
  <c r="U26" i="1" s="1"/>
  <c r="AF24" i="1"/>
  <c r="R24" i="1"/>
  <c r="U24" i="1" s="1"/>
  <c r="R20" i="1"/>
  <c r="U20" i="1" s="1"/>
  <c r="AF20" i="1"/>
  <c r="AF16" i="1"/>
  <c r="R16" i="1"/>
  <c r="U16" i="1" s="1"/>
  <c r="R10" i="1"/>
  <c r="U10" i="1" s="1"/>
  <c r="AF10" i="1"/>
  <c r="AF5" i="1" l="1"/>
  <c r="R5" i="1"/>
  <c r="U6" i="1"/>
</calcChain>
</file>

<file path=xl/sharedStrings.xml><?xml version="1.0" encoding="utf-8"?>
<sst xmlns="http://schemas.openxmlformats.org/spreadsheetml/2006/main" count="308" uniqueCount="130">
  <si>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</si>
  <si>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</si>
  <si>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</si>
  <si>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</si>
  <si>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</si>
  <si>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</si>
  <si>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</si>
  <si>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</si>
  <si>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</si>
  <si>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</si>
  <si>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</si>
  <si>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</si>
  <si>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</si>
  <si>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</si>
  <si>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</si>
  <si>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</si>
  <si>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</si>
  <si>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</si>
  <si>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</si>
  <si>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</si>
  <si>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</si>
  <si>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</si>
  <si>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</si>
  <si>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</si>
  <si>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</si>
  <si>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</si>
  <si>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12,08,(1)</t>
  </si>
  <si>
    <t>12,08,(2)</t>
  </si>
  <si>
    <t>15,08,</t>
  </si>
  <si>
    <t>08,08,</t>
  </si>
  <si>
    <t>01,08,</t>
  </si>
  <si>
    <t>25,07,</t>
  </si>
  <si>
    <t>18,07,</t>
  </si>
  <si>
    <t>11,07,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</si>
  <si>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</si>
  <si>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</si>
  <si>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</si>
  <si>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</si>
  <si>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</si>
  <si>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</si>
  <si>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Галактика</t>
  </si>
  <si>
    <t>Готовые чебупели сочные с мясом ТМ Горячая штучка  0,3кг зам  ПОКОМ</t>
  </si>
  <si>
    <t>кг</t>
  </si>
  <si>
    <t>не в матрице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</si>
  <si>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</si>
  <si>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</si>
  <si>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</si>
  <si>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Жар-боллы с курочкой и сыром. Кулинарные изделия рубленые в тесте куриные жареные  ПОКОМ</t>
  </si>
  <si>
    <t>ротация завода на мини-шарики</t>
  </si>
  <si>
    <t>Жар-ладушки с клубникой и вишней ТМ Зареченские ТС Зареченские продукты.  Поком</t>
  </si>
  <si>
    <t>нет потребности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</si>
  <si>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</si>
  <si>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</si>
  <si>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</si>
  <si>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</si>
  <si>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</si>
  <si>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</si>
  <si>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</si>
  <si>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</si>
  <si>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</si>
  <si>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</si>
  <si>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</si>
  <si>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</si>
  <si>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</si>
  <si>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</si>
  <si>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</si>
  <si>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</si>
  <si>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</si>
  <si>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</si>
  <si>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</si>
  <si>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</si>
  <si>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</si>
  <si>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</si>
  <si>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</si>
  <si>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</si>
  <si>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</si>
  <si>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</si>
  <si>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</si>
  <si>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</si>
  <si>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произвести перемещение (часть товара была для Гермеса)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</si>
  <si>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</si>
  <si>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</si>
  <si>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</si>
  <si>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необходимо увеличить продажи / взять на заметку для перемещения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</si>
  <si>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</si>
  <si>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</si>
  <si>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</si>
  <si>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</si>
  <si>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</si>
  <si>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</si>
  <si>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</si>
  <si>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</si>
  <si>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</si>
  <si>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</si>
  <si>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</si>
  <si>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</si>
  <si>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</si>
  <si>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</si>
  <si>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</si>
  <si>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</si>
  <si>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Смак-мени с картофелем и сочной грудинкой ТМ Зареченские  флоу-пак 1 кг.  Поком</t>
  </si>
  <si>
    <t>необходимо увеличить продажи!!!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</si>
  <si>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</si>
  <si>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</si>
  <si>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</si>
  <si>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</si>
  <si>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необходимо увеличить продажи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</si>
  <si>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</si>
  <si>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</si>
  <si>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разовый заказ</t>
  </si>
  <si>
    <t>заказ Майба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</si>
  <si>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</si>
  <si>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</si>
  <si>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</si>
  <si>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</si>
  <si>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</si>
  <si>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</si>
  <si>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</si>
  <si>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</si>
  <si>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</si>
  <si>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</si>
  <si>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</si>
  <si>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</si>
  <si>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</si>
  <si>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</si>
  <si>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</si>
  <si>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</si>
  <si>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</si>
  <si>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r>
      <t xml:space="preserve">новинка Майба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</si>
  <si>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19,08,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</si>
</sst>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164" fontId="7" fillId="7" borderId="1" xfId="1" applyNumberFormat="1" applyFont="1" applyFill="1"/>
    <xf numFmtId="164" fontId="8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6" fillId="9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08,08,24%20&#1076;&#1085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  <cell r="AG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заказ кор.</v>
          </cell>
          <cell r="AG3" t="str">
            <v>ВЕС</v>
          </cell>
          <cell r="AH3" t="str">
            <v>ряд</v>
          </cell>
          <cell r="AI3" t="str">
            <v>паллет</v>
          </cell>
        </row>
        <row r="4">
          <cell r="N4" t="str">
            <v>нет</v>
          </cell>
          <cell r="O4" t="str">
            <v>08,08,</v>
          </cell>
          <cell r="V4" t="str">
            <v>01,08,</v>
          </cell>
          <cell r="W4" t="str">
            <v>25,07,</v>
          </cell>
          <cell r="X4" t="str">
            <v>18,07,</v>
          </cell>
          <cell r="Y4" t="str">
            <v>11,07,</v>
          </cell>
          <cell r="Z4" t="str">
            <v>04,07,</v>
          </cell>
          <cell r="AD4" t="str">
            <v>12,08,(1)</v>
          </cell>
          <cell r="AF4" t="str">
            <v>12,08,(2)</v>
          </cell>
        </row>
        <row r="5">
          <cell r="E5">
            <v>11576.150000000001</v>
          </cell>
          <cell r="F5">
            <v>16562.3</v>
          </cell>
          <cell r="J5">
            <v>12361.199999999999</v>
          </cell>
          <cell r="K5">
            <v>-785.05000000000007</v>
          </cell>
          <cell r="L5">
            <v>8536.15</v>
          </cell>
          <cell r="M5">
            <v>3040</v>
          </cell>
          <cell r="N5">
            <v>0</v>
          </cell>
          <cell r="O5">
            <v>1707.23</v>
          </cell>
          <cell r="P5">
            <v>12960.720000000001</v>
          </cell>
          <cell r="Q5">
            <v>13329.8</v>
          </cell>
          <cell r="R5">
            <v>882</v>
          </cell>
          <cell r="V5">
            <v>1140.3180000000002</v>
          </cell>
          <cell r="W5">
            <v>1124.2180000000003</v>
          </cell>
          <cell r="X5">
            <v>1098.1179999999999</v>
          </cell>
          <cell r="Y5">
            <v>1450.4080000000004</v>
          </cell>
          <cell r="Z5">
            <v>1019.8599999999997</v>
          </cell>
          <cell r="AB5">
            <v>6090.598</v>
          </cell>
          <cell r="AD5">
            <v>1316</v>
          </cell>
          <cell r="AE5">
            <v>4843.92</v>
          </cell>
          <cell r="AF5">
            <v>288</v>
          </cell>
          <cell r="AG5">
            <v>1440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168</v>
          </cell>
          <cell r="E6">
            <v>23</v>
          </cell>
          <cell r="F6">
            <v>143</v>
          </cell>
          <cell r="G6">
            <v>0.3</v>
          </cell>
          <cell r="H6">
            <v>180</v>
          </cell>
          <cell r="I6" t="str">
            <v>матрица</v>
          </cell>
          <cell r="J6">
            <v>23</v>
          </cell>
          <cell r="K6">
            <v>0</v>
          </cell>
          <cell r="L6">
            <v>23</v>
          </cell>
          <cell r="O6">
            <v>4.5999999999999996</v>
          </cell>
          <cell r="Q6">
            <v>0</v>
          </cell>
          <cell r="T6">
            <v>31.086956521739133</v>
          </cell>
          <cell r="U6">
            <v>31.086956521739133</v>
          </cell>
          <cell r="V6">
            <v>2</v>
          </cell>
          <cell r="W6">
            <v>3.4</v>
          </cell>
          <cell r="X6">
            <v>2.8</v>
          </cell>
          <cell r="Y6">
            <v>3.4</v>
          </cell>
          <cell r="Z6">
            <v>2.4</v>
          </cell>
          <cell r="AB6">
            <v>0</v>
          </cell>
          <cell r="AC6">
            <v>12</v>
          </cell>
          <cell r="AD6">
            <v>0</v>
          </cell>
          <cell r="AE6">
            <v>0</v>
          </cell>
          <cell r="AG6">
            <v>0</v>
          </cell>
          <cell r="AH6">
            <v>14</v>
          </cell>
          <cell r="AI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173</v>
          </cell>
          <cell r="D7">
            <v>168</v>
          </cell>
          <cell r="E7">
            <v>144</v>
          </cell>
          <cell r="F7">
            <v>196</v>
          </cell>
          <cell r="G7">
            <v>0.3</v>
          </cell>
          <cell r="H7">
            <v>180</v>
          </cell>
          <cell r="I7" t="str">
            <v>матрица</v>
          </cell>
          <cell r="J7">
            <v>142</v>
          </cell>
          <cell r="K7">
            <v>2</v>
          </cell>
          <cell r="L7">
            <v>144</v>
          </cell>
          <cell r="O7">
            <v>28.8</v>
          </cell>
          <cell r="P7">
            <v>207.2</v>
          </cell>
          <cell r="Q7">
            <v>168</v>
          </cell>
          <cell r="T7">
            <v>12.638888888888889</v>
          </cell>
          <cell r="U7">
            <v>6.8055555555555554</v>
          </cell>
          <cell r="V7">
            <v>16.2</v>
          </cell>
          <cell r="W7">
            <v>21.8</v>
          </cell>
          <cell r="X7">
            <v>20.6</v>
          </cell>
          <cell r="Y7">
            <v>12</v>
          </cell>
          <cell r="Z7">
            <v>15.6</v>
          </cell>
          <cell r="AB7">
            <v>62.16</v>
          </cell>
          <cell r="AC7">
            <v>12</v>
          </cell>
          <cell r="AD7">
            <v>14</v>
          </cell>
          <cell r="AE7">
            <v>50.4</v>
          </cell>
          <cell r="AG7">
            <v>0</v>
          </cell>
          <cell r="AH7">
            <v>14</v>
          </cell>
          <cell r="AI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292</v>
          </cell>
          <cell r="D8">
            <v>168</v>
          </cell>
          <cell r="E8">
            <v>251</v>
          </cell>
          <cell r="F8">
            <v>203</v>
          </cell>
          <cell r="G8">
            <v>0.3</v>
          </cell>
          <cell r="H8">
            <v>180</v>
          </cell>
          <cell r="I8" t="str">
            <v>матрица</v>
          </cell>
          <cell r="J8">
            <v>251</v>
          </cell>
          <cell r="K8">
            <v>0</v>
          </cell>
          <cell r="L8">
            <v>251</v>
          </cell>
          <cell r="O8">
            <v>50.2</v>
          </cell>
          <cell r="P8">
            <v>499.80000000000007</v>
          </cell>
          <cell r="Q8">
            <v>504</v>
          </cell>
          <cell r="T8">
            <v>14.083665338645417</v>
          </cell>
          <cell r="U8">
            <v>4.0438247011952191</v>
          </cell>
          <cell r="V8">
            <v>25</v>
          </cell>
          <cell r="W8">
            <v>26</v>
          </cell>
          <cell r="X8">
            <v>26.2</v>
          </cell>
          <cell r="Y8">
            <v>15.6</v>
          </cell>
          <cell r="Z8">
            <v>21</v>
          </cell>
          <cell r="AB8">
            <v>149.94000000000003</v>
          </cell>
          <cell r="AC8">
            <v>12</v>
          </cell>
          <cell r="AD8">
            <v>42</v>
          </cell>
          <cell r="AE8">
            <v>151.19999999999999</v>
          </cell>
          <cell r="AG8">
            <v>0</v>
          </cell>
          <cell r="AH8">
            <v>14</v>
          </cell>
          <cell r="AI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207</v>
          </cell>
          <cell r="E9">
            <v>196</v>
          </cell>
          <cell r="F9">
            <v>8</v>
          </cell>
          <cell r="G9">
            <v>0.3</v>
          </cell>
          <cell r="H9">
            <v>180</v>
          </cell>
          <cell r="I9" t="str">
            <v>матрица</v>
          </cell>
          <cell r="J9">
            <v>261</v>
          </cell>
          <cell r="K9">
            <v>-65</v>
          </cell>
          <cell r="L9">
            <v>196</v>
          </cell>
          <cell r="O9">
            <v>39.200000000000003</v>
          </cell>
          <cell r="P9">
            <v>600.80000000000007</v>
          </cell>
          <cell r="Q9">
            <v>672</v>
          </cell>
          <cell r="R9">
            <v>60</v>
          </cell>
          <cell r="S9" t="str">
            <v>Для сети "Галактика" (ООО "Наместнмк")</v>
          </cell>
          <cell r="T9">
            <v>17.346938775510203</v>
          </cell>
          <cell r="U9">
            <v>0.2040816326530612</v>
          </cell>
          <cell r="V9">
            <v>12.6</v>
          </cell>
          <cell r="W9">
            <v>18.2</v>
          </cell>
          <cell r="X9">
            <v>12.8</v>
          </cell>
          <cell r="Y9">
            <v>9.6</v>
          </cell>
          <cell r="Z9">
            <v>12.6</v>
          </cell>
          <cell r="AA9" t="str">
            <v>Галактика</v>
          </cell>
          <cell r="AB9">
            <v>180.24</v>
          </cell>
          <cell r="AC9">
            <v>12</v>
          </cell>
          <cell r="AD9">
            <v>56</v>
          </cell>
          <cell r="AE9">
            <v>201.6</v>
          </cell>
          <cell r="AG9">
            <v>0</v>
          </cell>
          <cell r="AH9">
            <v>14</v>
          </cell>
          <cell r="AI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291</v>
          </cell>
          <cell r="D10">
            <v>336</v>
          </cell>
          <cell r="E10">
            <v>237</v>
          </cell>
          <cell r="F10">
            <v>318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246</v>
          </cell>
          <cell r="K10">
            <v>-9</v>
          </cell>
          <cell r="L10">
            <v>237</v>
          </cell>
          <cell r="O10">
            <v>47.4</v>
          </cell>
          <cell r="P10">
            <v>345.6</v>
          </cell>
          <cell r="Q10">
            <v>336</v>
          </cell>
          <cell r="T10">
            <v>13.79746835443038</v>
          </cell>
          <cell r="U10">
            <v>6.7088607594936711</v>
          </cell>
          <cell r="V10">
            <v>38.4</v>
          </cell>
          <cell r="W10">
            <v>24.6</v>
          </cell>
          <cell r="X10">
            <v>24.6</v>
          </cell>
          <cell r="Y10">
            <v>20.6</v>
          </cell>
          <cell r="Z10">
            <v>22</v>
          </cell>
          <cell r="AB10">
            <v>103.68</v>
          </cell>
          <cell r="AC10">
            <v>12</v>
          </cell>
          <cell r="AD10">
            <v>28</v>
          </cell>
          <cell r="AE10">
            <v>100.8</v>
          </cell>
          <cell r="AG10">
            <v>0</v>
          </cell>
          <cell r="AH10">
            <v>14</v>
          </cell>
          <cell r="AI10">
            <v>70</v>
          </cell>
        </row>
        <row r="11">
          <cell r="A11" t="str">
            <v>Готовые чебуреки Сочный мегачебурек.Готовые жареные.ВЕС  ПОКОМ</v>
          </cell>
          <cell r="B11" t="str">
            <v>кг</v>
          </cell>
          <cell r="D11">
            <v>5</v>
          </cell>
          <cell r="G11">
            <v>0</v>
          </cell>
          <cell r="H11" t="e">
            <v>#N/A</v>
          </cell>
          <cell r="I11" t="str">
            <v>не в матрице</v>
          </cell>
          <cell r="K11">
            <v>0</v>
          </cell>
          <cell r="L11">
            <v>0</v>
          </cell>
          <cell r="O11">
            <v>0</v>
          </cell>
          <cell r="T11" t="e">
            <v>#DIV/0!</v>
          </cell>
          <cell r="U11" t="e">
            <v>#DIV/0!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G11">
            <v>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280</v>
          </cell>
          <cell r="E12">
            <v>133</v>
          </cell>
          <cell r="F12">
            <v>137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133</v>
          </cell>
          <cell r="K12">
            <v>0</v>
          </cell>
          <cell r="L12">
            <v>133</v>
          </cell>
          <cell r="O12">
            <v>26.6</v>
          </cell>
          <cell r="P12">
            <v>235.40000000000003</v>
          </cell>
          <cell r="Q12">
            <v>336</v>
          </cell>
          <cell r="T12">
            <v>17.781954887218046</v>
          </cell>
          <cell r="U12">
            <v>5.1503759398496234</v>
          </cell>
          <cell r="V12">
            <v>15.2</v>
          </cell>
          <cell r="W12">
            <v>8.6</v>
          </cell>
          <cell r="X12">
            <v>20</v>
          </cell>
          <cell r="Y12">
            <v>8.4</v>
          </cell>
          <cell r="Z12">
            <v>5.8</v>
          </cell>
          <cell r="AB12">
            <v>21.186000000000003</v>
          </cell>
          <cell r="AC12">
            <v>24</v>
          </cell>
          <cell r="AD12">
            <v>14</v>
          </cell>
          <cell r="AE12">
            <v>30.24</v>
          </cell>
          <cell r="AG12">
            <v>0</v>
          </cell>
          <cell r="AH12">
            <v>14</v>
          </cell>
          <cell r="AI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156</v>
          </cell>
          <cell r="E13">
            <v>74</v>
          </cell>
          <cell r="F13">
            <v>82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75</v>
          </cell>
          <cell r="K13">
            <v>-1</v>
          </cell>
          <cell r="L13">
            <v>74</v>
          </cell>
          <cell r="O13">
            <v>14.8</v>
          </cell>
          <cell r="P13">
            <v>125.20000000000002</v>
          </cell>
          <cell r="Q13">
            <v>140</v>
          </cell>
          <cell r="T13">
            <v>15</v>
          </cell>
          <cell r="U13">
            <v>5.5405405405405403</v>
          </cell>
          <cell r="V13">
            <v>2.6</v>
          </cell>
          <cell r="W13">
            <v>1.8</v>
          </cell>
          <cell r="X13">
            <v>6</v>
          </cell>
          <cell r="Y13">
            <v>3.2</v>
          </cell>
          <cell r="Z13">
            <v>2.6</v>
          </cell>
          <cell r="AB13">
            <v>45.072000000000003</v>
          </cell>
          <cell r="AC13">
            <v>10</v>
          </cell>
          <cell r="AD13">
            <v>14</v>
          </cell>
          <cell r="AE13">
            <v>50.4</v>
          </cell>
          <cell r="AG13">
            <v>0</v>
          </cell>
          <cell r="AH13">
            <v>14</v>
          </cell>
          <cell r="AI13">
            <v>70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330</v>
          </cell>
          <cell r="E14">
            <v>93</v>
          </cell>
          <cell r="F14">
            <v>231.5</v>
          </cell>
          <cell r="G14">
            <v>1</v>
          </cell>
          <cell r="H14" t="e">
            <v>#N/A</v>
          </cell>
          <cell r="I14" t="str">
            <v>матрица</v>
          </cell>
          <cell r="J14">
            <v>88.2</v>
          </cell>
          <cell r="K14">
            <v>4.7999999999999972</v>
          </cell>
          <cell r="L14">
            <v>93</v>
          </cell>
          <cell r="O14">
            <v>18.600000000000001</v>
          </cell>
          <cell r="P14">
            <v>47.5</v>
          </cell>
          <cell r="Q14">
            <v>66</v>
          </cell>
          <cell r="T14">
            <v>15.994623655913978</v>
          </cell>
          <cell r="U14">
            <v>12.446236559139784</v>
          </cell>
          <cell r="V14">
            <v>3.3</v>
          </cell>
          <cell r="W14">
            <v>23.18</v>
          </cell>
          <cell r="X14">
            <v>4.4000000000000004</v>
          </cell>
          <cell r="Y14">
            <v>9.9</v>
          </cell>
          <cell r="Z14">
            <v>7.6</v>
          </cell>
          <cell r="AB14">
            <v>47.5</v>
          </cell>
          <cell r="AC14">
            <v>5.5</v>
          </cell>
          <cell r="AD14">
            <v>12</v>
          </cell>
          <cell r="AE14">
            <v>66</v>
          </cell>
          <cell r="AG14">
            <v>0</v>
          </cell>
          <cell r="AH14">
            <v>12</v>
          </cell>
          <cell r="AI14">
            <v>84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C15">
            <v>36</v>
          </cell>
          <cell r="E15">
            <v>24</v>
          </cell>
          <cell r="F15">
            <v>9</v>
          </cell>
          <cell r="G15">
            <v>0</v>
          </cell>
          <cell r="H15">
            <v>180</v>
          </cell>
          <cell r="I15" t="str">
            <v>не в матрице</v>
          </cell>
          <cell r="J15">
            <v>24</v>
          </cell>
          <cell r="K15">
            <v>0</v>
          </cell>
          <cell r="L15">
            <v>24</v>
          </cell>
          <cell r="O15">
            <v>4.8</v>
          </cell>
          <cell r="T15">
            <v>1.875</v>
          </cell>
          <cell r="U15">
            <v>1.875</v>
          </cell>
          <cell r="V15">
            <v>4.8</v>
          </cell>
          <cell r="W15">
            <v>6.6</v>
          </cell>
          <cell r="X15">
            <v>4.8</v>
          </cell>
          <cell r="Y15">
            <v>6</v>
          </cell>
          <cell r="Z15">
            <v>4.2</v>
          </cell>
          <cell r="AA15" t="str">
            <v>ротация завода на мини-шарики</v>
          </cell>
          <cell r="AB15">
            <v>0</v>
          </cell>
          <cell r="AC15">
            <v>0</v>
          </cell>
          <cell r="AG15">
            <v>0</v>
          </cell>
          <cell r="AH15">
            <v>14</v>
          </cell>
          <cell r="AI15">
            <v>126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>
            <v>180</v>
          </cell>
          <cell r="I16" t="str">
            <v>матрица</v>
          </cell>
          <cell r="K16">
            <v>0</v>
          </cell>
          <cell r="L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0.6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3.7</v>
          </cell>
          <cell r="AG16">
            <v>0</v>
          </cell>
          <cell r="AH16">
            <v>14</v>
          </cell>
          <cell r="AI16">
            <v>126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C17">
            <v>244.2</v>
          </cell>
          <cell r="E17">
            <v>213.9</v>
          </cell>
          <cell r="G17">
            <v>0</v>
          </cell>
          <cell r="H17" t="e">
            <v>#N/A</v>
          </cell>
          <cell r="I17" t="str">
            <v>не в матрице</v>
          </cell>
          <cell r="J17">
            <v>220.3</v>
          </cell>
          <cell r="K17">
            <v>-6.4000000000000057</v>
          </cell>
          <cell r="L17">
            <v>213.9</v>
          </cell>
          <cell r="O17">
            <v>42.78</v>
          </cell>
          <cell r="T17">
            <v>0</v>
          </cell>
          <cell r="U17">
            <v>0</v>
          </cell>
          <cell r="V17">
            <v>30.34</v>
          </cell>
          <cell r="W17">
            <v>50.68</v>
          </cell>
          <cell r="X17">
            <v>44.4</v>
          </cell>
          <cell r="Y17">
            <v>30.06</v>
          </cell>
          <cell r="Z17">
            <v>45.739999999999988</v>
          </cell>
          <cell r="AA17" t="str">
            <v>ротация на пирожки</v>
          </cell>
          <cell r="AB17">
            <v>0</v>
          </cell>
          <cell r="AC17">
            <v>0</v>
          </cell>
          <cell r="AG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12</v>
          </cell>
          <cell r="D18">
            <v>336</v>
          </cell>
          <cell r="E18">
            <v>173</v>
          </cell>
          <cell r="F18">
            <v>169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252</v>
          </cell>
          <cell r="K18">
            <v>-79</v>
          </cell>
          <cell r="L18">
            <v>173</v>
          </cell>
          <cell r="O18">
            <v>34.6</v>
          </cell>
          <cell r="P18">
            <v>387.40000000000003</v>
          </cell>
          <cell r="Q18">
            <v>336</v>
          </cell>
          <cell r="R18">
            <v>72</v>
          </cell>
          <cell r="S18" t="str">
            <v>Для сети "Галактика" (ООО "Наместнмк")</v>
          </cell>
          <cell r="T18">
            <v>14.595375722543352</v>
          </cell>
          <cell r="U18">
            <v>4.8843930635838149</v>
          </cell>
          <cell r="V18">
            <v>18.399999999999999</v>
          </cell>
          <cell r="W18">
            <v>11.6</v>
          </cell>
          <cell r="X18">
            <v>4.4000000000000004</v>
          </cell>
          <cell r="Y18">
            <v>9</v>
          </cell>
          <cell r="Z18">
            <v>6.6</v>
          </cell>
          <cell r="AA18" t="str">
            <v>Галактика</v>
          </cell>
          <cell r="AB18">
            <v>96.850000000000009</v>
          </cell>
          <cell r="AC18">
            <v>12</v>
          </cell>
          <cell r="AD18">
            <v>28</v>
          </cell>
          <cell r="AE18">
            <v>84</v>
          </cell>
          <cell r="AG18">
            <v>0</v>
          </cell>
          <cell r="AH18">
            <v>14</v>
          </cell>
          <cell r="AI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12</v>
          </cell>
          <cell r="D19">
            <v>336</v>
          </cell>
          <cell r="E19">
            <v>168</v>
          </cell>
          <cell r="F19">
            <v>168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186</v>
          </cell>
          <cell r="K19">
            <v>-18</v>
          </cell>
          <cell r="L19">
            <v>168</v>
          </cell>
          <cell r="O19">
            <v>33.6</v>
          </cell>
          <cell r="P19">
            <v>302.40000000000003</v>
          </cell>
          <cell r="Q19">
            <v>336</v>
          </cell>
          <cell r="T19">
            <v>15</v>
          </cell>
          <cell r="U19">
            <v>5</v>
          </cell>
          <cell r="V19">
            <v>14.8</v>
          </cell>
          <cell r="W19">
            <v>16.600000000000001</v>
          </cell>
          <cell r="X19">
            <v>15.8</v>
          </cell>
          <cell r="Y19">
            <v>11.8</v>
          </cell>
          <cell r="Z19">
            <v>11.6</v>
          </cell>
          <cell r="AB19">
            <v>75.600000000000009</v>
          </cell>
          <cell r="AC19">
            <v>12</v>
          </cell>
          <cell r="AD19">
            <v>28</v>
          </cell>
          <cell r="AE19">
            <v>84</v>
          </cell>
          <cell r="AG19">
            <v>0</v>
          </cell>
          <cell r="AH19">
            <v>14</v>
          </cell>
          <cell r="AI19">
            <v>70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D20">
            <v>51.8</v>
          </cell>
          <cell r="E20">
            <v>51.8</v>
          </cell>
          <cell r="G20">
            <v>1</v>
          </cell>
          <cell r="H20">
            <v>180</v>
          </cell>
          <cell r="I20" t="str">
            <v>матрица</v>
          </cell>
          <cell r="J20">
            <v>71.599999999999994</v>
          </cell>
          <cell r="K20">
            <v>-19.799999999999997</v>
          </cell>
          <cell r="L20">
            <v>51.8</v>
          </cell>
          <cell r="O20">
            <v>10.36</v>
          </cell>
          <cell r="P20">
            <v>145.04</v>
          </cell>
          <cell r="Q20">
            <v>155.4</v>
          </cell>
          <cell r="T20">
            <v>15.000000000000002</v>
          </cell>
          <cell r="U20">
            <v>0</v>
          </cell>
          <cell r="V20">
            <v>1.48</v>
          </cell>
          <cell r="W20">
            <v>17.02</v>
          </cell>
          <cell r="X20">
            <v>15.52</v>
          </cell>
          <cell r="Y20">
            <v>8.879999999999999</v>
          </cell>
          <cell r="Z20">
            <v>7.4</v>
          </cell>
          <cell r="AB20">
            <v>145.04</v>
          </cell>
          <cell r="AC20">
            <v>3.7</v>
          </cell>
          <cell r="AD20">
            <v>42</v>
          </cell>
          <cell r="AE20">
            <v>155.4</v>
          </cell>
          <cell r="AG20">
            <v>0</v>
          </cell>
          <cell r="AH20">
            <v>14</v>
          </cell>
          <cell r="AI20">
            <v>126</v>
          </cell>
        </row>
        <row r="21">
          <cell r="A21" t="str">
            <v>Мини-шарики с курочкой и сыром ТМ Зареченские .ВЕС  Поком</v>
          </cell>
          <cell r="B21" t="str">
            <v>кг</v>
          </cell>
          <cell r="D21">
            <v>42</v>
          </cell>
          <cell r="E21">
            <v>3</v>
          </cell>
          <cell r="F21">
            <v>39</v>
          </cell>
          <cell r="G21">
            <v>1</v>
          </cell>
          <cell r="H21">
            <v>180</v>
          </cell>
          <cell r="I21" t="str">
            <v>матрица</v>
          </cell>
          <cell r="J21">
            <v>3</v>
          </cell>
          <cell r="K21">
            <v>0</v>
          </cell>
          <cell r="L21">
            <v>3</v>
          </cell>
          <cell r="O21">
            <v>0.6</v>
          </cell>
          <cell r="Q21">
            <v>0</v>
          </cell>
          <cell r="T21">
            <v>65</v>
          </cell>
          <cell r="U21">
            <v>65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 t="str">
            <v>вместо жар-болов</v>
          </cell>
          <cell r="AB21">
            <v>0</v>
          </cell>
          <cell r="AC21">
            <v>3</v>
          </cell>
          <cell r="AD21">
            <v>0</v>
          </cell>
          <cell r="AE21">
            <v>0</v>
          </cell>
          <cell r="AG21">
            <v>0</v>
          </cell>
          <cell r="AH21">
            <v>14</v>
          </cell>
          <cell r="AI21">
            <v>126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314</v>
          </cell>
          <cell r="D22">
            <v>252</v>
          </cell>
          <cell r="E22">
            <v>278</v>
          </cell>
          <cell r="F22">
            <v>253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274</v>
          </cell>
          <cell r="K22">
            <v>4</v>
          </cell>
          <cell r="L22">
            <v>278</v>
          </cell>
          <cell r="O22">
            <v>55.6</v>
          </cell>
          <cell r="P22">
            <v>525.4</v>
          </cell>
          <cell r="Q22">
            <v>504</v>
          </cell>
          <cell r="T22">
            <v>13.615107913669064</v>
          </cell>
          <cell r="U22">
            <v>4.5503597122302155</v>
          </cell>
          <cell r="V22">
            <v>38.799999999999997</v>
          </cell>
          <cell r="W22">
            <v>33.200000000000003</v>
          </cell>
          <cell r="X22">
            <v>37</v>
          </cell>
          <cell r="Y22">
            <v>29.8</v>
          </cell>
          <cell r="Z22">
            <v>38.4</v>
          </cell>
          <cell r="AB22">
            <v>131.35</v>
          </cell>
          <cell r="AC22">
            <v>6</v>
          </cell>
          <cell r="AD22">
            <v>84</v>
          </cell>
          <cell r="AE22">
            <v>126</v>
          </cell>
          <cell r="AG22">
            <v>0</v>
          </cell>
          <cell r="AH22">
            <v>14</v>
          </cell>
          <cell r="AI22">
            <v>126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C23">
            <v>243</v>
          </cell>
          <cell r="D23">
            <v>252</v>
          </cell>
          <cell r="E23">
            <v>194</v>
          </cell>
          <cell r="F23">
            <v>272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194</v>
          </cell>
          <cell r="K23">
            <v>0</v>
          </cell>
          <cell r="L23">
            <v>194</v>
          </cell>
          <cell r="O23">
            <v>38.799999999999997</v>
          </cell>
          <cell r="P23">
            <v>271.19999999999993</v>
          </cell>
          <cell r="Q23">
            <v>252</v>
          </cell>
          <cell r="T23">
            <v>13.505154639175259</v>
          </cell>
          <cell r="U23">
            <v>7.0103092783505163</v>
          </cell>
          <cell r="V23">
            <v>29.8</v>
          </cell>
          <cell r="W23">
            <v>28</v>
          </cell>
          <cell r="X23">
            <v>5.8</v>
          </cell>
          <cell r="Y23">
            <v>22.8</v>
          </cell>
          <cell r="Z23">
            <v>21.4</v>
          </cell>
          <cell r="AB23">
            <v>67.799999999999983</v>
          </cell>
          <cell r="AC23">
            <v>6</v>
          </cell>
          <cell r="AD23">
            <v>42</v>
          </cell>
          <cell r="AE23">
            <v>63</v>
          </cell>
          <cell r="AG23">
            <v>0</v>
          </cell>
          <cell r="AH23">
            <v>14</v>
          </cell>
          <cell r="AI23">
            <v>126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C24">
            <v>11</v>
          </cell>
          <cell r="D24">
            <v>168</v>
          </cell>
          <cell r="E24">
            <v>164</v>
          </cell>
          <cell r="F24">
            <v>4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164</v>
          </cell>
          <cell r="K24">
            <v>0</v>
          </cell>
          <cell r="L24">
            <v>164</v>
          </cell>
          <cell r="O24">
            <v>32.799999999999997</v>
          </cell>
          <cell r="P24">
            <v>455.19999999999993</v>
          </cell>
          <cell r="Q24">
            <v>420</v>
          </cell>
          <cell r="T24">
            <v>12.926829268292684</v>
          </cell>
          <cell r="U24">
            <v>0.12195121951219513</v>
          </cell>
          <cell r="V24">
            <v>12.2</v>
          </cell>
          <cell r="W24">
            <v>15.4</v>
          </cell>
          <cell r="X24">
            <v>0.8</v>
          </cell>
          <cell r="Y24">
            <v>12.8</v>
          </cell>
          <cell r="Z24">
            <v>18.2</v>
          </cell>
          <cell r="AB24">
            <v>113.79999999999998</v>
          </cell>
          <cell r="AC24">
            <v>6</v>
          </cell>
          <cell r="AD24">
            <v>70</v>
          </cell>
          <cell r="AE24">
            <v>105</v>
          </cell>
          <cell r="AG24">
            <v>0</v>
          </cell>
          <cell r="AH24">
            <v>14</v>
          </cell>
          <cell r="AI24">
            <v>126</v>
          </cell>
        </row>
        <row r="25">
          <cell r="A25" t="str">
            <v>Наггетсы Хрустящие ТМ Зареченские ТС Зареченские продукты. Поком</v>
          </cell>
          <cell r="B25" t="str">
            <v>кг</v>
          </cell>
          <cell r="C25">
            <v>198</v>
          </cell>
          <cell r="D25">
            <v>432</v>
          </cell>
          <cell r="E25">
            <v>234</v>
          </cell>
          <cell r="F25">
            <v>366</v>
          </cell>
          <cell r="G25">
            <v>1</v>
          </cell>
          <cell r="H25">
            <v>180</v>
          </cell>
          <cell r="I25" t="str">
            <v>матрица</v>
          </cell>
          <cell r="J25">
            <v>212.8</v>
          </cell>
          <cell r="K25">
            <v>21.199999999999989</v>
          </cell>
          <cell r="L25">
            <v>234</v>
          </cell>
          <cell r="O25">
            <v>46.8</v>
          </cell>
          <cell r="P25">
            <v>289.19999999999993</v>
          </cell>
          <cell r="Q25">
            <v>288</v>
          </cell>
          <cell r="T25">
            <v>13.974358974358974</v>
          </cell>
          <cell r="U25">
            <v>7.8205128205128212</v>
          </cell>
          <cell r="V25">
            <v>43.2</v>
          </cell>
          <cell r="W25">
            <v>32.4</v>
          </cell>
          <cell r="X25">
            <v>38.4</v>
          </cell>
          <cell r="Y25">
            <v>37.200000000000003</v>
          </cell>
          <cell r="Z25">
            <v>27.6</v>
          </cell>
          <cell r="AB25">
            <v>289.19999999999993</v>
          </cell>
          <cell r="AC25">
            <v>6</v>
          </cell>
          <cell r="AD25">
            <v>48</v>
          </cell>
          <cell r="AE25">
            <v>288</v>
          </cell>
          <cell r="AG25">
            <v>0</v>
          </cell>
          <cell r="AH25">
            <v>12</v>
          </cell>
          <cell r="AI25">
            <v>84</v>
          </cell>
        </row>
        <row r="26">
          <cell r="A26" t="str">
            <v>Наггетсы из печи 0,25кг ТМ Вязанка ТС Няняггетсы Сливушки замор.  ПОКОМ</v>
          </cell>
          <cell r="B26" t="str">
            <v>шт</v>
          </cell>
          <cell r="C26">
            <v>371</v>
          </cell>
          <cell r="D26">
            <v>504</v>
          </cell>
          <cell r="E26">
            <v>327</v>
          </cell>
          <cell r="F26">
            <v>525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506</v>
          </cell>
          <cell r="K26">
            <v>-179</v>
          </cell>
          <cell r="L26">
            <v>327</v>
          </cell>
          <cell r="O26">
            <v>65.400000000000006</v>
          </cell>
          <cell r="P26">
            <v>498.60000000000014</v>
          </cell>
          <cell r="Q26">
            <v>504</v>
          </cell>
          <cell r="R26">
            <v>108</v>
          </cell>
          <cell r="S26" t="str">
            <v>Для сети "Галактика" (ООО "Наместнмк")</v>
          </cell>
          <cell r="T26">
            <v>15.73394495412844</v>
          </cell>
          <cell r="U26">
            <v>8.0275229357798157</v>
          </cell>
          <cell r="V26">
            <v>57.8</v>
          </cell>
          <cell r="W26">
            <v>49.2</v>
          </cell>
          <cell r="X26">
            <v>70.2</v>
          </cell>
          <cell r="Y26">
            <v>42.4</v>
          </cell>
          <cell r="Z26">
            <v>50.6</v>
          </cell>
          <cell r="AA26" t="str">
            <v>Галактика</v>
          </cell>
          <cell r="AB26">
            <v>124.65000000000003</v>
          </cell>
          <cell r="AC26">
            <v>12</v>
          </cell>
          <cell r="AD26">
            <v>42</v>
          </cell>
          <cell r="AE26">
            <v>126</v>
          </cell>
          <cell r="AG26">
            <v>0</v>
          </cell>
          <cell r="AH26">
            <v>14</v>
          </cell>
          <cell r="AI26">
            <v>70</v>
          </cell>
        </row>
        <row r="27">
          <cell r="A27" t="str">
            <v>Наггетсы с индейки ТМ Вязанка ТС Из печи Сливушки 0,25 кг УВС.  Поком</v>
          </cell>
          <cell r="B27" t="str">
            <v>шт</v>
          </cell>
          <cell r="C27">
            <v>381</v>
          </cell>
          <cell r="D27">
            <v>840</v>
          </cell>
          <cell r="E27">
            <v>388</v>
          </cell>
          <cell r="F27">
            <v>709</v>
          </cell>
          <cell r="G27">
            <v>0</v>
          </cell>
          <cell r="H27">
            <v>180</v>
          </cell>
          <cell r="I27" t="str">
            <v>не в матрице</v>
          </cell>
          <cell r="J27">
            <v>387</v>
          </cell>
          <cell r="K27">
            <v>1</v>
          </cell>
          <cell r="L27">
            <v>388</v>
          </cell>
          <cell r="O27">
            <v>77.599999999999994</v>
          </cell>
          <cell r="T27">
            <v>9.1365979381443303</v>
          </cell>
          <cell r="U27">
            <v>9.1365979381443303</v>
          </cell>
          <cell r="V27">
            <v>77.400000000000006</v>
          </cell>
          <cell r="W27">
            <v>55.6</v>
          </cell>
          <cell r="X27">
            <v>67.2</v>
          </cell>
          <cell r="Y27">
            <v>51</v>
          </cell>
          <cell r="Z27">
            <v>62.8</v>
          </cell>
          <cell r="AA27" t="str">
            <v>дубль / неправильно поставлен приход</v>
          </cell>
          <cell r="AB27">
            <v>0</v>
          </cell>
          <cell r="AC27">
            <v>0</v>
          </cell>
          <cell r="AG27">
            <v>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E28">
            <v>388</v>
          </cell>
          <cell r="F28">
            <v>709</v>
          </cell>
          <cell r="G28">
            <v>0.25</v>
          </cell>
          <cell r="H28">
            <v>180</v>
          </cell>
          <cell r="I28" t="str">
            <v>матрица</v>
          </cell>
          <cell r="K28">
            <v>388</v>
          </cell>
          <cell r="L28">
            <v>388</v>
          </cell>
          <cell r="O28">
            <v>77.599999999999994</v>
          </cell>
          <cell r="P28">
            <v>377.39999999999986</v>
          </cell>
          <cell r="Q28">
            <v>336</v>
          </cell>
          <cell r="T28">
            <v>13.466494845360826</v>
          </cell>
          <cell r="U28">
            <v>9.1365979381443303</v>
          </cell>
          <cell r="V28">
            <v>77.400000000000006</v>
          </cell>
          <cell r="W28">
            <v>55.6</v>
          </cell>
          <cell r="X28">
            <v>67.2</v>
          </cell>
          <cell r="Y28">
            <v>51</v>
          </cell>
          <cell r="Z28">
            <v>62.8</v>
          </cell>
          <cell r="AA28" t="str">
            <v>есть дубль</v>
          </cell>
          <cell r="AB28">
            <v>94.349999999999966</v>
          </cell>
          <cell r="AC28">
            <v>12</v>
          </cell>
          <cell r="AD28">
            <v>28</v>
          </cell>
          <cell r="AE28">
            <v>84</v>
          </cell>
          <cell r="AG28">
            <v>0</v>
          </cell>
          <cell r="AH28">
            <v>14</v>
          </cell>
          <cell r="AI28">
            <v>70</v>
          </cell>
        </row>
        <row r="29">
          <cell r="A29" t="str">
            <v>Наггетсы с куриным филе и сыром ТМ Вязанка ТС Из печи Сливушки 0,25 кг.  Поком</v>
          </cell>
          <cell r="B29" t="str">
            <v>шт</v>
          </cell>
          <cell r="G29">
            <v>0.25</v>
          </cell>
          <cell r="H29" t="e">
            <v>#N/A</v>
          </cell>
          <cell r="I29" t="str">
            <v>матрица</v>
          </cell>
          <cell r="J29">
            <v>120</v>
          </cell>
          <cell r="K29">
            <v>-120</v>
          </cell>
          <cell r="L29">
            <v>0</v>
          </cell>
          <cell r="O29">
            <v>0</v>
          </cell>
          <cell r="P29">
            <v>120</v>
          </cell>
          <cell r="Q29">
            <v>168</v>
          </cell>
          <cell r="R29">
            <v>120</v>
          </cell>
          <cell r="S29" t="str">
            <v>Для сети "Галактика" (ООО "Наместнмк")</v>
          </cell>
          <cell r="T29" t="e">
            <v>#DIV/0!</v>
          </cell>
          <cell r="U29" t="e">
            <v>#DIV/0!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 t="str">
            <v>Галактика</v>
          </cell>
          <cell r="AB29">
            <v>30</v>
          </cell>
          <cell r="AC29">
            <v>12</v>
          </cell>
          <cell r="AD29">
            <v>14</v>
          </cell>
          <cell r="AE29">
            <v>42</v>
          </cell>
          <cell r="AG29">
            <v>0</v>
          </cell>
          <cell r="AH29">
            <v>14</v>
          </cell>
          <cell r="AI29">
            <v>70</v>
          </cell>
        </row>
        <row r="30">
          <cell r="A30" t="str">
            <v>Нагетосы Сочная курочка в хрустящей панировке Наггетсы ГШ Фикс.вес 0,25 Лоток Горячая штучка Поком</v>
          </cell>
          <cell r="B30" t="str">
            <v>шт</v>
          </cell>
          <cell r="C30">
            <v>84</v>
          </cell>
          <cell r="D30">
            <v>168</v>
          </cell>
          <cell r="E30">
            <v>51</v>
          </cell>
          <cell r="F30">
            <v>181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154</v>
          </cell>
          <cell r="K30">
            <v>-103</v>
          </cell>
          <cell r="L30">
            <v>51</v>
          </cell>
          <cell r="O30">
            <v>10.199999999999999</v>
          </cell>
          <cell r="P30">
            <v>96</v>
          </cell>
          <cell r="Q30">
            <v>84</v>
          </cell>
          <cell r="R30">
            <v>96</v>
          </cell>
          <cell r="S30" t="str">
            <v>Для сети "Галактика" (ООО "Наместнмк")</v>
          </cell>
          <cell r="T30">
            <v>25.980392156862745</v>
          </cell>
          <cell r="U30">
            <v>17.745098039215687</v>
          </cell>
          <cell r="V30">
            <v>18.2</v>
          </cell>
          <cell r="W30">
            <v>9.1999999999999993</v>
          </cell>
          <cell r="X30">
            <v>12.8</v>
          </cell>
          <cell r="Y30">
            <v>10</v>
          </cell>
          <cell r="Z30">
            <v>6.4</v>
          </cell>
          <cell r="AA30" t="str">
            <v>Галактика</v>
          </cell>
          <cell r="AB30">
            <v>24</v>
          </cell>
          <cell r="AC30">
            <v>6</v>
          </cell>
          <cell r="AD30">
            <v>14</v>
          </cell>
          <cell r="AE30">
            <v>21</v>
          </cell>
          <cell r="AG30">
            <v>0</v>
          </cell>
          <cell r="AH30">
            <v>14</v>
          </cell>
          <cell r="AI30">
            <v>126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C31">
            <v>128</v>
          </cell>
          <cell r="D31">
            <v>168</v>
          </cell>
          <cell r="E31">
            <v>109</v>
          </cell>
          <cell r="F31">
            <v>168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167</v>
          </cell>
          <cell r="K31">
            <v>-58</v>
          </cell>
          <cell r="L31">
            <v>109</v>
          </cell>
          <cell r="O31">
            <v>21.8</v>
          </cell>
          <cell r="P31">
            <v>197.2</v>
          </cell>
          <cell r="Q31">
            <v>168</v>
          </cell>
          <cell r="R31">
            <v>60</v>
          </cell>
          <cell r="S31" t="str">
            <v>Для сети "Галактика" (ООО "Наместнмк")</v>
          </cell>
          <cell r="T31">
            <v>15.412844036697248</v>
          </cell>
          <cell r="U31">
            <v>7.7064220183486238</v>
          </cell>
          <cell r="V31">
            <v>12.4</v>
          </cell>
          <cell r="W31">
            <v>4.2</v>
          </cell>
          <cell r="X31">
            <v>8.1999999999999993</v>
          </cell>
          <cell r="Y31">
            <v>5.8</v>
          </cell>
          <cell r="Z31">
            <v>6.8</v>
          </cell>
          <cell r="AA31" t="str">
            <v>Галактика</v>
          </cell>
          <cell r="AB31">
            <v>49.3</v>
          </cell>
          <cell r="AC31">
            <v>12</v>
          </cell>
          <cell r="AD31">
            <v>14</v>
          </cell>
          <cell r="AE31">
            <v>42</v>
          </cell>
          <cell r="AG31">
            <v>0</v>
          </cell>
          <cell r="AH31">
            <v>14</v>
          </cell>
          <cell r="AI31">
            <v>70</v>
          </cell>
        </row>
        <row r="32">
          <cell r="A32" t="str">
            <v>Пельмени Grandmeni с говядиной ТМ Горячая штучка флоупак сфера 0,75 кг. ПОКОМ</v>
          </cell>
          <cell r="B32" t="str">
            <v>шт</v>
          </cell>
          <cell r="G32">
            <v>0</v>
          </cell>
          <cell r="H32" t="e">
            <v>#N/A</v>
          </cell>
          <cell r="I32" t="str">
            <v>матрица</v>
          </cell>
          <cell r="K32">
            <v>0</v>
          </cell>
          <cell r="L32">
            <v>0</v>
          </cell>
          <cell r="O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нет потребности</v>
          </cell>
          <cell r="AB32">
            <v>0</v>
          </cell>
          <cell r="AC32">
            <v>0</v>
          </cell>
          <cell r="AG32">
            <v>0</v>
          </cell>
          <cell r="AH32">
            <v>12</v>
          </cell>
          <cell r="AI32">
            <v>84</v>
          </cell>
        </row>
        <row r="33">
          <cell r="A33" t="str">
            <v>Пельмени Grandmeni с говядиной в сливочном соусе ТМ Горячая штучка флоупак сфера 0,75 кг.  ПОКОМ</v>
          </cell>
          <cell r="B33" t="str">
            <v>шт</v>
          </cell>
          <cell r="G33">
            <v>0</v>
          </cell>
          <cell r="H33" t="e">
            <v>#N/A</v>
          </cell>
          <cell r="I33" t="str">
            <v>матрица</v>
          </cell>
          <cell r="K33">
            <v>0</v>
          </cell>
          <cell r="L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  <cell r="AG33">
            <v>0</v>
          </cell>
          <cell r="AH33">
            <v>12</v>
          </cell>
          <cell r="AI33">
            <v>84</v>
          </cell>
        </row>
        <row r="34">
          <cell r="A34" t="str">
            <v>Пельмени Grandmeni с говядиной и свининой Grandmeni 0,75 Сфера Горячая штучка  Поком</v>
          </cell>
          <cell r="B34" t="str">
            <v>шт</v>
          </cell>
          <cell r="G34">
            <v>0</v>
          </cell>
          <cell r="H34" t="e">
            <v>#N/A</v>
          </cell>
          <cell r="I34" t="str">
            <v>матрица</v>
          </cell>
          <cell r="K34">
            <v>0</v>
          </cell>
          <cell r="L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G34">
            <v>0</v>
          </cell>
          <cell r="AH34">
            <v>12</v>
          </cell>
          <cell r="AI34">
            <v>84</v>
          </cell>
        </row>
        <row r="35">
          <cell r="A35" t="str">
            <v>Пельмени Grandmeni со сливочным маслом Горячая штучка 0,75 кг ПОКОМ</v>
          </cell>
          <cell r="B35" t="str">
            <v>шт</v>
          </cell>
          <cell r="C35">
            <v>311</v>
          </cell>
          <cell r="D35">
            <v>192</v>
          </cell>
          <cell r="E35">
            <v>207</v>
          </cell>
          <cell r="F35">
            <v>279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199</v>
          </cell>
          <cell r="K35">
            <v>8</v>
          </cell>
          <cell r="L35">
            <v>207</v>
          </cell>
          <cell r="O35">
            <v>41.4</v>
          </cell>
          <cell r="P35">
            <v>300.60000000000002</v>
          </cell>
          <cell r="Q35">
            <v>288</v>
          </cell>
          <cell r="T35">
            <v>13.695652173913045</v>
          </cell>
          <cell r="U35">
            <v>6.7391304347826093</v>
          </cell>
          <cell r="V35">
            <v>23.8</v>
          </cell>
          <cell r="W35">
            <v>40.4</v>
          </cell>
          <cell r="X35">
            <v>33</v>
          </cell>
          <cell r="Y35">
            <v>27.8</v>
          </cell>
          <cell r="Z35">
            <v>29.2</v>
          </cell>
          <cell r="AB35">
            <v>225.45000000000002</v>
          </cell>
          <cell r="AC35">
            <v>8</v>
          </cell>
          <cell r="AD35">
            <v>36</v>
          </cell>
          <cell r="AE35">
            <v>216</v>
          </cell>
          <cell r="AG35">
            <v>0</v>
          </cell>
          <cell r="AH35">
            <v>12</v>
          </cell>
          <cell r="AI35">
            <v>84</v>
          </cell>
        </row>
        <row r="36">
          <cell r="A36" t="str">
            <v>Пельмени «Бигбули с мясом» 0,43 Сфера ТМ «Горячая штучка»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L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G36">
            <v>0</v>
          </cell>
          <cell r="AH36">
            <v>12</v>
          </cell>
          <cell r="AI36">
            <v>84</v>
          </cell>
        </row>
        <row r="37">
          <cell r="A37" t="str">
            <v>Пельмени Бигбули #МЕГАВКУСИЩЕ с сочной грудинкой ТМ Горячая шту БУЛЬМЕНИ ТС Бигбули  сфера 0,9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L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G37">
            <v>0</v>
          </cell>
          <cell r="AH37">
            <v>12</v>
          </cell>
          <cell r="AI37">
            <v>84</v>
          </cell>
        </row>
        <row r="38">
          <cell r="A38" t="str">
            <v>Пельмени Бигбули #МЕГАВКУСИЩЕ с сочной грудинкой ТМ Горячая штучка ТС Бигбули  сфера 0,43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L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G38">
            <v>0</v>
          </cell>
          <cell r="AH38">
            <v>12</v>
          </cell>
          <cell r="AI38">
            <v>84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71</v>
          </cell>
          <cell r="D39">
            <v>96</v>
          </cell>
          <cell r="E39">
            <v>84</v>
          </cell>
          <cell r="F39">
            <v>74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140</v>
          </cell>
          <cell r="K39">
            <v>-56</v>
          </cell>
          <cell r="L39">
            <v>84</v>
          </cell>
          <cell r="O39">
            <v>16.8</v>
          </cell>
          <cell r="P39">
            <v>217.20000000000002</v>
          </cell>
          <cell r="Q39">
            <v>192</v>
          </cell>
          <cell r="R39">
            <v>56</v>
          </cell>
          <cell r="S39" t="str">
            <v>Для сети "Галактика" (ООО "Наместнмк")</v>
          </cell>
          <cell r="T39">
            <v>15.833333333333332</v>
          </cell>
          <cell r="U39">
            <v>4.4047619047619042</v>
          </cell>
          <cell r="V39">
            <v>10.8</v>
          </cell>
          <cell r="W39">
            <v>10.6</v>
          </cell>
          <cell r="X39">
            <v>13.6</v>
          </cell>
          <cell r="Y39">
            <v>15.2</v>
          </cell>
          <cell r="Z39">
            <v>9.8000000000000007</v>
          </cell>
          <cell r="AA39" t="str">
            <v>Галактика</v>
          </cell>
          <cell r="AB39">
            <v>195.48000000000002</v>
          </cell>
          <cell r="AC39">
            <v>8</v>
          </cell>
          <cell r="AD39">
            <v>24</v>
          </cell>
          <cell r="AE39">
            <v>172.8</v>
          </cell>
          <cell r="AG39">
            <v>0</v>
          </cell>
          <cell r="AH39">
            <v>12</v>
          </cell>
          <cell r="AI39">
            <v>84</v>
          </cell>
        </row>
        <row r="40">
          <cell r="A40" t="str">
            <v>Пельмени Бигбули со слив.маслом 0,9 кг   Поком</v>
          </cell>
          <cell r="B40" t="str">
            <v>шт</v>
          </cell>
          <cell r="C40">
            <v>41</v>
          </cell>
          <cell r="D40">
            <v>384</v>
          </cell>
          <cell r="E40">
            <v>133</v>
          </cell>
          <cell r="F40">
            <v>263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138</v>
          </cell>
          <cell r="K40">
            <v>-5</v>
          </cell>
          <cell r="L40">
            <v>133</v>
          </cell>
          <cell r="O40">
            <v>26.6</v>
          </cell>
          <cell r="P40">
            <v>109.40000000000003</v>
          </cell>
          <cell r="Q40">
            <v>96</v>
          </cell>
          <cell r="T40">
            <v>13.496240601503759</v>
          </cell>
          <cell r="U40">
            <v>9.8872180451127818</v>
          </cell>
          <cell r="V40">
            <v>17.2</v>
          </cell>
          <cell r="W40">
            <v>19.600000000000001</v>
          </cell>
          <cell r="X40">
            <v>7.2</v>
          </cell>
          <cell r="Y40">
            <v>16.600000000000001</v>
          </cell>
          <cell r="Z40">
            <v>16.399999999999999</v>
          </cell>
          <cell r="AB40">
            <v>98.460000000000036</v>
          </cell>
          <cell r="AC40">
            <v>8</v>
          </cell>
          <cell r="AD40">
            <v>12</v>
          </cell>
          <cell r="AE40">
            <v>86.4</v>
          </cell>
          <cell r="AG40">
            <v>0</v>
          </cell>
          <cell r="AH40">
            <v>12</v>
          </cell>
          <cell r="AI40">
            <v>84</v>
          </cell>
        </row>
        <row r="41">
          <cell r="A41" t="str">
            <v>Пельмени Бугбули со сливочным маслом ТМ Горячая штучка БУЛЬМЕНИ 0,43 кг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L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G41">
            <v>0</v>
          </cell>
          <cell r="AH41">
            <v>12</v>
          </cell>
          <cell r="AI41">
            <v>84</v>
          </cell>
        </row>
        <row r="42">
          <cell r="A42" t="str">
            <v>Пельмени Бульмени с говядиной и свининой Горячая шт. 0,9 кг  ПОКОМ</v>
          </cell>
          <cell r="B42" t="str">
            <v>шт</v>
          </cell>
          <cell r="C42">
            <v>5081</v>
          </cell>
          <cell r="E42">
            <v>262</v>
          </cell>
          <cell r="F42">
            <v>3011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267</v>
          </cell>
          <cell r="K42">
            <v>-5</v>
          </cell>
          <cell r="L42">
            <v>262</v>
          </cell>
          <cell r="O42">
            <v>52.4</v>
          </cell>
          <cell r="Q42">
            <v>0</v>
          </cell>
          <cell r="T42">
            <v>57.461832061068705</v>
          </cell>
          <cell r="U42">
            <v>57.461832061068705</v>
          </cell>
          <cell r="V42">
            <v>35.799999999999997</v>
          </cell>
          <cell r="W42">
            <v>26.2</v>
          </cell>
          <cell r="X42">
            <v>25.6</v>
          </cell>
          <cell r="Y42">
            <v>295.39999999999998</v>
          </cell>
          <cell r="Z42">
            <v>16.2</v>
          </cell>
          <cell r="AA42" t="str">
            <v>произвести перемещение (часть товара была для Гермеса)</v>
          </cell>
          <cell r="AB42">
            <v>0</v>
          </cell>
          <cell r="AC42">
            <v>8</v>
          </cell>
          <cell r="AD42">
            <v>0</v>
          </cell>
          <cell r="AE42">
            <v>0</v>
          </cell>
          <cell r="AG42">
            <v>0</v>
          </cell>
          <cell r="AH42">
            <v>12</v>
          </cell>
          <cell r="AI42">
            <v>84</v>
          </cell>
        </row>
        <row r="43">
          <cell r="A43" t="str">
            <v>Пельмени Бульмени с говядиной и свининой Горячая штучка 0,43  ПОКОМ</v>
          </cell>
          <cell r="B43" t="str">
            <v>шт</v>
          </cell>
          <cell r="C43">
            <v>4</v>
          </cell>
          <cell r="D43">
            <v>193</v>
          </cell>
          <cell r="E43">
            <v>72</v>
          </cell>
          <cell r="F43">
            <v>115</v>
          </cell>
          <cell r="G43">
            <v>0.43</v>
          </cell>
          <cell r="H43">
            <v>180</v>
          </cell>
          <cell r="I43" t="str">
            <v>матрица</v>
          </cell>
          <cell r="J43">
            <v>72</v>
          </cell>
          <cell r="K43">
            <v>0</v>
          </cell>
          <cell r="L43">
            <v>72</v>
          </cell>
          <cell r="O43">
            <v>14.4</v>
          </cell>
          <cell r="P43">
            <v>115.4</v>
          </cell>
          <cell r="Q43">
            <v>192</v>
          </cell>
          <cell r="T43">
            <v>21.319444444444443</v>
          </cell>
          <cell r="U43">
            <v>7.9861111111111107</v>
          </cell>
          <cell r="V43">
            <v>8.4</v>
          </cell>
          <cell r="W43">
            <v>11.8</v>
          </cell>
          <cell r="X43">
            <v>11.4</v>
          </cell>
          <cell r="Y43">
            <v>7</v>
          </cell>
          <cell r="Z43">
            <v>0.4</v>
          </cell>
          <cell r="AB43">
            <v>49.622</v>
          </cell>
          <cell r="AC43">
            <v>16</v>
          </cell>
          <cell r="AD43">
            <v>12</v>
          </cell>
          <cell r="AE43">
            <v>82.56</v>
          </cell>
          <cell r="AG43">
            <v>0</v>
          </cell>
          <cell r="AH43">
            <v>12</v>
          </cell>
          <cell r="AI43">
            <v>84</v>
          </cell>
        </row>
        <row r="44">
          <cell r="A44" t="str">
            <v>Пельмени Бульмени с говядиной и свининой Наваристые Горячая штучка ВЕС  ПОКОМ</v>
          </cell>
          <cell r="B44" t="str">
            <v>кг</v>
          </cell>
          <cell r="C44">
            <v>445</v>
          </cell>
          <cell r="D44">
            <v>540</v>
          </cell>
          <cell r="E44">
            <v>422.6</v>
          </cell>
          <cell r="F44">
            <v>430</v>
          </cell>
          <cell r="G44">
            <v>1</v>
          </cell>
          <cell r="H44">
            <v>180</v>
          </cell>
          <cell r="I44" t="str">
            <v>матрица</v>
          </cell>
          <cell r="J44">
            <v>425</v>
          </cell>
          <cell r="K44">
            <v>-2.3999999999999773</v>
          </cell>
          <cell r="L44">
            <v>422.6</v>
          </cell>
          <cell r="O44">
            <v>84.52000000000001</v>
          </cell>
          <cell r="P44">
            <v>753.2800000000002</v>
          </cell>
          <cell r="Q44">
            <v>780</v>
          </cell>
          <cell r="T44">
            <v>14.316138192143869</v>
          </cell>
          <cell r="U44">
            <v>5.0875532418362512</v>
          </cell>
          <cell r="V44">
            <v>62.63</v>
          </cell>
          <cell r="W44">
            <v>64.277999999999992</v>
          </cell>
          <cell r="X44">
            <v>69.959000000000003</v>
          </cell>
          <cell r="Y44">
            <v>58</v>
          </cell>
          <cell r="Z44">
            <v>57</v>
          </cell>
          <cell r="AB44">
            <v>753.2800000000002</v>
          </cell>
          <cell r="AC44">
            <v>5</v>
          </cell>
          <cell r="AD44">
            <v>12</v>
          </cell>
          <cell r="AE44">
            <v>60</v>
          </cell>
          <cell r="AF44">
            <v>144</v>
          </cell>
          <cell r="AG44">
            <v>720</v>
          </cell>
          <cell r="AH44">
            <v>12</v>
          </cell>
          <cell r="AI44">
            <v>144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>
            <v>6099</v>
          </cell>
          <cell r="E45">
            <v>2141</v>
          </cell>
          <cell r="F45">
            <v>3849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2123</v>
          </cell>
          <cell r="K45">
            <v>18</v>
          </cell>
          <cell r="L45">
            <v>445</v>
          </cell>
          <cell r="M45">
            <v>1696</v>
          </cell>
          <cell r="O45">
            <v>89</v>
          </cell>
          <cell r="Q45">
            <v>0</v>
          </cell>
          <cell r="T45">
            <v>43.247191011235955</v>
          </cell>
          <cell r="U45">
            <v>43.247191011235955</v>
          </cell>
          <cell r="V45">
            <v>75.599999999999994</v>
          </cell>
          <cell r="W45">
            <v>60</v>
          </cell>
          <cell r="X45">
            <v>77.2</v>
          </cell>
          <cell r="Y45">
            <v>297</v>
          </cell>
          <cell r="Z45">
            <v>53.6</v>
          </cell>
          <cell r="AA45" t="str">
            <v>необходимо увеличить продажи / взять на заметку для перемещения</v>
          </cell>
          <cell r="AB45">
            <v>0</v>
          </cell>
          <cell r="AC45">
            <v>8</v>
          </cell>
          <cell r="AD45">
            <v>0</v>
          </cell>
          <cell r="AE45">
            <v>0</v>
          </cell>
          <cell r="AG45">
            <v>0</v>
          </cell>
          <cell r="AH45">
            <v>12</v>
          </cell>
          <cell r="AI45">
            <v>84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C46">
            <v>1514</v>
          </cell>
          <cell r="E46">
            <v>1430</v>
          </cell>
          <cell r="F46">
            <v>47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1430</v>
          </cell>
          <cell r="K46">
            <v>0</v>
          </cell>
          <cell r="L46">
            <v>86</v>
          </cell>
          <cell r="M46">
            <v>1344</v>
          </cell>
          <cell r="O46">
            <v>17.2</v>
          </cell>
          <cell r="P46">
            <v>193.79999999999998</v>
          </cell>
          <cell r="Q46">
            <v>192</v>
          </cell>
          <cell r="T46">
            <v>13.895348837209303</v>
          </cell>
          <cell r="U46">
            <v>2.7325581395348837</v>
          </cell>
          <cell r="V46">
            <v>15.4</v>
          </cell>
          <cell r="W46">
            <v>12.2</v>
          </cell>
          <cell r="X46">
            <v>16</v>
          </cell>
          <cell r="Y46">
            <v>9.6</v>
          </cell>
          <cell r="Z46">
            <v>18.8</v>
          </cell>
          <cell r="AB46">
            <v>83.333999999999989</v>
          </cell>
          <cell r="AC46">
            <v>16</v>
          </cell>
          <cell r="AD46">
            <v>12</v>
          </cell>
          <cell r="AE46">
            <v>82.56</v>
          </cell>
          <cell r="AG46">
            <v>0</v>
          </cell>
          <cell r="AH46">
            <v>12</v>
          </cell>
          <cell r="AI46">
            <v>84</v>
          </cell>
        </row>
        <row r="47">
          <cell r="A47" t="str">
            <v>Пельмени Домашние с говядиной и свининой 0,7кг, сфера ТМ Зареченские  ПОКОМ</v>
          </cell>
          <cell r="B47" t="str">
            <v>шт</v>
          </cell>
          <cell r="C47">
            <v>116</v>
          </cell>
          <cell r="E47">
            <v>8</v>
          </cell>
          <cell r="F47">
            <v>108</v>
          </cell>
          <cell r="G47">
            <v>0.7</v>
          </cell>
          <cell r="H47">
            <v>180</v>
          </cell>
          <cell r="I47" t="str">
            <v>матрица</v>
          </cell>
          <cell r="J47">
            <v>8</v>
          </cell>
          <cell r="K47">
            <v>0</v>
          </cell>
          <cell r="L47">
            <v>8</v>
          </cell>
          <cell r="O47">
            <v>1.6</v>
          </cell>
          <cell r="Q47">
            <v>0</v>
          </cell>
          <cell r="T47">
            <v>67.5</v>
          </cell>
          <cell r="U47">
            <v>67.5</v>
          </cell>
          <cell r="V47">
            <v>0.8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>новинка Майба / необходимо увеличить продажи</v>
          </cell>
          <cell r="AB47">
            <v>0</v>
          </cell>
          <cell r="AC47">
            <v>10</v>
          </cell>
          <cell r="AD47">
            <v>0</v>
          </cell>
          <cell r="AE47">
            <v>0</v>
          </cell>
          <cell r="AG47">
            <v>0</v>
          </cell>
          <cell r="AH47">
            <v>12</v>
          </cell>
          <cell r="AI47">
            <v>84</v>
          </cell>
        </row>
        <row r="48">
          <cell r="A48" t="str">
            <v>Пельмени Домашние со сливочным маслом ТМ Зареченские  продукты флоу-пак сфера 0,7 кг.  Поком</v>
          </cell>
          <cell r="B48" t="str">
            <v>шт</v>
          </cell>
          <cell r="C48">
            <v>116</v>
          </cell>
          <cell r="E48">
            <v>9</v>
          </cell>
          <cell r="F48">
            <v>106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9</v>
          </cell>
          <cell r="K48">
            <v>0</v>
          </cell>
          <cell r="L48">
            <v>9</v>
          </cell>
          <cell r="O48">
            <v>1.8</v>
          </cell>
          <cell r="Q48">
            <v>0</v>
          </cell>
          <cell r="T48">
            <v>58.888888888888886</v>
          </cell>
          <cell r="U48">
            <v>58.888888888888886</v>
          </cell>
          <cell r="V48">
            <v>1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 t="str">
            <v>новинка Майба / необходимо увеличить продажи</v>
          </cell>
          <cell r="AB48">
            <v>0</v>
          </cell>
          <cell r="AC48">
            <v>10</v>
          </cell>
          <cell r="AD48">
            <v>0</v>
          </cell>
          <cell r="AE48">
            <v>0</v>
          </cell>
          <cell r="AG48">
            <v>0</v>
          </cell>
          <cell r="AH48">
            <v>12</v>
          </cell>
          <cell r="AI48">
            <v>84</v>
          </cell>
        </row>
        <row r="49">
          <cell r="A49" t="str">
            <v>Пельмени Медвежьи ушки с фермерскими сливками ТМ Стародв флоу-пак классическая форма 0,7 кг.  Поком</v>
          </cell>
          <cell r="B49" t="str">
            <v>шт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80</v>
          </cell>
          <cell r="K49">
            <v>-80</v>
          </cell>
          <cell r="L49">
            <v>0</v>
          </cell>
          <cell r="O49">
            <v>0</v>
          </cell>
          <cell r="P49">
            <v>80</v>
          </cell>
          <cell r="Q49">
            <v>96</v>
          </cell>
          <cell r="R49">
            <v>80</v>
          </cell>
          <cell r="S49" t="str">
            <v>Для сети "Галактика" (ООО "Наместнмк")</v>
          </cell>
          <cell r="T49" t="e">
            <v>#DIV/0!</v>
          </cell>
          <cell r="U49" t="e">
            <v>#DIV/0!</v>
          </cell>
          <cell r="V49">
            <v>0</v>
          </cell>
          <cell r="W49">
            <v>0</v>
          </cell>
          <cell r="X49">
            <v>0.4</v>
          </cell>
          <cell r="Y49">
            <v>0.8</v>
          </cell>
          <cell r="Z49">
            <v>1.8</v>
          </cell>
          <cell r="AA49" t="str">
            <v>Галактика</v>
          </cell>
          <cell r="AB49">
            <v>56</v>
          </cell>
          <cell r="AC49">
            <v>8</v>
          </cell>
          <cell r="AD49">
            <v>12</v>
          </cell>
          <cell r="AE49">
            <v>67.199999999999989</v>
          </cell>
          <cell r="AG49">
            <v>0</v>
          </cell>
          <cell r="AH49">
            <v>12</v>
          </cell>
          <cell r="AI49">
            <v>84</v>
          </cell>
        </row>
        <row r="50">
          <cell r="A50" t="str">
            <v>Пельмени Медвежьи ушки с фермерской свининой и говядиной Большие флоу-пак класс 0,7 кг  Поком</v>
          </cell>
          <cell r="B50" t="str">
            <v>шт</v>
          </cell>
          <cell r="C50">
            <v>19</v>
          </cell>
          <cell r="D50">
            <v>200</v>
          </cell>
          <cell r="E50">
            <v>3</v>
          </cell>
          <cell r="F50">
            <v>197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65</v>
          </cell>
          <cell r="K50">
            <v>-62</v>
          </cell>
          <cell r="L50">
            <v>3</v>
          </cell>
          <cell r="O50">
            <v>0.6</v>
          </cell>
          <cell r="P50">
            <v>56</v>
          </cell>
          <cell r="Q50">
            <v>96</v>
          </cell>
          <cell r="R50">
            <v>56.000000000000007</v>
          </cell>
          <cell r="S50" t="str">
            <v>Для сети "Галактика" (ООО "Наместнмк")</v>
          </cell>
          <cell r="T50">
            <v>488.33333333333337</v>
          </cell>
          <cell r="U50">
            <v>328.33333333333337</v>
          </cell>
          <cell r="V50">
            <v>13.8</v>
          </cell>
          <cell r="W50">
            <v>5.6</v>
          </cell>
          <cell r="X50">
            <v>4</v>
          </cell>
          <cell r="Y50">
            <v>3.4</v>
          </cell>
          <cell r="Z50">
            <v>2.6</v>
          </cell>
          <cell r="AA50" t="str">
            <v>Галактика</v>
          </cell>
          <cell r="AB50">
            <v>39.199999999999996</v>
          </cell>
          <cell r="AC50">
            <v>8</v>
          </cell>
          <cell r="AD50">
            <v>12</v>
          </cell>
          <cell r="AE50">
            <v>67.199999999999989</v>
          </cell>
          <cell r="AG50">
            <v>0</v>
          </cell>
          <cell r="AH50">
            <v>12</v>
          </cell>
          <cell r="AI50">
            <v>84</v>
          </cell>
        </row>
        <row r="51">
          <cell r="A51" t="str">
            <v>Пельмени Медвежьи ушки с фермерской свининой и говядиной Малые флоу-пак классическая 0,7 кг  Поком</v>
          </cell>
          <cell r="B51" t="str">
            <v>шт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56</v>
          </cell>
          <cell r="K51">
            <v>-56</v>
          </cell>
          <cell r="L51">
            <v>0</v>
          </cell>
          <cell r="O51">
            <v>0</v>
          </cell>
          <cell r="P51">
            <v>56</v>
          </cell>
          <cell r="Q51">
            <v>96</v>
          </cell>
          <cell r="R51">
            <v>56.000000000000007</v>
          </cell>
          <cell r="S51" t="str">
            <v>Для сети "Галактика" (ООО "Наместнмк")</v>
          </cell>
          <cell r="T51" t="e">
            <v>#DIV/0!</v>
          </cell>
          <cell r="U51" t="e">
            <v>#DIV/0!</v>
          </cell>
          <cell r="V51">
            <v>0</v>
          </cell>
          <cell r="W51">
            <v>0</v>
          </cell>
          <cell r="X51">
            <v>0.6</v>
          </cell>
          <cell r="Y51">
            <v>0.8</v>
          </cell>
          <cell r="Z51">
            <v>2.4</v>
          </cell>
          <cell r="AA51" t="str">
            <v>Галактика</v>
          </cell>
          <cell r="AB51">
            <v>39.199999999999996</v>
          </cell>
          <cell r="AC51">
            <v>8</v>
          </cell>
          <cell r="AD51">
            <v>12</v>
          </cell>
          <cell r="AE51">
            <v>67.199999999999989</v>
          </cell>
          <cell r="AG51">
            <v>0</v>
          </cell>
          <cell r="AH51">
            <v>12</v>
          </cell>
          <cell r="AI51">
            <v>84</v>
          </cell>
        </row>
        <row r="52">
          <cell r="A52" t="str">
            <v>Пельмени Мясорубские ТМ Стародворье фоу-пак равиоли 0,7 кг.  Поком</v>
          </cell>
          <cell r="B52" t="str">
            <v>шт</v>
          </cell>
          <cell r="C52">
            <v>142</v>
          </cell>
          <cell r="D52">
            <v>384</v>
          </cell>
          <cell r="E52">
            <v>191</v>
          </cell>
          <cell r="F52">
            <v>292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248</v>
          </cell>
          <cell r="K52">
            <v>-57</v>
          </cell>
          <cell r="L52">
            <v>191</v>
          </cell>
          <cell r="O52">
            <v>38.200000000000003</v>
          </cell>
          <cell r="P52">
            <v>266.80000000000007</v>
          </cell>
          <cell r="Q52">
            <v>288</v>
          </cell>
          <cell r="R52">
            <v>24.000000000000004</v>
          </cell>
          <cell r="S52" t="str">
            <v>Для сети "Галактика" (ООО "Наместнмк")</v>
          </cell>
          <cell r="T52">
            <v>15.183246073298427</v>
          </cell>
          <cell r="U52">
            <v>7.6439790575916229</v>
          </cell>
          <cell r="V52">
            <v>33</v>
          </cell>
          <cell r="W52">
            <v>23.8</v>
          </cell>
          <cell r="X52">
            <v>22</v>
          </cell>
          <cell r="Y52">
            <v>24.4</v>
          </cell>
          <cell r="Z52">
            <v>24.4</v>
          </cell>
          <cell r="AA52" t="str">
            <v>Галактика</v>
          </cell>
          <cell r="AB52">
            <v>186.76000000000005</v>
          </cell>
          <cell r="AC52">
            <v>8</v>
          </cell>
          <cell r="AD52">
            <v>36</v>
          </cell>
          <cell r="AE52">
            <v>201.6</v>
          </cell>
          <cell r="AG52">
            <v>0</v>
          </cell>
          <cell r="AH52">
            <v>12</v>
          </cell>
          <cell r="AI52">
            <v>84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>
            <v>220</v>
          </cell>
          <cell r="D53">
            <v>96</v>
          </cell>
          <cell r="E53">
            <v>208</v>
          </cell>
          <cell r="F53">
            <v>93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281</v>
          </cell>
          <cell r="K53">
            <v>-73</v>
          </cell>
          <cell r="L53">
            <v>208</v>
          </cell>
          <cell r="O53">
            <v>41.6</v>
          </cell>
          <cell r="P53">
            <v>537.4</v>
          </cell>
          <cell r="Q53">
            <v>576</v>
          </cell>
          <cell r="R53">
            <v>48</v>
          </cell>
          <cell r="S53" t="str">
            <v>Для сети "Галактика" (ООО "Наместнмк")</v>
          </cell>
          <cell r="T53">
            <v>16.08173076923077</v>
          </cell>
          <cell r="U53">
            <v>2.2355769230769229</v>
          </cell>
          <cell r="V53">
            <v>19.600000000000001</v>
          </cell>
          <cell r="W53">
            <v>0</v>
          </cell>
          <cell r="X53">
            <v>11.8</v>
          </cell>
          <cell r="Y53">
            <v>12.6</v>
          </cell>
          <cell r="Z53">
            <v>11.4</v>
          </cell>
          <cell r="AA53" t="str">
            <v>Галактика</v>
          </cell>
          <cell r="AB53">
            <v>483.65999999999997</v>
          </cell>
          <cell r="AC53">
            <v>8</v>
          </cell>
          <cell r="AD53">
            <v>72</v>
          </cell>
          <cell r="AE53">
            <v>518.4</v>
          </cell>
          <cell r="AG53">
            <v>0</v>
          </cell>
          <cell r="AH53">
            <v>12</v>
          </cell>
          <cell r="AI53">
            <v>84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D54">
            <v>96</v>
          </cell>
          <cell r="F54">
            <v>96</v>
          </cell>
          <cell r="G54">
            <v>0.9</v>
          </cell>
          <cell r="H54">
            <v>180</v>
          </cell>
          <cell r="I54" t="str">
            <v>матрица</v>
          </cell>
          <cell r="K54">
            <v>0</v>
          </cell>
          <cell r="L54">
            <v>0</v>
          </cell>
          <cell r="O54">
            <v>0</v>
          </cell>
          <cell r="Q54">
            <v>0</v>
          </cell>
          <cell r="T54" t="e">
            <v>#DIV/0!</v>
          </cell>
          <cell r="U54" t="e">
            <v>#DIV/0!</v>
          </cell>
          <cell r="V54">
            <v>1.8</v>
          </cell>
          <cell r="W54">
            <v>17.399999999999999</v>
          </cell>
          <cell r="X54">
            <v>9.4</v>
          </cell>
          <cell r="Y54">
            <v>6.2</v>
          </cell>
          <cell r="Z54">
            <v>2.4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G54">
            <v>0</v>
          </cell>
          <cell r="AH54">
            <v>12</v>
          </cell>
          <cell r="AI54">
            <v>84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C55">
            <v>394.5</v>
          </cell>
          <cell r="D55">
            <v>120</v>
          </cell>
          <cell r="E55">
            <v>310</v>
          </cell>
          <cell r="F55">
            <v>149.5</v>
          </cell>
          <cell r="G55">
            <v>1</v>
          </cell>
          <cell r="H55">
            <v>180</v>
          </cell>
          <cell r="I55" t="str">
            <v>матрица</v>
          </cell>
          <cell r="J55">
            <v>316</v>
          </cell>
          <cell r="K55">
            <v>-6</v>
          </cell>
          <cell r="L55">
            <v>310</v>
          </cell>
          <cell r="O55">
            <v>62</v>
          </cell>
          <cell r="P55">
            <v>718.5</v>
          </cell>
          <cell r="Q55">
            <v>720</v>
          </cell>
          <cell r="T55">
            <v>14.024193548387096</v>
          </cell>
          <cell r="U55">
            <v>2.411290322580645</v>
          </cell>
          <cell r="V55">
            <v>33.368000000000002</v>
          </cell>
          <cell r="W55">
            <v>56</v>
          </cell>
          <cell r="X55">
            <v>51.899000000000001</v>
          </cell>
          <cell r="Y55">
            <v>60.727999999999987</v>
          </cell>
          <cell r="Z55">
            <v>58</v>
          </cell>
          <cell r="AB55">
            <v>718.5</v>
          </cell>
          <cell r="AC55">
            <v>5</v>
          </cell>
          <cell r="AD55">
            <v>0</v>
          </cell>
          <cell r="AE55">
            <v>0</v>
          </cell>
          <cell r="AF55">
            <v>144</v>
          </cell>
          <cell r="AG55">
            <v>720</v>
          </cell>
          <cell r="AH55">
            <v>12</v>
          </cell>
          <cell r="AI55">
            <v>144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G56">
            <v>0</v>
          </cell>
          <cell r="H56" t="e">
            <v>#N/A</v>
          </cell>
          <cell r="I56" t="str">
            <v>матрица</v>
          </cell>
          <cell r="K56">
            <v>0</v>
          </cell>
          <cell r="L56">
            <v>0</v>
          </cell>
          <cell r="O56">
            <v>0</v>
          </cell>
          <cell r="T56" t="e">
            <v>#DIV/0!</v>
          </cell>
          <cell r="U56" t="e">
            <v>#DIV/0!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 t="str">
            <v>нет потребности</v>
          </cell>
          <cell r="AB56">
            <v>0</v>
          </cell>
          <cell r="AC56">
            <v>0</v>
          </cell>
          <cell r="AG56">
            <v>0</v>
          </cell>
          <cell r="AH56">
            <v>12</v>
          </cell>
          <cell r="AI56">
            <v>84</v>
          </cell>
        </row>
        <row r="57">
          <cell r="A57" t="str">
            <v>Пельмени Супермени с мясом, Горячая штучка 0,2кг    ПОКОМ</v>
          </cell>
          <cell r="B57" t="str">
            <v>шт</v>
          </cell>
          <cell r="G57">
            <v>0</v>
          </cell>
          <cell r="H57" t="e">
            <v>#N/A</v>
          </cell>
          <cell r="I57" t="str">
            <v>матрица</v>
          </cell>
          <cell r="K57">
            <v>0</v>
          </cell>
          <cell r="L57">
            <v>0</v>
          </cell>
          <cell r="O57">
            <v>0</v>
          </cell>
          <cell r="T57" t="e">
            <v>#DIV/0!</v>
          </cell>
          <cell r="U57" t="e">
            <v>#DIV/0!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>нет потребности</v>
          </cell>
          <cell r="AB57">
            <v>0</v>
          </cell>
          <cell r="AC57">
            <v>0</v>
          </cell>
          <cell r="AG57">
            <v>0</v>
          </cell>
          <cell r="AH57">
            <v>8</v>
          </cell>
          <cell r="AI57">
            <v>48</v>
          </cell>
        </row>
        <row r="58">
          <cell r="A58" t="str">
            <v>Пельмени Супермени со сливочным маслом Супермени 0,2 Сфера Горячая штучка  Поком</v>
          </cell>
          <cell r="B58" t="str">
            <v>шт</v>
          </cell>
          <cell r="G58">
            <v>0</v>
          </cell>
          <cell r="H58" t="e">
            <v>#N/A</v>
          </cell>
          <cell r="I58" t="str">
            <v>матрица</v>
          </cell>
          <cell r="K58">
            <v>0</v>
          </cell>
          <cell r="L58">
            <v>0</v>
          </cell>
          <cell r="O58">
            <v>0</v>
          </cell>
          <cell r="T58" t="e">
            <v>#DIV/0!</v>
          </cell>
          <cell r="U58" t="e">
            <v>#DIV/0!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>нет потребности</v>
          </cell>
          <cell r="AB58">
            <v>0</v>
          </cell>
          <cell r="AC58">
            <v>0</v>
          </cell>
          <cell r="AG58">
            <v>0</v>
          </cell>
          <cell r="AH58">
            <v>6</v>
          </cell>
          <cell r="AI58">
            <v>72</v>
          </cell>
        </row>
        <row r="59">
          <cell r="A59" t="str">
            <v>Печеные пельмени Печь-мени с мясом Печеные пельмени Фикс.вес 0,2 сфера Вязанка  Поком</v>
          </cell>
          <cell r="B59" t="str">
            <v>шт</v>
          </cell>
          <cell r="G59">
            <v>0</v>
          </cell>
          <cell r="H59" t="e">
            <v>#N/A</v>
          </cell>
          <cell r="I59" t="str">
            <v>матрица</v>
          </cell>
          <cell r="K59">
            <v>0</v>
          </cell>
          <cell r="L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  <cell r="AG59">
            <v>0</v>
          </cell>
          <cell r="AH59">
            <v>6</v>
          </cell>
          <cell r="AI59">
            <v>72</v>
          </cell>
        </row>
        <row r="60">
          <cell r="A60" t="str">
            <v>Пирожки с мясом 3,7кг ВЕС ТМ Зареченские  ПОКОМ</v>
          </cell>
          <cell r="B60" t="str">
            <v>кг</v>
          </cell>
          <cell r="C60">
            <v>362.6</v>
          </cell>
          <cell r="E60">
            <v>96.2</v>
          </cell>
          <cell r="F60">
            <v>266.39999999999998</v>
          </cell>
          <cell r="G60">
            <v>1</v>
          </cell>
          <cell r="H60" t="e">
            <v>#N/A</v>
          </cell>
          <cell r="I60" t="str">
            <v>матрица</v>
          </cell>
          <cell r="J60">
            <v>99.9</v>
          </cell>
          <cell r="K60">
            <v>-3.7000000000000028</v>
          </cell>
          <cell r="L60">
            <v>96.2</v>
          </cell>
          <cell r="O60">
            <v>19.240000000000002</v>
          </cell>
          <cell r="Q60">
            <v>0</v>
          </cell>
          <cell r="T60">
            <v>13.846153846153843</v>
          </cell>
          <cell r="U60">
            <v>13.846153846153843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вместо жар-ладушек</v>
          </cell>
          <cell r="AB60">
            <v>0</v>
          </cell>
          <cell r="AC60">
            <v>3.7</v>
          </cell>
          <cell r="AD60">
            <v>0</v>
          </cell>
          <cell r="AE60">
            <v>0</v>
          </cell>
          <cell r="AG60">
            <v>0</v>
          </cell>
          <cell r="AH60">
            <v>14</v>
          </cell>
          <cell r="AI60">
            <v>126</v>
          </cell>
        </row>
        <row r="61">
          <cell r="A61" t="str">
            <v>Смак-мени с картофелем и сочной грудинкой ТМ Зареченские  флоу-пак 1 кг.  Поком</v>
          </cell>
          <cell r="B61" t="str">
            <v>шт</v>
          </cell>
          <cell r="C61">
            <v>34</v>
          </cell>
          <cell r="E61">
            <v>1</v>
          </cell>
          <cell r="F61">
            <v>33</v>
          </cell>
          <cell r="G61">
            <v>0</v>
          </cell>
          <cell r="H61" t="e">
            <v>#N/A</v>
          </cell>
          <cell r="I61" t="str">
            <v>не в матрице</v>
          </cell>
          <cell r="J61">
            <v>1</v>
          </cell>
          <cell r="K61">
            <v>0</v>
          </cell>
          <cell r="L61">
            <v>1</v>
          </cell>
          <cell r="O61">
            <v>0.2</v>
          </cell>
          <cell r="T61">
            <v>165</v>
          </cell>
          <cell r="U61">
            <v>165</v>
          </cell>
          <cell r="V61">
            <v>0.4</v>
          </cell>
          <cell r="W61">
            <v>0</v>
          </cell>
          <cell r="X61">
            <v>0.8</v>
          </cell>
          <cell r="Y61">
            <v>0.8</v>
          </cell>
          <cell r="Z61">
            <v>1.2</v>
          </cell>
          <cell r="AA61" t="str">
            <v>необходимо увеличить продажи!!!</v>
          </cell>
          <cell r="AB61">
            <v>0</v>
          </cell>
          <cell r="AC61">
            <v>0</v>
          </cell>
          <cell r="AG61">
            <v>0</v>
          </cell>
        </row>
        <row r="62">
          <cell r="A62" t="str">
            <v>Смак-мени с мясом ТМ Зареченские ТС Зареченские продукты флоу-пак 1 кг.  Поком</v>
          </cell>
          <cell r="B62" t="str">
            <v>шт</v>
          </cell>
          <cell r="C62">
            <v>31</v>
          </cell>
          <cell r="E62">
            <v>1</v>
          </cell>
          <cell r="F62">
            <v>30</v>
          </cell>
          <cell r="G62">
            <v>0</v>
          </cell>
          <cell r="H62" t="e">
            <v>#N/A</v>
          </cell>
          <cell r="I62" t="str">
            <v>не в матрице</v>
          </cell>
          <cell r="J62">
            <v>1</v>
          </cell>
          <cell r="K62">
            <v>0</v>
          </cell>
          <cell r="L62">
            <v>1</v>
          </cell>
          <cell r="O62">
            <v>0.2</v>
          </cell>
          <cell r="T62">
            <v>150</v>
          </cell>
          <cell r="U62">
            <v>150</v>
          </cell>
          <cell r="V62">
            <v>1.6</v>
          </cell>
          <cell r="W62">
            <v>0</v>
          </cell>
          <cell r="X62">
            <v>0.8</v>
          </cell>
          <cell r="Y62">
            <v>1.4</v>
          </cell>
          <cell r="Z62">
            <v>4</v>
          </cell>
          <cell r="AA62" t="str">
            <v>необходимо увеличить продажи!!!</v>
          </cell>
          <cell r="AB62">
            <v>0</v>
          </cell>
          <cell r="AC62">
            <v>0</v>
          </cell>
          <cell r="AG62">
            <v>0</v>
          </cell>
        </row>
        <row r="63">
          <cell r="A63" t="str">
            <v>Смаколадьи с яблоком и грушей ТМ Зареченские  флоу-пак 0,9 кг.  Поком</v>
          </cell>
          <cell r="B63" t="str">
            <v>шт</v>
          </cell>
          <cell r="C63">
            <v>51</v>
          </cell>
          <cell r="E63">
            <v>1</v>
          </cell>
          <cell r="F63">
            <v>50</v>
          </cell>
          <cell r="G63">
            <v>0</v>
          </cell>
          <cell r="H63" t="e">
            <v>#N/A</v>
          </cell>
          <cell r="I63" t="str">
            <v>не в матрице</v>
          </cell>
          <cell r="J63">
            <v>1</v>
          </cell>
          <cell r="K63">
            <v>0</v>
          </cell>
          <cell r="L63">
            <v>1</v>
          </cell>
          <cell r="O63">
            <v>0.2</v>
          </cell>
          <cell r="T63">
            <v>250</v>
          </cell>
          <cell r="U63">
            <v>250</v>
          </cell>
          <cell r="V63">
            <v>0</v>
          </cell>
          <cell r="W63">
            <v>0.4</v>
          </cell>
          <cell r="X63">
            <v>0.8</v>
          </cell>
          <cell r="Y63">
            <v>0</v>
          </cell>
          <cell r="Z63">
            <v>0</v>
          </cell>
          <cell r="AA63" t="str">
            <v>необходимо увеличить продажи!!!</v>
          </cell>
          <cell r="AB63">
            <v>0</v>
          </cell>
          <cell r="AC63">
            <v>0</v>
          </cell>
          <cell r="AG63">
            <v>0</v>
          </cell>
        </row>
        <row r="64">
          <cell r="A64" t="str">
            <v>Сосиски Оригинальные заморож. ТМ Стародворье в вак 0,33 кг  Поком</v>
          </cell>
          <cell r="B64" t="str">
            <v>шт</v>
          </cell>
          <cell r="C64">
            <v>19</v>
          </cell>
          <cell r="F64">
            <v>19</v>
          </cell>
          <cell r="G64">
            <v>0</v>
          </cell>
          <cell r="H64">
            <v>365</v>
          </cell>
          <cell r="I64" t="str">
            <v>не в матрице</v>
          </cell>
          <cell r="K64">
            <v>0</v>
          </cell>
          <cell r="L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0.4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необходимо увеличить продажи!!!</v>
          </cell>
          <cell r="AB64">
            <v>0</v>
          </cell>
          <cell r="AC64">
            <v>0</v>
          </cell>
          <cell r="AG64">
            <v>0</v>
          </cell>
        </row>
        <row r="65">
          <cell r="A65" t="str">
            <v>Фрай-пицца с ветчиной и грибами ТМ Зареченские ТС Зареченские продукты.  Поком</v>
          </cell>
          <cell r="B65" t="str">
            <v>кг</v>
          </cell>
          <cell r="C65">
            <v>66</v>
          </cell>
          <cell r="E65">
            <v>9.4499999999999993</v>
          </cell>
          <cell r="F65">
            <v>51</v>
          </cell>
          <cell r="G65">
            <v>1</v>
          </cell>
          <cell r="H65">
            <v>180</v>
          </cell>
          <cell r="I65" t="str">
            <v>матрица</v>
          </cell>
          <cell r="J65">
            <v>12</v>
          </cell>
          <cell r="K65">
            <v>-2.5500000000000007</v>
          </cell>
          <cell r="L65">
            <v>9.4499999999999993</v>
          </cell>
          <cell r="O65">
            <v>1.89</v>
          </cell>
          <cell r="Q65">
            <v>0</v>
          </cell>
          <cell r="T65">
            <v>26.984126984126984</v>
          </cell>
          <cell r="U65">
            <v>26.984126984126984</v>
          </cell>
          <cell r="V65">
            <v>1.2</v>
          </cell>
          <cell r="W65">
            <v>1.2</v>
          </cell>
          <cell r="X65">
            <v>2.4</v>
          </cell>
          <cell r="Y65">
            <v>0.6</v>
          </cell>
          <cell r="Z65">
            <v>1.2</v>
          </cell>
          <cell r="AA65" t="str">
            <v>необходимо увеличить продажи</v>
          </cell>
          <cell r="AB65">
            <v>0</v>
          </cell>
          <cell r="AC65">
            <v>3</v>
          </cell>
          <cell r="AD65">
            <v>0</v>
          </cell>
          <cell r="AE65">
            <v>0</v>
          </cell>
          <cell r="AG65">
            <v>0</v>
          </cell>
          <cell r="AH65">
            <v>14</v>
          </cell>
          <cell r="AI65">
            <v>126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C66">
            <v>61</v>
          </cell>
          <cell r="D66">
            <v>336</v>
          </cell>
          <cell r="E66">
            <v>233</v>
          </cell>
          <cell r="F66">
            <v>159</v>
          </cell>
          <cell r="G66">
            <v>0.25</v>
          </cell>
          <cell r="H66">
            <v>180</v>
          </cell>
          <cell r="I66" t="str">
            <v>матрица</v>
          </cell>
          <cell r="J66">
            <v>233</v>
          </cell>
          <cell r="K66">
            <v>0</v>
          </cell>
          <cell r="L66">
            <v>233</v>
          </cell>
          <cell r="O66">
            <v>46.6</v>
          </cell>
          <cell r="P66">
            <v>493.4</v>
          </cell>
          <cell r="Q66">
            <v>504</v>
          </cell>
          <cell r="T66">
            <v>14.227467811158798</v>
          </cell>
          <cell r="U66">
            <v>3.4120171673819741</v>
          </cell>
          <cell r="V66">
            <v>22.4</v>
          </cell>
          <cell r="W66">
            <v>30.6</v>
          </cell>
          <cell r="X66">
            <v>18.2</v>
          </cell>
          <cell r="Y66">
            <v>19.600000000000001</v>
          </cell>
          <cell r="Z66">
            <v>23.8</v>
          </cell>
          <cell r="AB66">
            <v>123.35</v>
          </cell>
          <cell r="AC66">
            <v>12</v>
          </cell>
          <cell r="AD66">
            <v>42</v>
          </cell>
          <cell r="AE66">
            <v>126</v>
          </cell>
          <cell r="AG66">
            <v>0</v>
          </cell>
          <cell r="AH66">
            <v>14</v>
          </cell>
          <cell r="AI66">
            <v>70</v>
          </cell>
        </row>
        <row r="67">
          <cell r="A67" t="str">
            <v>Хотстеры с сыром ТМ Горячая штучка ТС Хотстеры 0,25кг.  Поком</v>
          </cell>
          <cell r="B67" t="str">
            <v>шт</v>
          </cell>
          <cell r="D67">
            <v>168</v>
          </cell>
          <cell r="E67">
            <v>22</v>
          </cell>
          <cell r="F67">
            <v>146</v>
          </cell>
          <cell r="G67">
            <v>0</v>
          </cell>
          <cell r="H67">
            <v>180</v>
          </cell>
          <cell r="I67" t="str">
            <v>разовый заказ</v>
          </cell>
          <cell r="J67">
            <v>15</v>
          </cell>
          <cell r="K67">
            <v>7</v>
          </cell>
          <cell r="L67">
            <v>22</v>
          </cell>
          <cell r="O67">
            <v>4.4000000000000004</v>
          </cell>
          <cell r="T67">
            <v>33.18181818181818</v>
          </cell>
          <cell r="U67">
            <v>33.18181818181818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заказ Майба</v>
          </cell>
          <cell r="AB67">
            <v>0</v>
          </cell>
          <cell r="AC67">
            <v>0</v>
          </cell>
          <cell r="AG67">
            <v>0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161</v>
          </cell>
          <cell r="D68">
            <v>168</v>
          </cell>
          <cell r="E68">
            <v>174</v>
          </cell>
          <cell r="F68">
            <v>144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174</v>
          </cell>
          <cell r="K68">
            <v>0</v>
          </cell>
          <cell r="L68">
            <v>174</v>
          </cell>
          <cell r="O68">
            <v>34.799999999999997</v>
          </cell>
          <cell r="P68">
            <v>343.19999999999993</v>
          </cell>
          <cell r="Q68">
            <v>336</v>
          </cell>
          <cell r="T68">
            <v>13.793103448275863</v>
          </cell>
          <cell r="U68">
            <v>4.1379310344827589</v>
          </cell>
          <cell r="V68">
            <v>18.2</v>
          </cell>
          <cell r="W68">
            <v>22</v>
          </cell>
          <cell r="X68">
            <v>21.8</v>
          </cell>
          <cell r="Y68">
            <v>15.4</v>
          </cell>
          <cell r="Z68">
            <v>20.8</v>
          </cell>
          <cell r="AB68">
            <v>102.95999999999998</v>
          </cell>
          <cell r="AC68">
            <v>12</v>
          </cell>
          <cell r="AD68">
            <v>28</v>
          </cell>
          <cell r="AE68">
            <v>100.8</v>
          </cell>
          <cell r="AG68">
            <v>0</v>
          </cell>
          <cell r="AH68">
            <v>14</v>
          </cell>
          <cell r="AI68">
            <v>70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C69">
            <v>1.8</v>
          </cell>
          <cell r="D69">
            <v>162</v>
          </cell>
          <cell r="E69">
            <v>45</v>
          </cell>
          <cell r="F69">
            <v>117</v>
          </cell>
          <cell r="G69">
            <v>1</v>
          </cell>
          <cell r="H69">
            <v>180</v>
          </cell>
          <cell r="I69" t="str">
            <v>матрица</v>
          </cell>
          <cell r="J69">
            <v>50.5</v>
          </cell>
          <cell r="K69">
            <v>-5.5</v>
          </cell>
          <cell r="L69">
            <v>45</v>
          </cell>
          <cell r="O69">
            <v>9</v>
          </cell>
          <cell r="P69">
            <v>27</v>
          </cell>
          <cell r="Q69">
            <v>32.4</v>
          </cell>
          <cell r="T69">
            <v>16.600000000000001</v>
          </cell>
          <cell r="U69">
            <v>13</v>
          </cell>
          <cell r="V69">
            <v>3.6</v>
          </cell>
          <cell r="W69">
            <v>12.96</v>
          </cell>
          <cell r="X69">
            <v>5.4</v>
          </cell>
          <cell r="Y69">
            <v>5.4</v>
          </cell>
          <cell r="Z69">
            <v>9.26</v>
          </cell>
          <cell r="AB69">
            <v>27</v>
          </cell>
          <cell r="AC69">
            <v>1.8</v>
          </cell>
          <cell r="AD69">
            <v>18</v>
          </cell>
          <cell r="AE69">
            <v>32.4</v>
          </cell>
          <cell r="AG69">
            <v>0</v>
          </cell>
          <cell r="AH69">
            <v>18</v>
          </cell>
          <cell r="AI69">
            <v>234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40</v>
          </cell>
          <cell r="D70">
            <v>336</v>
          </cell>
          <cell r="E70">
            <v>206</v>
          </cell>
          <cell r="F70">
            <v>168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217</v>
          </cell>
          <cell r="K70">
            <v>-11</v>
          </cell>
          <cell r="L70">
            <v>206</v>
          </cell>
          <cell r="O70">
            <v>41.2</v>
          </cell>
          <cell r="P70">
            <v>408.80000000000007</v>
          </cell>
          <cell r="Q70">
            <v>336</v>
          </cell>
          <cell r="T70">
            <v>12.233009708737864</v>
          </cell>
          <cell r="U70">
            <v>4.0776699029126213</v>
          </cell>
          <cell r="V70">
            <v>15.6</v>
          </cell>
          <cell r="W70">
            <v>18.2</v>
          </cell>
          <cell r="X70">
            <v>17</v>
          </cell>
          <cell r="Y70">
            <v>13</v>
          </cell>
          <cell r="Z70">
            <v>17.8</v>
          </cell>
          <cell r="AB70">
            <v>122.64000000000001</v>
          </cell>
          <cell r="AC70">
            <v>12</v>
          </cell>
          <cell r="AD70">
            <v>28</v>
          </cell>
          <cell r="AE70">
            <v>100.8</v>
          </cell>
          <cell r="AG70">
            <v>0</v>
          </cell>
          <cell r="AH70">
            <v>14</v>
          </cell>
          <cell r="AI70">
            <v>70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14</v>
          </cell>
          <cell r="D71">
            <v>60</v>
          </cell>
          <cell r="E71">
            <v>72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94</v>
          </cell>
          <cell r="K71">
            <v>-22</v>
          </cell>
          <cell r="L71">
            <v>72</v>
          </cell>
          <cell r="O71">
            <v>14.4</v>
          </cell>
          <cell r="P71">
            <v>213.6</v>
          </cell>
          <cell r="Q71">
            <v>240</v>
          </cell>
          <cell r="R71">
            <v>11.999999999999998</v>
          </cell>
          <cell r="S71" t="str">
            <v>Для сети "Галактика" (ООО "Наместнмк")</v>
          </cell>
          <cell r="T71">
            <v>16.666666666666668</v>
          </cell>
          <cell r="U71">
            <v>0</v>
          </cell>
          <cell r="V71">
            <v>3.2</v>
          </cell>
          <cell r="W71">
            <v>6.4</v>
          </cell>
          <cell r="X71">
            <v>2.8</v>
          </cell>
          <cell r="Y71">
            <v>6.2</v>
          </cell>
          <cell r="Z71">
            <v>7.6</v>
          </cell>
          <cell r="AA71" t="str">
            <v>Галактика</v>
          </cell>
          <cell r="AB71">
            <v>42.72</v>
          </cell>
          <cell r="AC71">
            <v>6</v>
          </cell>
          <cell r="AD71">
            <v>40</v>
          </cell>
          <cell r="AE71">
            <v>48</v>
          </cell>
          <cell r="AG71">
            <v>0</v>
          </cell>
          <cell r="AH71">
            <v>10</v>
          </cell>
          <cell r="AI71">
            <v>130</v>
          </cell>
        </row>
        <row r="72">
          <cell r="A72" t="str">
            <v>Чебупай спелая вишня ТМ Горячая штучка ТС Чебупай 0,2 кг УВС. зам  ПОКОМ</v>
          </cell>
          <cell r="B72" t="str">
            <v>шт</v>
          </cell>
          <cell r="C72">
            <v>65</v>
          </cell>
          <cell r="E72">
            <v>71</v>
          </cell>
          <cell r="F72">
            <v>-6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99</v>
          </cell>
          <cell r="K72">
            <v>-28</v>
          </cell>
          <cell r="L72">
            <v>71</v>
          </cell>
          <cell r="O72">
            <v>14.2</v>
          </cell>
          <cell r="P72">
            <v>216.79999999999998</v>
          </cell>
          <cell r="Q72">
            <v>240</v>
          </cell>
          <cell r="R72">
            <v>11.999999999999998</v>
          </cell>
          <cell r="S72" t="str">
            <v>Для сети "Галактика" (ООО "Наместнмк")</v>
          </cell>
          <cell r="T72">
            <v>16.47887323943662</v>
          </cell>
          <cell r="U72">
            <v>-0.42253521126760568</v>
          </cell>
          <cell r="V72">
            <v>3.2</v>
          </cell>
          <cell r="W72">
            <v>6.6</v>
          </cell>
          <cell r="X72">
            <v>0</v>
          </cell>
          <cell r="Y72">
            <v>4.2</v>
          </cell>
          <cell r="Z72">
            <v>13.8</v>
          </cell>
          <cell r="AA72" t="str">
            <v>Галактика</v>
          </cell>
          <cell r="AB72">
            <v>43.36</v>
          </cell>
          <cell r="AC72">
            <v>6</v>
          </cell>
          <cell r="AD72">
            <v>40</v>
          </cell>
          <cell r="AE72">
            <v>48</v>
          </cell>
          <cell r="AG72">
            <v>0</v>
          </cell>
          <cell r="AH72">
            <v>10</v>
          </cell>
          <cell r="AI72">
            <v>130</v>
          </cell>
        </row>
        <row r="73">
          <cell r="A73" t="str">
            <v>Чебупели Курочка гриль Базовый ассортимент Фикс.вес 0,3 Пакет Горячая штучка  Поком</v>
          </cell>
          <cell r="B73" t="str">
            <v>шт</v>
          </cell>
          <cell r="G73">
            <v>0</v>
          </cell>
          <cell r="H73">
            <v>180</v>
          </cell>
          <cell r="I73" t="str">
            <v>матрица</v>
          </cell>
          <cell r="K73">
            <v>0</v>
          </cell>
          <cell r="L73">
            <v>0</v>
          </cell>
          <cell r="O73">
            <v>0</v>
          </cell>
          <cell r="T73" t="e">
            <v>#DIV/0!</v>
          </cell>
          <cell r="U73" t="e">
            <v>#DIV/0!</v>
          </cell>
          <cell r="V73">
            <v>0.2</v>
          </cell>
          <cell r="W73">
            <v>0.4</v>
          </cell>
          <cell r="X73">
            <v>3.2</v>
          </cell>
          <cell r="Y73">
            <v>3.2</v>
          </cell>
          <cell r="Z73">
            <v>1.8</v>
          </cell>
          <cell r="AA73" t="str">
            <v>нет потребности</v>
          </cell>
          <cell r="AB73">
            <v>0</v>
          </cell>
          <cell r="AC73">
            <v>14</v>
          </cell>
          <cell r="AG73">
            <v>0</v>
          </cell>
          <cell r="AH73">
            <v>14</v>
          </cell>
          <cell r="AI73">
            <v>70</v>
          </cell>
        </row>
        <row r="74">
          <cell r="A74" t="str">
            <v>Чебупели с мясом Базовый ассортимент Фикс.вес 0,48 Лоток Горячая штучка ХХЛ  Поком</v>
          </cell>
          <cell r="B74" t="str">
            <v>шт</v>
          </cell>
          <cell r="G74">
            <v>0</v>
          </cell>
          <cell r="H74" t="e">
            <v>#N/A</v>
          </cell>
          <cell r="I74" t="str">
            <v>матрица</v>
          </cell>
          <cell r="K74">
            <v>0</v>
          </cell>
          <cell r="L74">
            <v>0</v>
          </cell>
          <cell r="O74">
            <v>0</v>
          </cell>
          <cell r="T74" t="e">
            <v>#DIV/0!</v>
          </cell>
          <cell r="U74" t="e">
            <v>#DIV/0!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>нет потребности</v>
          </cell>
          <cell r="AB74">
            <v>0</v>
          </cell>
          <cell r="AC74">
            <v>0</v>
          </cell>
          <cell r="AG74">
            <v>0</v>
          </cell>
          <cell r="AH74">
            <v>14</v>
          </cell>
          <cell r="AI74">
            <v>70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205</v>
          </cell>
          <cell r="D75">
            <v>504</v>
          </cell>
          <cell r="E75">
            <v>344</v>
          </cell>
          <cell r="F75">
            <v>335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407</v>
          </cell>
          <cell r="K75">
            <v>-63</v>
          </cell>
          <cell r="L75">
            <v>344</v>
          </cell>
          <cell r="O75">
            <v>68.8</v>
          </cell>
          <cell r="P75">
            <v>628.19999999999993</v>
          </cell>
          <cell r="Q75">
            <v>672</v>
          </cell>
          <cell r="T75">
            <v>14.636627906976745</v>
          </cell>
          <cell r="U75">
            <v>4.8691860465116283</v>
          </cell>
          <cell r="V75">
            <v>47</v>
          </cell>
          <cell r="W75">
            <v>40.200000000000003</v>
          </cell>
          <cell r="X75">
            <v>43.4</v>
          </cell>
          <cell r="Y75">
            <v>30.2</v>
          </cell>
          <cell r="Z75">
            <v>33.799999999999997</v>
          </cell>
          <cell r="AB75">
            <v>157.04999999999998</v>
          </cell>
          <cell r="AC75">
            <v>12</v>
          </cell>
          <cell r="AD75">
            <v>56</v>
          </cell>
          <cell r="AE75">
            <v>168</v>
          </cell>
          <cell r="AG75">
            <v>0</v>
          </cell>
          <cell r="AH75">
            <v>14</v>
          </cell>
          <cell r="AI75">
            <v>70</v>
          </cell>
        </row>
        <row r="76">
          <cell r="A76" t="str">
            <v>Чебупицца курочка по-итальянски Горячая штучка 0,25 кг зам  ПОКОМ</v>
          </cell>
          <cell r="B76" t="str">
            <v>шт</v>
          </cell>
          <cell r="C76">
            <v>331</v>
          </cell>
          <cell r="D76">
            <v>504</v>
          </cell>
          <cell r="E76">
            <v>419</v>
          </cell>
          <cell r="F76">
            <v>381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414</v>
          </cell>
          <cell r="K76">
            <v>5</v>
          </cell>
          <cell r="L76">
            <v>419</v>
          </cell>
          <cell r="O76">
            <v>83.8</v>
          </cell>
          <cell r="P76">
            <v>792.2</v>
          </cell>
          <cell r="Q76">
            <v>840</v>
          </cell>
          <cell r="T76">
            <v>14.570405727923628</v>
          </cell>
          <cell r="U76">
            <v>4.5465393794749405</v>
          </cell>
          <cell r="V76">
            <v>47.4</v>
          </cell>
          <cell r="W76">
            <v>47.4</v>
          </cell>
          <cell r="X76">
            <v>47.6</v>
          </cell>
          <cell r="Y76">
            <v>31</v>
          </cell>
          <cell r="Z76">
            <v>38.799999999999997</v>
          </cell>
          <cell r="AB76">
            <v>198.05</v>
          </cell>
          <cell r="AC76">
            <v>12</v>
          </cell>
          <cell r="AD76">
            <v>70</v>
          </cell>
          <cell r="AE76">
            <v>210</v>
          </cell>
          <cell r="AG76">
            <v>0</v>
          </cell>
          <cell r="AH76">
            <v>14</v>
          </cell>
          <cell r="AI76">
            <v>70</v>
          </cell>
        </row>
        <row r="77">
          <cell r="A77" t="str">
            <v>Чебуреки Мясные вес 2,7 кг ТМ Зареченские ТС Зареченские продукты   Поком</v>
          </cell>
          <cell r="B77" t="str">
            <v>кг</v>
          </cell>
          <cell r="C77">
            <v>24.3</v>
          </cell>
          <cell r="D77">
            <v>37.799999999999997</v>
          </cell>
          <cell r="E77">
            <v>16.2</v>
          </cell>
          <cell r="F77">
            <v>45.9</v>
          </cell>
          <cell r="G77">
            <v>1</v>
          </cell>
          <cell r="H77">
            <v>180</v>
          </cell>
          <cell r="I77" t="str">
            <v>матрица</v>
          </cell>
          <cell r="J77">
            <v>18.899999999999999</v>
          </cell>
          <cell r="K77">
            <v>-2.6999999999999993</v>
          </cell>
          <cell r="L77">
            <v>16.2</v>
          </cell>
          <cell r="O77">
            <v>3.2399999999999998</v>
          </cell>
          <cell r="Q77">
            <v>0</v>
          </cell>
          <cell r="T77">
            <v>14.166666666666668</v>
          </cell>
          <cell r="U77">
            <v>14.166666666666668</v>
          </cell>
          <cell r="V77">
            <v>0</v>
          </cell>
          <cell r="W77">
            <v>2.7</v>
          </cell>
          <cell r="X77">
            <v>0.54</v>
          </cell>
          <cell r="Y77">
            <v>3.24</v>
          </cell>
          <cell r="Z77">
            <v>4.8600000000000003</v>
          </cell>
          <cell r="AB77">
            <v>0</v>
          </cell>
          <cell r="AC77">
            <v>2.7</v>
          </cell>
          <cell r="AD77">
            <v>0</v>
          </cell>
          <cell r="AE77">
            <v>0</v>
          </cell>
          <cell r="AG77">
            <v>0</v>
          </cell>
          <cell r="AH77">
            <v>14</v>
          </cell>
          <cell r="AI77">
            <v>126</v>
          </cell>
        </row>
        <row r="78">
          <cell r="A78" t="str">
            <v>Чебуреки сочные ТМ Зареченские ТС Зареченские продукты.  Поком</v>
          </cell>
          <cell r="B78" t="str">
            <v>кг</v>
          </cell>
          <cell r="C78">
            <v>550</v>
          </cell>
          <cell r="D78">
            <v>120</v>
          </cell>
          <cell r="E78">
            <v>285</v>
          </cell>
          <cell r="F78">
            <v>340</v>
          </cell>
          <cell r="G78">
            <v>1</v>
          </cell>
          <cell r="H78">
            <v>180</v>
          </cell>
          <cell r="I78" t="str">
            <v>матрица</v>
          </cell>
          <cell r="J78">
            <v>290</v>
          </cell>
          <cell r="K78">
            <v>-5</v>
          </cell>
          <cell r="L78">
            <v>285</v>
          </cell>
          <cell r="O78">
            <v>57</v>
          </cell>
          <cell r="P78">
            <v>458</v>
          </cell>
          <cell r="Q78">
            <v>480</v>
          </cell>
          <cell r="T78">
            <v>14.385964912280702</v>
          </cell>
          <cell r="U78">
            <v>5.9649122807017543</v>
          </cell>
          <cell r="V78">
            <v>42.2</v>
          </cell>
          <cell r="W78">
            <v>51</v>
          </cell>
          <cell r="X78">
            <v>46</v>
          </cell>
          <cell r="Y78">
            <v>37</v>
          </cell>
          <cell r="Z78">
            <v>48</v>
          </cell>
          <cell r="AB78">
            <v>458</v>
          </cell>
          <cell r="AC78">
            <v>5</v>
          </cell>
          <cell r="AD78">
            <v>96</v>
          </cell>
          <cell r="AE78">
            <v>480</v>
          </cell>
          <cell r="AG78">
            <v>0</v>
          </cell>
          <cell r="AH78">
            <v>12</v>
          </cell>
          <cell r="AI78">
            <v>84</v>
          </cell>
        </row>
        <row r="79">
          <cell r="A79" t="str">
            <v>Чебуречище горячая штучка 0,14кг Поком</v>
          </cell>
          <cell r="B79" t="str">
            <v>шт</v>
          </cell>
          <cell r="C79">
            <v>222</v>
          </cell>
          <cell r="D79">
            <v>264</v>
          </cell>
          <cell r="E79">
            <v>182</v>
          </cell>
          <cell r="F79">
            <v>283</v>
          </cell>
          <cell r="G79">
            <v>0.14000000000000001</v>
          </cell>
          <cell r="H79">
            <v>180</v>
          </cell>
          <cell r="I79" t="str">
            <v>матрица</v>
          </cell>
          <cell r="J79">
            <v>222</v>
          </cell>
          <cell r="K79">
            <v>-40</v>
          </cell>
          <cell r="L79">
            <v>182</v>
          </cell>
          <cell r="O79">
            <v>36.4</v>
          </cell>
          <cell r="P79">
            <v>248.59999999999997</v>
          </cell>
          <cell r="Q79">
            <v>264</v>
          </cell>
          <cell r="R79">
            <v>22</v>
          </cell>
          <cell r="S79" t="str">
            <v>Для сети "Галактика" (ООО "Наместнмк")</v>
          </cell>
          <cell r="T79">
            <v>15.027472527472527</v>
          </cell>
          <cell r="U79">
            <v>7.7747252747252746</v>
          </cell>
          <cell r="V79">
            <v>27.4</v>
          </cell>
          <cell r="W79">
            <v>23.4</v>
          </cell>
          <cell r="X79">
            <v>23.4</v>
          </cell>
          <cell r="Y79">
            <v>31.8</v>
          </cell>
          <cell r="Z79">
            <v>28.6</v>
          </cell>
          <cell r="AA79" t="str">
            <v>Галактика</v>
          </cell>
          <cell r="AB79">
            <v>34.804000000000002</v>
          </cell>
          <cell r="AC79">
            <v>22</v>
          </cell>
          <cell r="AD79">
            <v>12</v>
          </cell>
          <cell r="AE79">
            <v>36.96</v>
          </cell>
          <cell r="AG79">
            <v>0</v>
          </cell>
          <cell r="AH79">
            <v>12</v>
          </cell>
          <cell r="AI79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4" sqref="AF4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7109375" style="8" customWidth="1"/>
    <col min="8" max="8" width="5.7109375" customWidth="1"/>
    <col min="9" max="9" width="12.85546875" customWidth="1"/>
    <col min="10" max="11" width="5.85546875" customWidth="1"/>
    <col min="12" max="13" width="1" customWidth="1"/>
    <col min="14" max="14" width="6.42578125" customWidth="1"/>
    <col min="15" max="16" width="5.85546875" customWidth="1"/>
    <col min="17" max="18" width="11.5703125" customWidth="1"/>
    <col min="19" max="19" width="5.85546875" customWidth="1"/>
    <col min="20" max="20" width="21.7109375" customWidth="1"/>
    <col min="21" max="22" width="5" customWidth="1"/>
    <col min="23" max="27" width="5.85546875" customWidth="1"/>
    <col min="28" max="28" width="34" customWidth="1"/>
    <col min="29" max="29" width="6.42578125" customWidth="1"/>
    <col min="30" max="30" width="6.42578125" style="8" customWidth="1"/>
    <col min="31" max="31" width="6.42578125" style="13" customWidth="1"/>
    <col min="32" max="34" width="6.4257812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5" t="s">
        <v>127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 t="s">
        <v>125</v>
      </c>
      <c r="R2" s="15" t="s">
        <v>126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125</v>
      </c>
      <c r="AD2" s="6"/>
      <c r="AE2" s="10"/>
      <c r="AF2" s="15" t="s">
        <v>126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4" t="s">
        <v>123</v>
      </c>
      <c r="AH3" s="14" t="s">
        <v>124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/>
      <c r="S4" s="1"/>
      <c r="T4" s="1"/>
      <c r="U4" s="1"/>
      <c r="V4" s="1"/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6"/>
      <c r="AE4" s="10" t="s">
        <v>129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7893.22</v>
      </c>
      <c r="F5" s="4">
        <f>SUM(F6:F498)</f>
        <v>10953.6</v>
      </c>
      <c r="G5" s="6"/>
      <c r="H5" s="1"/>
      <c r="I5" s="1"/>
      <c r="J5" s="4">
        <f t="shared" ref="J5:S5" si="0">SUM(J6:J498)</f>
        <v>8341.7000000000007</v>
      </c>
      <c r="K5" s="4">
        <f t="shared" si="0"/>
        <v>-448.48</v>
      </c>
      <c r="L5" s="4">
        <f t="shared" si="0"/>
        <v>0</v>
      </c>
      <c r="M5" s="4">
        <f t="shared" si="0"/>
        <v>0</v>
      </c>
      <c r="N5" s="4">
        <f t="shared" si="0"/>
        <v>11889.8</v>
      </c>
      <c r="O5" s="4">
        <f t="shared" si="0"/>
        <v>1440</v>
      </c>
      <c r="P5" s="4">
        <f t="shared" si="0"/>
        <v>1578.6439999999998</v>
      </c>
      <c r="Q5" s="4">
        <f t="shared" si="0"/>
        <v>5682.56</v>
      </c>
      <c r="R5" s="4">
        <f t="shared" si="0"/>
        <v>5979</v>
      </c>
      <c r="S5" s="4">
        <f t="shared" si="0"/>
        <v>0</v>
      </c>
      <c r="T5" s="1"/>
      <c r="U5" s="1"/>
      <c r="V5" s="1"/>
      <c r="W5" s="4">
        <f>SUM(W6:W498)</f>
        <v>1664.4500000000003</v>
      </c>
      <c r="X5" s="4">
        <f>SUM(X6:X498)</f>
        <v>1108.9780000000003</v>
      </c>
      <c r="Y5" s="4">
        <f>SUM(Y6:Y498)</f>
        <v>1073.5380000000002</v>
      </c>
      <c r="Z5" s="4">
        <f>SUM(Z6:Z498)</f>
        <v>1053.7179999999998</v>
      </c>
      <c r="AA5" s="4">
        <f>SUM(AA6:AA498)</f>
        <v>1420.3480000000002</v>
      </c>
      <c r="AB5" s="1"/>
      <c r="AC5" s="4">
        <f>SUM(AC6:AC498)</f>
        <v>2208.2619999999997</v>
      </c>
      <c r="AD5" s="6"/>
      <c r="AE5" s="12">
        <f>SUM(AE6:AE498)</f>
        <v>644</v>
      </c>
      <c r="AF5" s="4">
        <f>SUM(AF6:AF498)</f>
        <v>2244.4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146</v>
      </c>
      <c r="D6" s="1"/>
      <c r="E6" s="1">
        <v>38</v>
      </c>
      <c r="F6" s="1">
        <v>105</v>
      </c>
      <c r="G6" s="6">
        <v>0.3</v>
      </c>
      <c r="H6" s="1">
        <v>180</v>
      </c>
      <c r="I6" s="1" t="s">
        <v>36</v>
      </c>
      <c r="J6" s="1">
        <v>37</v>
      </c>
      <c r="K6" s="1">
        <f t="shared" ref="K6:K37" si="1">E6-J6</f>
        <v>1</v>
      </c>
      <c r="L6" s="1"/>
      <c r="M6" s="1"/>
      <c r="N6" s="1">
        <v>0</v>
      </c>
      <c r="O6" s="1"/>
      <c r="P6" s="1">
        <f t="shared" ref="P6:P37" si="2">E6/5</f>
        <v>7.6</v>
      </c>
      <c r="Q6" s="5"/>
      <c r="R6" s="5">
        <f t="shared" ref="R6:R13" si="3">AE6*AD6</f>
        <v>0</v>
      </c>
      <c r="S6" s="5"/>
      <c r="T6" s="1"/>
      <c r="U6" s="1">
        <f t="shared" ref="U6:U37" si="4">(F6+N6+O6+R6)/P6</f>
        <v>13.815789473684211</v>
      </c>
      <c r="V6" s="1">
        <f t="shared" ref="V6:V37" si="5">(F6+N6+O6)/P6</f>
        <v>13.815789473684211</v>
      </c>
      <c r="W6" s="1">
        <v>4.5999999999999996</v>
      </c>
      <c r="X6" s="1">
        <v>2</v>
      </c>
      <c r="Y6" s="1">
        <v>3.4</v>
      </c>
      <c r="Z6" s="1">
        <v>2.8</v>
      </c>
      <c r="AA6" s="1">
        <v>3.4</v>
      </c>
      <c r="AB6" s="1"/>
      <c r="AC6" s="1">
        <f t="shared" ref="AC6:AC37" si="6">Q6*G6</f>
        <v>0</v>
      </c>
      <c r="AD6" s="6">
        <v>12</v>
      </c>
      <c r="AE6" s="10">
        <f t="shared" ref="AE6:AE13" si="7">MROUND(Q6,AD6*AG6)/AD6</f>
        <v>0</v>
      </c>
      <c r="AF6" s="1">
        <f t="shared" ref="AF6:AF13" si="8">AE6*AD6*G6</f>
        <v>0</v>
      </c>
      <c r="AG6" s="1">
        <f>VLOOKUP(A6,[1]Sheet!$A:$AI,34,0)</f>
        <v>14</v>
      </c>
      <c r="AH6" s="1">
        <f>VLOOKUP(A6,[1]Sheet!$A:$AI,35,0)</f>
        <v>70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269</v>
      </c>
      <c r="D7" s="1"/>
      <c r="E7" s="1">
        <v>206</v>
      </c>
      <c r="F7" s="1">
        <v>52</v>
      </c>
      <c r="G7" s="6">
        <v>0.3</v>
      </c>
      <c r="H7" s="1">
        <v>180</v>
      </c>
      <c r="I7" s="1" t="s">
        <v>36</v>
      </c>
      <c r="J7" s="1">
        <v>202</v>
      </c>
      <c r="K7" s="1">
        <f t="shared" si="1"/>
        <v>4</v>
      </c>
      <c r="L7" s="1"/>
      <c r="M7" s="1"/>
      <c r="N7" s="1">
        <v>168</v>
      </c>
      <c r="O7" s="1"/>
      <c r="P7" s="1">
        <f t="shared" si="2"/>
        <v>41.2</v>
      </c>
      <c r="Q7" s="5">
        <f>14*P7-O7-N7-F7</f>
        <v>356.80000000000007</v>
      </c>
      <c r="R7" s="5">
        <f t="shared" si="3"/>
        <v>336</v>
      </c>
      <c r="S7" s="5"/>
      <c r="T7" s="1"/>
      <c r="U7" s="1">
        <f t="shared" si="4"/>
        <v>13.49514563106796</v>
      </c>
      <c r="V7" s="1">
        <f t="shared" si="5"/>
        <v>5.3398058252427179</v>
      </c>
      <c r="W7" s="1">
        <v>28.8</v>
      </c>
      <c r="X7" s="1">
        <v>16.2</v>
      </c>
      <c r="Y7" s="1">
        <v>21.8</v>
      </c>
      <c r="Z7" s="1">
        <v>20.6</v>
      </c>
      <c r="AA7" s="1">
        <v>12</v>
      </c>
      <c r="AB7" s="1"/>
      <c r="AC7" s="1">
        <f t="shared" si="6"/>
        <v>107.04000000000002</v>
      </c>
      <c r="AD7" s="6">
        <v>12</v>
      </c>
      <c r="AE7" s="10">
        <f t="shared" si="7"/>
        <v>28</v>
      </c>
      <c r="AF7" s="1">
        <f t="shared" si="8"/>
        <v>100.8</v>
      </c>
      <c r="AG7" s="1">
        <f>VLOOKUP(A7,[1]Sheet!$A:$AI,34,0)</f>
        <v>14</v>
      </c>
      <c r="AH7" s="1">
        <f>VLOOKUP(A7,[1]Sheet!$A:$AI,35,0)</f>
        <v>70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35</v>
      </c>
      <c r="C8" s="1">
        <v>357</v>
      </c>
      <c r="D8" s="1"/>
      <c r="E8" s="1">
        <v>274</v>
      </c>
      <c r="F8" s="1">
        <v>4</v>
      </c>
      <c r="G8" s="6">
        <v>0.3</v>
      </c>
      <c r="H8" s="1">
        <v>180</v>
      </c>
      <c r="I8" s="1" t="s">
        <v>36</v>
      </c>
      <c r="J8" s="1">
        <v>295</v>
      </c>
      <c r="K8" s="1">
        <f t="shared" si="1"/>
        <v>-21</v>
      </c>
      <c r="L8" s="1"/>
      <c r="M8" s="1"/>
      <c r="N8" s="1">
        <v>504</v>
      </c>
      <c r="O8" s="1"/>
      <c r="P8" s="1">
        <f t="shared" si="2"/>
        <v>54.8</v>
      </c>
      <c r="Q8" s="5">
        <f>14*P8-O8-N8-F8</f>
        <v>259.19999999999993</v>
      </c>
      <c r="R8" s="5">
        <f t="shared" si="3"/>
        <v>336</v>
      </c>
      <c r="S8" s="5"/>
      <c r="T8" s="1"/>
      <c r="U8" s="1">
        <f t="shared" si="4"/>
        <v>15.401459854014599</v>
      </c>
      <c r="V8" s="1">
        <f t="shared" si="5"/>
        <v>9.2700729927007313</v>
      </c>
      <c r="W8" s="1">
        <v>50.2</v>
      </c>
      <c r="X8" s="1">
        <v>25</v>
      </c>
      <c r="Y8" s="1">
        <v>26</v>
      </c>
      <c r="Z8" s="1">
        <v>26.2</v>
      </c>
      <c r="AA8" s="1">
        <v>15.6</v>
      </c>
      <c r="AB8" s="1"/>
      <c r="AC8" s="1">
        <f t="shared" si="6"/>
        <v>77.759999999999977</v>
      </c>
      <c r="AD8" s="6">
        <v>12</v>
      </c>
      <c r="AE8" s="10">
        <f t="shared" si="7"/>
        <v>28</v>
      </c>
      <c r="AF8" s="1">
        <f t="shared" si="8"/>
        <v>100.8</v>
      </c>
      <c r="AG8" s="1">
        <f>VLOOKUP(A8,[1]Sheet!$A:$AI,34,0)</f>
        <v>14</v>
      </c>
      <c r="AH8" s="1">
        <f>VLOOKUP(A8,[1]Sheet!$A:$AI,35,0)</f>
        <v>70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134</v>
      </c>
      <c r="D9" s="1"/>
      <c r="E9" s="1">
        <v>120</v>
      </c>
      <c r="F9" s="1"/>
      <c r="G9" s="6">
        <v>0.3</v>
      </c>
      <c r="H9" s="1">
        <v>180</v>
      </c>
      <c r="I9" s="1" t="s">
        <v>36</v>
      </c>
      <c r="J9" s="1">
        <v>168</v>
      </c>
      <c r="K9" s="1">
        <f t="shared" si="1"/>
        <v>-48</v>
      </c>
      <c r="L9" s="1"/>
      <c r="M9" s="1"/>
      <c r="N9" s="1">
        <v>672</v>
      </c>
      <c r="O9" s="1"/>
      <c r="P9" s="1">
        <f t="shared" si="2"/>
        <v>24</v>
      </c>
      <c r="Q9" s="5"/>
      <c r="R9" s="5">
        <f t="shared" si="3"/>
        <v>0</v>
      </c>
      <c r="S9" s="5"/>
      <c r="T9" s="1"/>
      <c r="U9" s="1">
        <f t="shared" si="4"/>
        <v>28</v>
      </c>
      <c r="V9" s="1">
        <f t="shared" si="5"/>
        <v>28</v>
      </c>
      <c r="W9" s="1">
        <v>39.200000000000003</v>
      </c>
      <c r="X9" s="1">
        <v>12.6</v>
      </c>
      <c r="Y9" s="1">
        <v>18.2</v>
      </c>
      <c r="Z9" s="1">
        <v>12.8</v>
      </c>
      <c r="AA9" s="1">
        <v>9.6</v>
      </c>
      <c r="AB9" s="1" t="s">
        <v>40</v>
      </c>
      <c r="AC9" s="1">
        <f t="shared" si="6"/>
        <v>0</v>
      </c>
      <c r="AD9" s="6">
        <v>12</v>
      </c>
      <c r="AE9" s="10">
        <f t="shared" si="7"/>
        <v>0</v>
      </c>
      <c r="AF9" s="1">
        <f t="shared" si="8"/>
        <v>0</v>
      </c>
      <c r="AG9" s="1">
        <f>VLOOKUP(A9,[1]Sheet!$A:$AI,34,0)</f>
        <v>14</v>
      </c>
      <c r="AH9" s="1">
        <f>VLOOKUP(A9,[1]Sheet!$A:$AI,35,0)</f>
        <v>70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35</v>
      </c>
      <c r="C10" s="1">
        <v>473</v>
      </c>
      <c r="D10" s="1">
        <v>18</v>
      </c>
      <c r="E10" s="1">
        <v>290</v>
      </c>
      <c r="F10" s="1">
        <v>116</v>
      </c>
      <c r="G10" s="6">
        <v>0.3</v>
      </c>
      <c r="H10" s="1">
        <v>180</v>
      </c>
      <c r="I10" s="1" t="s">
        <v>36</v>
      </c>
      <c r="J10" s="1">
        <v>281</v>
      </c>
      <c r="K10" s="1">
        <f t="shared" si="1"/>
        <v>9</v>
      </c>
      <c r="L10" s="1"/>
      <c r="M10" s="1"/>
      <c r="N10" s="1">
        <v>336</v>
      </c>
      <c r="O10" s="1"/>
      <c r="P10" s="1">
        <f t="shared" si="2"/>
        <v>58</v>
      </c>
      <c r="Q10" s="5">
        <f>14*P10-O10-N10-F10</f>
        <v>360</v>
      </c>
      <c r="R10" s="5">
        <f t="shared" si="3"/>
        <v>336</v>
      </c>
      <c r="S10" s="5"/>
      <c r="T10" s="1"/>
      <c r="U10" s="1">
        <f t="shared" si="4"/>
        <v>13.586206896551724</v>
      </c>
      <c r="V10" s="1">
        <f t="shared" si="5"/>
        <v>7.7931034482758621</v>
      </c>
      <c r="W10" s="1">
        <v>47.4</v>
      </c>
      <c r="X10" s="1">
        <v>38.4</v>
      </c>
      <c r="Y10" s="1">
        <v>24.6</v>
      </c>
      <c r="Z10" s="1">
        <v>24.6</v>
      </c>
      <c r="AA10" s="1">
        <v>20.6</v>
      </c>
      <c r="AB10" s="1"/>
      <c r="AC10" s="1">
        <f t="shared" si="6"/>
        <v>108</v>
      </c>
      <c r="AD10" s="6">
        <v>12</v>
      </c>
      <c r="AE10" s="10">
        <f t="shared" si="7"/>
        <v>28</v>
      </c>
      <c r="AF10" s="1">
        <f t="shared" si="8"/>
        <v>100.8</v>
      </c>
      <c r="AG10" s="1">
        <f>VLOOKUP(A10,[1]Sheet!$A:$AI,34,0)</f>
        <v>14</v>
      </c>
      <c r="AH10" s="1">
        <f>VLOOKUP(A10,[1]Sheet!$A:$AI,35,0)</f>
        <v>70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35</v>
      </c>
      <c r="C11" s="1">
        <v>257</v>
      </c>
      <c r="D11" s="1"/>
      <c r="E11" s="1">
        <v>169</v>
      </c>
      <c r="F11" s="1">
        <v>88</v>
      </c>
      <c r="G11" s="6">
        <v>0.09</v>
      </c>
      <c r="H11" s="1">
        <v>180</v>
      </c>
      <c r="I11" s="1" t="s">
        <v>36</v>
      </c>
      <c r="J11" s="1">
        <v>149</v>
      </c>
      <c r="K11" s="1">
        <f t="shared" si="1"/>
        <v>20</v>
      </c>
      <c r="L11" s="1"/>
      <c r="M11" s="1"/>
      <c r="N11" s="1">
        <v>336</v>
      </c>
      <c r="O11" s="1"/>
      <c r="P11" s="1">
        <f t="shared" si="2"/>
        <v>33.799999999999997</v>
      </c>
      <c r="Q11" s="5">
        <f>18*P11-O11-N11-F11</f>
        <v>184.39999999999998</v>
      </c>
      <c r="R11" s="5">
        <f t="shared" si="3"/>
        <v>336</v>
      </c>
      <c r="S11" s="5"/>
      <c r="T11" s="1"/>
      <c r="U11" s="1">
        <f t="shared" si="4"/>
        <v>22.485207100591719</v>
      </c>
      <c r="V11" s="1">
        <f t="shared" si="5"/>
        <v>12.544378698224854</v>
      </c>
      <c r="W11" s="1">
        <v>26.6</v>
      </c>
      <c r="X11" s="1">
        <v>15.2</v>
      </c>
      <c r="Y11" s="1">
        <v>8.6</v>
      </c>
      <c r="Z11" s="1">
        <v>20</v>
      </c>
      <c r="AA11" s="1">
        <v>8.4</v>
      </c>
      <c r="AB11" s="1"/>
      <c r="AC11" s="1">
        <f t="shared" si="6"/>
        <v>16.595999999999997</v>
      </c>
      <c r="AD11" s="6">
        <v>24</v>
      </c>
      <c r="AE11" s="10">
        <f t="shared" si="7"/>
        <v>14</v>
      </c>
      <c r="AF11" s="1">
        <f t="shared" si="8"/>
        <v>30.24</v>
      </c>
      <c r="AG11" s="1">
        <f>VLOOKUP(A11,[1]Sheet!$A:$AI,34,0)</f>
        <v>14</v>
      </c>
      <c r="AH11" s="1">
        <f>VLOOKUP(A11,[1]Sheet!$A:$AI,35,0)</f>
        <v>126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35</v>
      </c>
      <c r="C12" s="1">
        <v>136</v>
      </c>
      <c r="D12" s="1"/>
      <c r="E12" s="1">
        <v>81</v>
      </c>
      <c r="F12" s="1">
        <v>49</v>
      </c>
      <c r="G12" s="6">
        <v>0.36</v>
      </c>
      <c r="H12" s="1">
        <v>180</v>
      </c>
      <c r="I12" s="1" t="s">
        <v>36</v>
      </c>
      <c r="J12" s="1">
        <v>91</v>
      </c>
      <c r="K12" s="1">
        <f t="shared" si="1"/>
        <v>-10</v>
      </c>
      <c r="L12" s="1"/>
      <c r="M12" s="1"/>
      <c r="N12" s="1">
        <v>140</v>
      </c>
      <c r="O12" s="1"/>
      <c r="P12" s="1">
        <f t="shared" si="2"/>
        <v>16.2</v>
      </c>
      <c r="Q12" s="5">
        <f t="shared" ref="Q12:Q13" si="9">18*P12-O12-N12-F12</f>
        <v>102.59999999999997</v>
      </c>
      <c r="R12" s="5">
        <f t="shared" si="3"/>
        <v>140</v>
      </c>
      <c r="S12" s="5"/>
      <c r="T12" s="1"/>
      <c r="U12" s="1">
        <f t="shared" si="4"/>
        <v>20.308641975308642</v>
      </c>
      <c r="V12" s="1">
        <f t="shared" si="5"/>
        <v>11.666666666666668</v>
      </c>
      <c r="W12" s="1">
        <v>14.8</v>
      </c>
      <c r="X12" s="1">
        <v>2.6</v>
      </c>
      <c r="Y12" s="1">
        <v>1.8</v>
      </c>
      <c r="Z12" s="1">
        <v>6</v>
      </c>
      <c r="AA12" s="1">
        <v>3.2</v>
      </c>
      <c r="AB12" s="1"/>
      <c r="AC12" s="1">
        <f t="shared" si="6"/>
        <v>36.935999999999986</v>
      </c>
      <c r="AD12" s="6">
        <v>10</v>
      </c>
      <c r="AE12" s="10">
        <f t="shared" si="7"/>
        <v>14</v>
      </c>
      <c r="AF12" s="1">
        <f t="shared" si="8"/>
        <v>50.4</v>
      </c>
      <c r="AG12" s="1">
        <f>VLOOKUP(A12,[1]Sheet!$A:$AI,34,0)</f>
        <v>14</v>
      </c>
      <c r="AH12" s="1">
        <f>VLOOKUP(A12,[1]Sheet!$A:$AI,35,0)</f>
        <v>70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42</v>
      </c>
      <c r="C13" s="1">
        <v>242.5</v>
      </c>
      <c r="D13" s="1"/>
      <c r="E13" s="1">
        <v>82.5</v>
      </c>
      <c r="F13" s="1">
        <v>149</v>
      </c>
      <c r="G13" s="6">
        <v>1</v>
      </c>
      <c r="H13" s="1" t="e">
        <v>#N/A</v>
      </c>
      <c r="I13" s="1" t="s">
        <v>36</v>
      </c>
      <c r="J13" s="1">
        <v>79.2</v>
      </c>
      <c r="K13" s="1">
        <f t="shared" si="1"/>
        <v>3.2999999999999972</v>
      </c>
      <c r="L13" s="1"/>
      <c r="M13" s="1"/>
      <c r="N13" s="1">
        <v>66</v>
      </c>
      <c r="O13" s="1"/>
      <c r="P13" s="1">
        <f t="shared" si="2"/>
        <v>16.5</v>
      </c>
      <c r="Q13" s="5">
        <f t="shared" si="9"/>
        <v>82</v>
      </c>
      <c r="R13" s="5">
        <f t="shared" si="3"/>
        <v>66</v>
      </c>
      <c r="S13" s="5"/>
      <c r="T13" s="1"/>
      <c r="U13" s="1">
        <f t="shared" si="4"/>
        <v>17.030303030303031</v>
      </c>
      <c r="V13" s="1">
        <f t="shared" si="5"/>
        <v>13.030303030303031</v>
      </c>
      <c r="W13" s="1">
        <v>18.600000000000001</v>
      </c>
      <c r="X13" s="1">
        <v>3.3</v>
      </c>
      <c r="Y13" s="1">
        <v>23.18</v>
      </c>
      <c r="Z13" s="1">
        <v>4.4000000000000004</v>
      </c>
      <c r="AA13" s="1">
        <v>9.9</v>
      </c>
      <c r="AB13" s="1"/>
      <c r="AC13" s="1">
        <f t="shared" si="6"/>
        <v>82</v>
      </c>
      <c r="AD13" s="6">
        <v>5.5</v>
      </c>
      <c r="AE13" s="10">
        <f t="shared" si="7"/>
        <v>12</v>
      </c>
      <c r="AF13" s="1">
        <f t="shared" si="8"/>
        <v>66</v>
      </c>
      <c r="AG13" s="1">
        <f>VLOOKUP(A13,[1]Sheet!$A:$AI,34,0)</f>
        <v>12</v>
      </c>
      <c r="AH13" s="1">
        <f>VLOOKUP(A13,[1]Sheet!$A:$AI,35,0)</f>
        <v>84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6" t="s">
        <v>47</v>
      </c>
      <c r="B14" s="16" t="s">
        <v>42</v>
      </c>
      <c r="C14" s="16">
        <v>12</v>
      </c>
      <c r="D14" s="16">
        <v>1.4</v>
      </c>
      <c r="E14" s="16">
        <v>10.4</v>
      </c>
      <c r="F14" s="16"/>
      <c r="G14" s="17">
        <v>0</v>
      </c>
      <c r="H14" s="16">
        <v>180</v>
      </c>
      <c r="I14" s="16" t="s">
        <v>43</v>
      </c>
      <c r="J14" s="16">
        <v>16.399999999999999</v>
      </c>
      <c r="K14" s="16">
        <f t="shared" si="1"/>
        <v>-5.9999999999999982</v>
      </c>
      <c r="L14" s="16"/>
      <c r="M14" s="16"/>
      <c r="N14" s="16"/>
      <c r="O14" s="16"/>
      <c r="P14" s="16">
        <f t="shared" si="2"/>
        <v>2.08</v>
      </c>
      <c r="Q14" s="18"/>
      <c r="R14" s="18"/>
      <c r="S14" s="18"/>
      <c r="T14" s="16"/>
      <c r="U14" s="16">
        <f t="shared" si="4"/>
        <v>0</v>
      </c>
      <c r="V14" s="16">
        <f t="shared" si="5"/>
        <v>0</v>
      </c>
      <c r="W14" s="16">
        <v>4.8</v>
      </c>
      <c r="X14" s="16">
        <v>4.8</v>
      </c>
      <c r="Y14" s="16">
        <v>6.6</v>
      </c>
      <c r="Z14" s="16">
        <v>4.8</v>
      </c>
      <c r="AA14" s="16">
        <v>6</v>
      </c>
      <c r="AB14" s="16" t="s">
        <v>48</v>
      </c>
      <c r="AC14" s="16">
        <f t="shared" si="6"/>
        <v>0</v>
      </c>
      <c r="AD14" s="17">
        <v>0</v>
      </c>
      <c r="AE14" s="19"/>
      <c r="AF14" s="16"/>
      <c r="AG14" s="16"/>
      <c r="AH14" s="16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4" t="s">
        <v>49</v>
      </c>
      <c r="B15" s="24" t="s">
        <v>42</v>
      </c>
      <c r="C15" s="24"/>
      <c r="D15" s="24"/>
      <c r="E15" s="24"/>
      <c r="F15" s="24"/>
      <c r="G15" s="25">
        <v>0</v>
      </c>
      <c r="H15" s="24">
        <v>180</v>
      </c>
      <c r="I15" s="24" t="s">
        <v>36</v>
      </c>
      <c r="J15" s="24"/>
      <c r="K15" s="24">
        <f t="shared" si="1"/>
        <v>0</v>
      </c>
      <c r="L15" s="24"/>
      <c r="M15" s="24"/>
      <c r="N15" s="24"/>
      <c r="O15" s="24"/>
      <c r="P15" s="24">
        <f t="shared" si="2"/>
        <v>0</v>
      </c>
      <c r="Q15" s="26"/>
      <c r="R15" s="26"/>
      <c r="S15" s="26"/>
      <c r="T15" s="24"/>
      <c r="U15" s="24" t="e">
        <f t="shared" si="4"/>
        <v>#DIV/0!</v>
      </c>
      <c r="V15" s="24" t="e">
        <f t="shared" si="5"/>
        <v>#DIV/0!</v>
      </c>
      <c r="W15" s="24">
        <v>0</v>
      </c>
      <c r="X15" s="24">
        <v>0</v>
      </c>
      <c r="Y15" s="24">
        <v>0</v>
      </c>
      <c r="Z15" s="24">
        <v>0</v>
      </c>
      <c r="AA15" s="24">
        <v>0.6</v>
      </c>
      <c r="AB15" s="24" t="s">
        <v>50</v>
      </c>
      <c r="AC15" s="24">
        <f t="shared" si="6"/>
        <v>0</v>
      </c>
      <c r="AD15" s="25">
        <v>3.7</v>
      </c>
      <c r="AE15" s="27"/>
      <c r="AF15" s="24"/>
      <c r="AG15" s="24">
        <f>VLOOKUP(A15,[1]Sheet!$A:$AI,34,0)</f>
        <v>14</v>
      </c>
      <c r="AH15" s="24">
        <f>VLOOKUP(A15,[1]Sheet!$A:$AI,35,0)</f>
        <v>126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35</v>
      </c>
      <c r="C16" s="1">
        <v>292</v>
      </c>
      <c r="D16" s="1"/>
      <c r="E16" s="1">
        <v>199</v>
      </c>
      <c r="F16" s="1">
        <v>78</v>
      </c>
      <c r="G16" s="6">
        <v>0.25</v>
      </c>
      <c r="H16" s="1">
        <v>180</v>
      </c>
      <c r="I16" s="1" t="s">
        <v>36</v>
      </c>
      <c r="J16" s="1">
        <v>208</v>
      </c>
      <c r="K16" s="1">
        <f t="shared" si="1"/>
        <v>-9</v>
      </c>
      <c r="L16" s="1"/>
      <c r="M16" s="1"/>
      <c r="N16" s="1">
        <v>336</v>
      </c>
      <c r="O16" s="1"/>
      <c r="P16" s="1">
        <f t="shared" si="2"/>
        <v>39.799999999999997</v>
      </c>
      <c r="Q16" s="5">
        <f>14*P16-O16-N16-F16</f>
        <v>143.19999999999993</v>
      </c>
      <c r="R16" s="5">
        <f t="shared" ref="R16:R24" si="10">AE16*AD16</f>
        <v>168</v>
      </c>
      <c r="S16" s="5"/>
      <c r="T16" s="1"/>
      <c r="U16" s="1">
        <f t="shared" si="4"/>
        <v>14.623115577889449</v>
      </c>
      <c r="V16" s="1">
        <f t="shared" si="5"/>
        <v>10.402010050251256</v>
      </c>
      <c r="W16" s="1">
        <v>34.6</v>
      </c>
      <c r="X16" s="1">
        <v>18.399999999999999</v>
      </c>
      <c r="Y16" s="1">
        <v>11.6</v>
      </c>
      <c r="Z16" s="1">
        <v>4.4000000000000004</v>
      </c>
      <c r="AA16" s="1">
        <v>9</v>
      </c>
      <c r="AB16" s="1" t="s">
        <v>40</v>
      </c>
      <c r="AC16" s="1">
        <f t="shared" si="6"/>
        <v>35.799999999999983</v>
      </c>
      <c r="AD16" s="6">
        <v>12</v>
      </c>
      <c r="AE16" s="10">
        <f t="shared" ref="AE16:AE24" si="11">MROUND(Q16,AD16*AG16)/AD16</f>
        <v>14</v>
      </c>
      <c r="AF16" s="1">
        <f t="shared" ref="AF16:AF24" si="12">AE16*AD16*G16</f>
        <v>42</v>
      </c>
      <c r="AG16" s="1">
        <f>VLOOKUP(A16,[1]Sheet!$A:$AI,34,0)</f>
        <v>14</v>
      </c>
      <c r="AH16" s="1">
        <f>VLOOKUP(A16,[1]Sheet!$A:$AI,35,0)</f>
        <v>70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35</v>
      </c>
      <c r="C17" s="1">
        <v>299</v>
      </c>
      <c r="D17" s="1"/>
      <c r="E17" s="1">
        <v>201</v>
      </c>
      <c r="F17" s="1">
        <v>86</v>
      </c>
      <c r="G17" s="6">
        <v>0.25</v>
      </c>
      <c r="H17" s="1">
        <v>180</v>
      </c>
      <c r="I17" s="1" t="s">
        <v>36</v>
      </c>
      <c r="J17" s="1">
        <v>203</v>
      </c>
      <c r="K17" s="1">
        <f t="shared" si="1"/>
        <v>-2</v>
      </c>
      <c r="L17" s="1"/>
      <c r="M17" s="1"/>
      <c r="N17" s="1">
        <v>336</v>
      </c>
      <c r="O17" s="1"/>
      <c r="P17" s="1">
        <f t="shared" si="2"/>
        <v>40.200000000000003</v>
      </c>
      <c r="Q17" s="5">
        <f>14*P17-O17-N17-F17</f>
        <v>140.80000000000007</v>
      </c>
      <c r="R17" s="5">
        <f t="shared" si="10"/>
        <v>168</v>
      </c>
      <c r="S17" s="5"/>
      <c r="T17" s="1"/>
      <c r="U17" s="1">
        <f t="shared" si="4"/>
        <v>14.676616915422885</v>
      </c>
      <c r="V17" s="1">
        <f t="shared" si="5"/>
        <v>10.497512437810945</v>
      </c>
      <c r="W17" s="1">
        <v>33.6</v>
      </c>
      <c r="X17" s="1">
        <v>14.8</v>
      </c>
      <c r="Y17" s="1">
        <v>16.600000000000001</v>
      </c>
      <c r="Z17" s="1">
        <v>15.8</v>
      </c>
      <c r="AA17" s="1">
        <v>11.8</v>
      </c>
      <c r="AB17" s="1"/>
      <c r="AC17" s="1">
        <f t="shared" si="6"/>
        <v>35.200000000000017</v>
      </c>
      <c r="AD17" s="6">
        <v>12</v>
      </c>
      <c r="AE17" s="10">
        <f t="shared" si="11"/>
        <v>14</v>
      </c>
      <c r="AF17" s="1">
        <f t="shared" si="12"/>
        <v>42</v>
      </c>
      <c r="AG17" s="1">
        <f>VLOOKUP(A17,[1]Sheet!$A:$AI,34,0)</f>
        <v>14</v>
      </c>
      <c r="AH17" s="1">
        <f>VLOOKUP(A17,[1]Sheet!$A:$AI,35,0)</f>
        <v>70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8" t="s">
        <v>53</v>
      </c>
      <c r="B18" s="28" t="s">
        <v>42</v>
      </c>
      <c r="C18" s="28"/>
      <c r="D18" s="28"/>
      <c r="E18" s="28"/>
      <c r="F18" s="28"/>
      <c r="G18" s="29">
        <v>1</v>
      </c>
      <c r="H18" s="28">
        <v>180</v>
      </c>
      <c r="I18" s="28" t="s">
        <v>36</v>
      </c>
      <c r="J18" s="28">
        <v>14.8</v>
      </c>
      <c r="K18" s="28">
        <f t="shared" si="1"/>
        <v>-14.8</v>
      </c>
      <c r="L18" s="28"/>
      <c r="M18" s="28"/>
      <c r="N18" s="28">
        <v>155.4</v>
      </c>
      <c r="O18" s="28"/>
      <c r="P18" s="1">
        <f t="shared" si="2"/>
        <v>0</v>
      </c>
      <c r="Q18" s="5">
        <v>30</v>
      </c>
      <c r="R18" s="5">
        <f t="shared" si="10"/>
        <v>51.800000000000004</v>
      </c>
      <c r="S18" s="5"/>
      <c r="T18" s="1"/>
      <c r="U18" s="1" t="e">
        <f t="shared" si="4"/>
        <v>#DIV/0!</v>
      </c>
      <c r="V18" s="1" t="e">
        <f t="shared" si="5"/>
        <v>#DIV/0!</v>
      </c>
      <c r="W18" s="1">
        <v>10.36</v>
      </c>
      <c r="X18" s="1">
        <v>1.48</v>
      </c>
      <c r="Y18" s="1">
        <v>17.02</v>
      </c>
      <c r="Z18" s="1">
        <v>15.52</v>
      </c>
      <c r="AA18" s="1">
        <v>8.879999999999999</v>
      </c>
      <c r="AB18" s="1"/>
      <c r="AC18" s="1">
        <f t="shared" si="6"/>
        <v>30</v>
      </c>
      <c r="AD18" s="6">
        <v>3.7</v>
      </c>
      <c r="AE18" s="10">
        <f t="shared" si="11"/>
        <v>14</v>
      </c>
      <c r="AF18" s="1">
        <f t="shared" si="12"/>
        <v>51.800000000000004</v>
      </c>
      <c r="AG18" s="1">
        <f>VLOOKUP(A18,[1]Sheet!$A:$AI,34,0)</f>
        <v>14</v>
      </c>
      <c r="AH18" s="1">
        <f>VLOOKUP(A18,[1]Sheet!$A:$AI,35,0)</f>
        <v>126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42</v>
      </c>
      <c r="C19" s="1">
        <v>42</v>
      </c>
      <c r="D19" s="1"/>
      <c r="E19" s="1">
        <v>19.399999999999999</v>
      </c>
      <c r="F19" s="1">
        <v>19.600000000000001</v>
      </c>
      <c r="G19" s="6">
        <v>1</v>
      </c>
      <c r="H19" s="1">
        <v>180</v>
      </c>
      <c r="I19" s="1" t="s">
        <v>36</v>
      </c>
      <c r="J19" s="1">
        <v>19.399999999999999</v>
      </c>
      <c r="K19" s="1">
        <f t="shared" si="1"/>
        <v>0</v>
      </c>
      <c r="L19" s="1"/>
      <c r="M19" s="1"/>
      <c r="N19" s="1">
        <v>0</v>
      </c>
      <c r="O19" s="1"/>
      <c r="P19" s="1">
        <f t="shared" si="2"/>
        <v>3.88</v>
      </c>
      <c r="Q19" s="5">
        <f>14*P19-O19-N19-F19</f>
        <v>34.72</v>
      </c>
      <c r="R19" s="5">
        <f t="shared" si="10"/>
        <v>42</v>
      </c>
      <c r="S19" s="5"/>
      <c r="T19" s="1"/>
      <c r="U19" s="1">
        <f t="shared" si="4"/>
        <v>15.876288659793815</v>
      </c>
      <c r="V19" s="1">
        <f t="shared" si="5"/>
        <v>5.051546391752578</v>
      </c>
      <c r="W19" s="1">
        <v>0.6</v>
      </c>
      <c r="X19" s="1">
        <v>0</v>
      </c>
      <c r="Y19" s="1">
        <v>0</v>
      </c>
      <c r="Z19" s="1">
        <v>0</v>
      </c>
      <c r="AA19" s="1">
        <v>0</v>
      </c>
      <c r="AB19" s="1" t="s">
        <v>55</v>
      </c>
      <c r="AC19" s="1">
        <f t="shared" si="6"/>
        <v>34.72</v>
      </c>
      <c r="AD19" s="6">
        <v>3</v>
      </c>
      <c r="AE19" s="10">
        <f t="shared" si="11"/>
        <v>14</v>
      </c>
      <c r="AF19" s="1">
        <f t="shared" si="12"/>
        <v>42</v>
      </c>
      <c r="AG19" s="1">
        <f>VLOOKUP(A19,[1]Sheet!$A:$AI,34,0)</f>
        <v>14</v>
      </c>
      <c r="AH19" s="1">
        <f>VLOOKUP(A19,[1]Sheet!$A:$AI,35,0)</f>
        <v>126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35</v>
      </c>
      <c r="C20" s="1">
        <v>387</v>
      </c>
      <c r="D20" s="1"/>
      <c r="E20" s="1">
        <v>268</v>
      </c>
      <c r="F20" s="1">
        <v>83</v>
      </c>
      <c r="G20" s="6">
        <v>0.25</v>
      </c>
      <c r="H20" s="1">
        <v>180</v>
      </c>
      <c r="I20" s="1" t="s">
        <v>36</v>
      </c>
      <c r="J20" s="1">
        <v>265</v>
      </c>
      <c r="K20" s="1">
        <f t="shared" si="1"/>
        <v>3</v>
      </c>
      <c r="L20" s="1"/>
      <c r="M20" s="1"/>
      <c r="N20" s="1">
        <v>504</v>
      </c>
      <c r="O20" s="1"/>
      <c r="P20" s="1">
        <f t="shared" si="2"/>
        <v>53.6</v>
      </c>
      <c r="Q20" s="5">
        <f>14*P20-O20-N20-F20</f>
        <v>163.39999999999998</v>
      </c>
      <c r="R20" s="5">
        <f t="shared" si="10"/>
        <v>168</v>
      </c>
      <c r="S20" s="5"/>
      <c r="T20" s="1"/>
      <c r="U20" s="1">
        <f t="shared" si="4"/>
        <v>14.085820895522387</v>
      </c>
      <c r="V20" s="1">
        <f t="shared" si="5"/>
        <v>10.951492537313433</v>
      </c>
      <c r="W20" s="1">
        <v>55.6</v>
      </c>
      <c r="X20" s="1">
        <v>38.799999999999997</v>
      </c>
      <c r="Y20" s="1">
        <v>33.200000000000003</v>
      </c>
      <c r="Z20" s="1">
        <v>37</v>
      </c>
      <c r="AA20" s="1">
        <v>29.8</v>
      </c>
      <c r="AB20" s="1"/>
      <c r="AC20" s="1">
        <f t="shared" si="6"/>
        <v>40.849999999999994</v>
      </c>
      <c r="AD20" s="6">
        <v>6</v>
      </c>
      <c r="AE20" s="10">
        <f t="shared" si="11"/>
        <v>28</v>
      </c>
      <c r="AF20" s="1">
        <f t="shared" si="12"/>
        <v>42</v>
      </c>
      <c r="AG20" s="1">
        <f>VLOOKUP(A20,[1]Sheet!$A:$AI,34,0)</f>
        <v>14</v>
      </c>
      <c r="AH20" s="1">
        <f>VLOOKUP(A20,[1]Sheet!$A:$AI,35,0)</f>
        <v>126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35</v>
      </c>
      <c r="C21" s="1">
        <v>386</v>
      </c>
      <c r="D21" s="1"/>
      <c r="E21" s="1">
        <v>230</v>
      </c>
      <c r="F21" s="1">
        <v>130</v>
      </c>
      <c r="G21" s="6">
        <v>0.25</v>
      </c>
      <c r="H21" s="1">
        <v>180</v>
      </c>
      <c r="I21" s="1" t="s">
        <v>36</v>
      </c>
      <c r="J21" s="1">
        <v>228</v>
      </c>
      <c r="K21" s="1">
        <f t="shared" si="1"/>
        <v>2</v>
      </c>
      <c r="L21" s="1"/>
      <c r="M21" s="1"/>
      <c r="N21" s="1">
        <v>252</v>
      </c>
      <c r="O21" s="1"/>
      <c r="P21" s="1">
        <f t="shared" si="2"/>
        <v>46</v>
      </c>
      <c r="Q21" s="5">
        <f>14*P21-O21-N21-F21</f>
        <v>262</v>
      </c>
      <c r="R21" s="5">
        <f t="shared" si="10"/>
        <v>252</v>
      </c>
      <c r="S21" s="5"/>
      <c r="T21" s="1"/>
      <c r="U21" s="1">
        <f t="shared" si="4"/>
        <v>13.782608695652174</v>
      </c>
      <c r="V21" s="1">
        <f t="shared" si="5"/>
        <v>8.304347826086957</v>
      </c>
      <c r="W21" s="1">
        <v>38.799999999999997</v>
      </c>
      <c r="X21" s="1">
        <v>29.8</v>
      </c>
      <c r="Y21" s="1">
        <v>28</v>
      </c>
      <c r="Z21" s="1">
        <v>5.8</v>
      </c>
      <c r="AA21" s="1">
        <v>22.8</v>
      </c>
      <c r="AB21" s="1"/>
      <c r="AC21" s="1">
        <f t="shared" si="6"/>
        <v>65.5</v>
      </c>
      <c r="AD21" s="6">
        <v>6</v>
      </c>
      <c r="AE21" s="10">
        <f t="shared" si="11"/>
        <v>42</v>
      </c>
      <c r="AF21" s="1">
        <f t="shared" si="12"/>
        <v>63</v>
      </c>
      <c r="AG21" s="1">
        <f>VLOOKUP(A21,[1]Sheet!$A:$AI,34,0)</f>
        <v>14</v>
      </c>
      <c r="AH21" s="1">
        <f>VLOOKUP(A21,[1]Sheet!$A:$AI,35,0)</f>
        <v>126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35</v>
      </c>
      <c r="C22" s="1">
        <v>117</v>
      </c>
      <c r="D22" s="1">
        <v>27</v>
      </c>
      <c r="E22" s="1">
        <v>121</v>
      </c>
      <c r="F22" s="1"/>
      <c r="G22" s="6">
        <v>0.25</v>
      </c>
      <c r="H22" s="1">
        <v>180</v>
      </c>
      <c r="I22" s="1" t="s">
        <v>36</v>
      </c>
      <c r="J22" s="1">
        <v>135</v>
      </c>
      <c r="K22" s="1">
        <f t="shared" si="1"/>
        <v>-14</v>
      </c>
      <c r="L22" s="1"/>
      <c r="M22" s="1"/>
      <c r="N22" s="1">
        <v>420</v>
      </c>
      <c r="O22" s="1"/>
      <c r="P22" s="1">
        <f t="shared" si="2"/>
        <v>24.2</v>
      </c>
      <c r="Q22" s="5"/>
      <c r="R22" s="5">
        <f t="shared" si="10"/>
        <v>0</v>
      </c>
      <c r="S22" s="5"/>
      <c r="T22" s="1"/>
      <c r="U22" s="1">
        <f t="shared" si="4"/>
        <v>17.355371900826448</v>
      </c>
      <c r="V22" s="1">
        <f t="shared" si="5"/>
        <v>17.355371900826448</v>
      </c>
      <c r="W22" s="1">
        <v>32.799999999999997</v>
      </c>
      <c r="X22" s="1">
        <v>12.2</v>
      </c>
      <c r="Y22" s="1">
        <v>15.4</v>
      </c>
      <c r="Z22" s="1">
        <v>0.8</v>
      </c>
      <c r="AA22" s="1">
        <v>12.8</v>
      </c>
      <c r="AB22" s="1"/>
      <c r="AC22" s="1">
        <f t="shared" si="6"/>
        <v>0</v>
      </c>
      <c r="AD22" s="6">
        <v>6</v>
      </c>
      <c r="AE22" s="10">
        <f t="shared" si="11"/>
        <v>0</v>
      </c>
      <c r="AF22" s="1">
        <f t="shared" si="12"/>
        <v>0</v>
      </c>
      <c r="AG22" s="1">
        <f>VLOOKUP(A22,[1]Sheet!$A:$AI,34,0)</f>
        <v>14</v>
      </c>
      <c r="AH22" s="1">
        <f>VLOOKUP(A22,[1]Sheet!$A:$AI,35,0)</f>
        <v>126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42</v>
      </c>
      <c r="C23" s="1">
        <v>414</v>
      </c>
      <c r="D23" s="1"/>
      <c r="E23" s="1">
        <v>198</v>
      </c>
      <c r="F23" s="1">
        <v>174</v>
      </c>
      <c r="G23" s="6">
        <v>1</v>
      </c>
      <c r="H23" s="1">
        <v>180</v>
      </c>
      <c r="I23" s="1" t="s">
        <v>36</v>
      </c>
      <c r="J23" s="1">
        <v>187.7</v>
      </c>
      <c r="K23" s="1">
        <f t="shared" si="1"/>
        <v>10.300000000000011</v>
      </c>
      <c r="L23" s="1"/>
      <c r="M23" s="1"/>
      <c r="N23" s="1">
        <v>288</v>
      </c>
      <c r="O23" s="1"/>
      <c r="P23" s="1">
        <f t="shared" si="2"/>
        <v>39.6</v>
      </c>
      <c r="Q23" s="5">
        <f>14*P23-O23-N23-F23</f>
        <v>92.399999999999977</v>
      </c>
      <c r="R23" s="5">
        <f t="shared" si="10"/>
        <v>72</v>
      </c>
      <c r="S23" s="5"/>
      <c r="T23" s="1"/>
      <c r="U23" s="1">
        <f t="shared" si="4"/>
        <v>13.484848484848484</v>
      </c>
      <c r="V23" s="1">
        <f t="shared" si="5"/>
        <v>11.666666666666666</v>
      </c>
      <c r="W23" s="1">
        <v>46.8</v>
      </c>
      <c r="X23" s="1">
        <v>43.2</v>
      </c>
      <c r="Y23" s="1">
        <v>32.4</v>
      </c>
      <c r="Z23" s="1">
        <v>38.4</v>
      </c>
      <c r="AA23" s="1">
        <v>37.200000000000003</v>
      </c>
      <c r="AB23" s="1"/>
      <c r="AC23" s="1">
        <f t="shared" si="6"/>
        <v>92.399999999999977</v>
      </c>
      <c r="AD23" s="6">
        <v>6</v>
      </c>
      <c r="AE23" s="10">
        <f t="shared" si="11"/>
        <v>12</v>
      </c>
      <c r="AF23" s="1">
        <f t="shared" si="12"/>
        <v>72</v>
      </c>
      <c r="AG23" s="1">
        <f>VLOOKUP(A23,[1]Sheet!$A:$AI,34,0)</f>
        <v>12</v>
      </c>
      <c r="AH23" s="1">
        <f>VLOOKUP(A23,[1]Sheet!$A:$AI,35,0)</f>
        <v>84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35</v>
      </c>
      <c r="C24" s="1">
        <v>601</v>
      </c>
      <c r="D24" s="1"/>
      <c r="E24" s="1">
        <v>395</v>
      </c>
      <c r="F24" s="1">
        <v>202</v>
      </c>
      <c r="G24" s="6">
        <v>0.25</v>
      </c>
      <c r="H24" s="1">
        <v>180</v>
      </c>
      <c r="I24" s="1" t="s">
        <v>36</v>
      </c>
      <c r="J24" s="1">
        <v>441</v>
      </c>
      <c r="K24" s="1">
        <f t="shared" si="1"/>
        <v>-46</v>
      </c>
      <c r="L24" s="1"/>
      <c r="M24" s="1"/>
      <c r="N24" s="1">
        <v>504</v>
      </c>
      <c r="O24" s="1"/>
      <c r="P24" s="1">
        <f t="shared" si="2"/>
        <v>79</v>
      </c>
      <c r="Q24" s="5">
        <f>14*P24-O24-N24-F24</f>
        <v>400</v>
      </c>
      <c r="R24" s="5">
        <f t="shared" si="10"/>
        <v>336</v>
      </c>
      <c r="S24" s="5"/>
      <c r="T24" s="1"/>
      <c r="U24" s="1">
        <f t="shared" si="4"/>
        <v>13.189873417721518</v>
      </c>
      <c r="V24" s="1">
        <f t="shared" si="5"/>
        <v>8.9367088607594933</v>
      </c>
      <c r="W24" s="1">
        <v>65.400000000000006</v>
      </c>
      <c r="X24" s="1">
        <v>57.8</v>
      </c>
      <c r="Y24" s="1">
        <v>49.2</v>
      </c>
      <c r="Z24" s="1">
        <v>70.2</v>
      </c>
      <c r="AA24" s="1">
        <v>42.4</v>
      </c>
      <c r="AB24" s="1" t="s">
        <v>40</v>
      </c>
      <c r="AC24" s="1">
        <f t="shared" si="6"/>
        <v>100</v>
      </c>
      <c r="AD24" s="6">
        <v>12</v>
      </c>
      <c r="AE24" s="10">
        <f t="shared" si="11"/>
        <v>28</v>
      </c>
      <c r="AF24" s="1">
        <f t="shared" si="12"/>
        <v>84</v>
      </c>
      <c r="AG24" s="1">
        <f>VLOOKUP(A24,[1]Sheet!$A:$AI,34,0)</f>
        <v>14</v>
      </c>
      <c r="AH24" s="1">
        <f>VLOOKUP(A24,[1]Sheet!$A:$AI,35,0)</f>
        <v>70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6" t="s">
        <v>61</v>
      </c>
      <c r="B25" s="16" t="s">
        <v>35</v>
      </c>
      <c r="C25" s="16">
        <v>779</v>
      </c>
      <c r="D25" s="16"/>
      <c r="E25" s="22">
        <v>356</v>
      </c>
      <c r="F25" s="22">
        <v>369</v>
      </c>
      <c r="G25" s="17">
        <v>0</v>
      </c>
      <c r="H25" s="16">
        <v>180</v>
      </c>
      <c r="I25" s="16" t="s">
        <v>43</v>
      </c>
      <c r="J25" s="16">
        <v>345</v>
      </c>
      <c r="K25" s="16">
        <f t="shared" si="1"/>
        <v>11</v>
      </c>
      <c r="L25" s="16"/>
      <c r="M25" s="16"/>
      <c r="N25" s="16"/>
      <c r="O25" s="16"/>
      <c r="P25" s="16">
        <f t="shared" si="2"/>
        <v>71.2</v>
      </c>
      <c r="Q25" s="18"/>
      <c r="R25" s="18"/>
      <c r="S25" s="18"/>
      <c r="T25" s="16"/>
      <c r="U25" s="16">
        <f t="shared" si="4"/>
        <v>5.1825842696629207</v>
      </c>
      <c r="V25" s="16">
        <f t="shared" si="5"/>
        <v>5.1825842696629207</v>
      </c>
      <c r="W25" s="16">
        <v>77.599999999999994</v>
      </c>
      <c r="X25" s="16">
        <v>77.400000000000006</v>
      </c>
      <c r="Y25" s="16">
        <v>55.6</v>
      </c>
      <c r="Z25" s="16">
        <v>67.2</v>
      </c>
      <c r="AA25" s="16">
        <v>51</v>
      </c>
      <c r="AB25" s="20" t="s">
        <v>62</v>
      </c>
      <c r="AC25" s="16">
        <f t="shared" si="6"/>
        <v>0</v>
      </c>
      <c r="AD25" s="17">
        <v>0</v>
      </c>
      <c r="AE25" s="19"/>
      <c r="AF25" s="16"/>
      <c r="AG25" s="16"/>
      <c r="AH25" s="16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8" t="s">
        <v>63</v>
      </c>
      <c r="B26" s="1" t="s">
        <v>35</v>
      </c>
      <c r="C26" s="1"/>
      <c r="D26" s="1"/>
      <c r="E26" s="22">
        <f>E25</f>
        <v>356</v>
      </c>
      <c r="F26" s="22">
        <f>F25</f>
        <v>369</v>
      </c>
      <c r="G26" s="6">
        <v>0.25</v>
      </c>
      <c r="H26" s="1">
        <v>180</v>
      </c>
      <c r="I26" s="1" t="s">
        <v>36</v>
      </c>
      <c r="J26" s="1"/>
      <c r="K26" s="1">
        <f t="shared" si="1"/>
        <v>356</v>
      </c>
      <c r="L26" s="1"/>
      <c r="M26" s="1"/>
      <c r="N26" s="1">
        <v>336</v>
      </c>
      <c r="O26" s="1"/>
      <c r="P26" s="1">
        <f t="shared" si="2"/>
        <v>71.2</v>
      </c>
      <c r="Q26" s="5">
        <f>14*P26-O26-N26-F26</f>
        <v>291.80000000000007</v>
      </c>
      <c r="R26" s="5">
        <f>AE26*AD26</f>
        <v>336</v>
      </c>
      <c r="S26" s="5"/>
      <c r="T26" s="1"/>
      <c r="U26" s="1">
        <f t="shared" si="4"/>
        <v>14.620786516853933</v>
      </c>
      <c r="V26" s="1">
        <f t="shared" si="5"/>
        <v>9.9016853932584272</v>
      </c>
      <c r="W26" s="1">
        <v>77.599999999999994</v>
      </c>
      <c r="X26" s="1">
        <v>77.400000000000006</v>
      </c>
      <c r="Y26" s="1">
        <v>55.6</v>
      </c>
      <c r="Z26" s="1">
        <v>67.2</v>
      </c>
      <c r="AA26" s="1">
        <v>51</v>
      </c>
      <c r="AB26" s="1" t="s">
        <v>64</v>
      </c>
      <c r="AC26" s="1">
        <f t="shared" si="6"/>
        <v>72.950000000000017</v>
      </c>
      <c r="AD26" s="6">
        <v>12</v>
      </c>
      <c r="AE26" s="10">
        <f>MROUND(Q26,AD26*AG26)/AD26</f>
        <v>28</v>
      </c>
      <c r="AF26" s="1">
        <f>AE26*AD26*G26</f>
        <v>84</v>
      </c>
      <c r="AG26" s="1">
        <f>VLOOKUP(A26,[1]Sheet!$A:$AI,34,0)</f>
        <v>14</v>
      </c>
      <c r="AH26" s="1">
        <f>VLOOKUP(A26,[1]Sheet!$A:$AI,35,0)</f>
        <v>70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8" t="s">
        <v>65</v>
      </c>
      <c r="B27" s="1" t="s">
        <v>35</v>
      </c>
      <c r="C27" s="1"/>
      <c r="D27" s="1"/>
      <c r="E27" s="1"/>
      <c r="F27" s="1"/>
      <c r="G27" s="6">
        <v>0.25</v>
      </c>
      <c r="H27" s="1" t="e">
        <v>#N/A</v>
      </c>
      <c r="I27" s="1" t="s">
        <v>36</v>
      </c>
      <c r="J27" s="1">
        <v>120</v>
      </c>
      <c r="K27" s="1">
        <f t="shared" si="1"/>
        <v>-120</v>
      </c>
      <c r="L27" s="1"/>
      <c r="M27" s="1"/>
      <c r="N27" s="1">
        <v>168</v>
      </c>
      <c r="O27" s="1"/>
      <c r="P27" s="1">
        <f t="shared" si="2"/>
        <v>0</v>
      </c>
      <c r="Q27" s="5"/>
      <c r="R27" s="5">
        <f>AE27*AD27</f>
        <v>0</v>
      </c>
      <c r="S27" s="5"/>
      <c r="T27" s="1"/>
      <c r="U27" s="1" t="e">
        <f t="shared" si="4"/>
        <v>#DIV/0!</v>
      </c>
      <c r="V27" s="1" t="e">
        <f t="shared" si="5"/>
        <v>#DIV/0!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 t="s">
        <v>40</v>
      </c>
      <c r="AC27" s="1">
        <f t="shared" si="6"/>
        <v>0</v>
      </c>
      <c r="AD27" s="6">
        <v>12</v>
      </c>
      <c r="AE27" s="10">
        <f>MROUND(Q27,AD27*AG27)/AD27</f>
        <v>0</v>
      </c>
      <c r="AF27" s="1">
        <f>AE27*AD27*G27</f>
        <v>0</v>
      </c>
      <c r="AG27" s="1">
        <f>VLOOKUP(A27,[1]Sheet!$A:$AI,34,0)</f>
        <v>14</v>
      </c>
      <c r="AH27" s="1">
        <f>VLOOKUP(A27,[1]Sheet!$A:$AI,35,0)</f>
        <v>70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35</v>
      </c>
      <c r="C28" s="1">
        <v>188</v>
      </c>
      <c r="D28" s="1"/>
      <c r="E28" s="1">
        <v>65</v>
      </c>
      <c r="F28" s="1">
        <v>116</v>
      </c>
      <c r="G28" s="6">
        <v>0.25</v>
      </c>
      <c r="H28" s="1">
        <v>180</v>
      </c>
      <c r="I28" s="1" t="s">
        <v>36</v>
      </c>
      <c r="J28" s="1">
        <v>160</v>
      </c>
      <c r="K28" s="1">
        <f t="shared" si="1"/>
        <v>-95</v>
      </c>
      <c r="L28" s="1"/>
      <c r="M28" s="1"/>
      <c r="N28" s="1">
        <v>84</v>
      </c>
      <c r="O28" s="1"/>
      <c r="P28" s="1">
        <f t="shared" si="2"/>
        <v>13</v>
      </c>
      <c r="Q28" s="5"/>
      <c r="R28" s="5">
        <f>AE28*AD28</f>
        <v>0</v>
      </c>
      <c r="S28" s="5"/>
      <c r="T28" s="1"/>
      <c r="U28" s="1">
        <f t="shared" si="4"/>
        <v>15.384615384615385</v>
      </c>
      <c r="V28" s="1">
        <f t="shared" si="5"/>
        <v>15.384615384615385</v>
      </c>
      <c r="W28" s="1">
        <v>10.199999999999999</v>
      </c>
      <c r="X28" s="1">
        <v>18.2</v>
      </c>
      <c r="Y28" s="1">
        <v>9.1999999999999993</v>
      </c>
      <c r="Z28" s="1">
        <v>12.8</v>
      </c>
      <c r="AA28" s="1">
        <v>10</v>
      </c>
      <c r="AB28" s="1" t="s">
        <v>40</v>
      </c>
      <c r="AC28" s="1">
        <f t="shared" si="6"/>
        <v>0</v>
      </c>
      <c r="AD28" s="6">
        <v>6</v>
      </c>
      <c r="AE28" s="10">
        <f>MROUND(Q28,AD28*AG28)/AD28</f>
        <v>0</v>
      </c>
      <c r="AF28" s="1">
        <f>AE28*AD28*G28</f>
        <v>0</v>
      </c>
      <c r="AG28" s="1">
        <f>VLOOKUP(A28,[1]Sheet!$A:$AI,34,0)</f>
        <v>14</v>
      </c>
      <c r="AH28" s="1">
        <f>VLOOKUP(A28,[1]Sheet!$A:$AI,35,0)</f>
        <v>126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35</v>
      </c>
      <c r="C29" s="1">
        <v>231</v>
      </c>
      <c r="D29" s="1"/>
      <c r="E29" s="1">
        <v>110</v>
      </c>
      <c r="F29" s="1">
        <v>117</v>
      </c>
      <c r="G29" s="6">
        <v>0.25</v>
      </c>
      <c r="H29" s="1">
        <v>180</v>
      </c>
      <c r="I29" s="1" t="s">
        <v>36</v>
      </c>
      <c r="J29" s="1">
        <v>171</v>
      </c>
      <c r="K29" s="1">
        <f t="shared" si="1"/>
        <v>-61</v>
      </c>
      <c r="L29" s="1"/>
      <c r="M29" s="1"/>
      <c r="N29" s="1">
        <v>168</v>
      </c>
      <c r="O29" s="1"/>
      <c r="P29" s="1">
        <f t="shared" si="2"/>
        <v>22</v>
      </c>
      <c r="Q29" s="5">
        <f>18*P29-O29-N29-F29</f>
        <v>111</v>
      </c>
      <c r="R29" s="5">
        <f>AE29*AD29</f>
        <v>168</v>
      </c>
      <c r="S29" s="5"/>
      <c r="T29" s="1"/>
      <c r="U29" s="1">
        <f t="shared" si="4"/>
        <v>20.59090909090909</v>
      </c>
      <c r="V29" s="1">
        <f t="shared" si="5"/>
        <v>12.954545454545455</v>
      </c>
      <c r="W29" s="1">
        <v>21.8</v>
      </c>
      <c r="X29" s="1">
        <v>12.4</v>
      </c>
      <c r="Y29" s="1">
        <v>4.2</v>
      </c>
      <c r="Z29" s="1">
        <v>8.1999999999999993</v>
      </c>
      <c r="AA29" s="1">
        <v>5.8</v>
      </c>
      <c r="AB29" s="1" t="s">
        <v>40</v>
      </c>
      <c r="AC29" s="1">
        <f t="shared" si="6"/>
        <v>27.75</v>
      </c>
      <c r="AD29" s="6">
        <v>12</v>
      </c>
      <c r="AE29" s="10">
        <f>MROUND(Q29,AD29*AG29)/AD29</f>
        <v>14</v>
      </c>
      <c r="AF29" s="1">
        <f>AE29*AD29*G29</f>
        <v>42</v>
      </c>
      <c r="AG29" s="1">
        <f>VLOOKUP(A29,[1]Sheet!$A:$AI,34,0)</f>
        <v>14</v>
      </c>
      <c r="AH29" s="1">
        <f>VLOOKUP(A29,[1]Sheet!$A:$AI,35,0)</f>
        <v>70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4" t="s">
        <v>68</v>
      </c>
      <c r="B30" s="24" t="s">
        <v>35</v>
      </c>
      <c r="C30" s="24"/>
      <c r="D30" s="24"/>
      <c r="E30" s="24"/>
      <c r="F30" s="24"/>
      <c r="G30" s="25">
        <v>0</v>
      </c>
      <c r="H30" s="24" t="e">
        <v>#N/A</v>
      </c>
      <c r="I30" s="24" t="s">
        <v>36</v>
      </c>
      <c r="J30" s="24"/>
      <c r="K30" s="24">
        <f t="shared" si="1"/>
        <v>0</v>
      </c>
      <c r="L30" s="24"/>
      <c r="M30" s="24"/>
      <c r="N30" s="24"/>
      <c r="O30" s="24"/>
      <c r="P30" s="24">
        <f t="shared" si="2"/>
        <v>0</v>
      </c>
      <c r="Q30" s="26"/>
      <c r="R30" s="26"/>
      <c r="S30" s="26"/>
      <c r="T30" s="24"/>
      <c r="U30" s="24" t="e">
        <f t="shared" si="4"/>
        <v>#DIV/0!</v>
      </c>
      <c r="V30" s="24" t="e">
        <f t="shared" si="5"/>
        <v>#DIV/0!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 t="s">
        <v>50</v>
      </c>
      <c r="AC30" s="24">
        <f t="shared" si="6"/>
        <v>0</v>
      </c>
      <c r="AD30" s="25">
        <v>0</v>
      </c>
      <c r="AE30" s="27"/>
      <c r="AF30" s="24"/>
      <c r="AG30" s="24">
        <f>VLOOKUP(A30,[1]Sheet!$A:$AI,34,0)</f>
        <v>12</v>
      </c>
      <c r="AH30" s="24">
        <f>VLOOKUP(A30,[1]Sheet!$A:$AI,35,0)</f>
        <v>84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4" t="s">
        <v>69</v>
      </c>
      <c r="B31" s="24" t="s">
        <v>35</v>
      </c>
      <c r="C31" s="24"/>
      <c r="D31" s="24"/>
      <c r="E31" s="24"/>
      <c r="F31" s="24"/>
      <c r="G31" s="25">
        <v>0</v>
      </c>
      <c r="H31" s="24" t="e">
        <v>#N/A</v>
      </c>
      <c r="I31" s="24" t="s">
        <v>36</v>
      </c>
      <c r="J31" s="24"/>
      <c r="K31" s="24">
        <f t="shared" si="1"/>
        <v>0</v>
      </c>
      <c r="L31" s="24"/>
      <c r="M31" s="24"/>
      <c r="N31" s="24"/>
      <c r="O31" s="24"/>
      <c r="P31" s="24">
        <f t="shared" si="2"/>
        <v>0</v>
      </c>
      <c r="Q31" s="26"/>
      <c r="R31" s="26"/>
      <c r="S31" s="26"/>
      <c r="T31" s="24"/>
      <c r="U31" s="24" t="e">
        <f t="shared" si="4"/>
        <v>#DIV/0!</v>
      </c>
      <c r="V31" s="24" t="e">
        <f t="shared" si="5"/>
        <v>#DIV/0!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 t="s">
        <v>50</v>
      </c>
      <c r="AC31" s="24">
        <f t="shared" si="6"/>
        <v>0</v>
      </c>
      <c r="AD31" s="25">
        <v>0</v>
      </c>
      <c r="AE31" s="27"/>
      <c r="AF31" s="24"/>
      <c r="AG31" s="24">
        <f>VLOOKUP(A31,[1]Sheet!$A:$AI,34,0)</f>
        <v>12</v>
      </c>
      <c r="AH31" s="24">
        <f>VLOOKUP(A31,[1]Sheet!$A:$AI,35,0)</f>
        <v>84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4" t="s">
        <v>70</v>
      </c>
      <c r="B32" s="24" t="s">
        <v>35</v>
      </c>
      <c r="C32" s="24"/>
      <c r="D32" s="24"/>
      <c r="E32" s="24"/>
      <c r="F32" s="24"/>
      <c r="G32" s="25">
        <v>0</v>
      </c>
      <c r="H32" s="24" t="e">
        <v>#N/A</v>
      </c>
      <c r="I32" s="24" t="s">
        <v>36</v>
      </c>
      <c r="J32" s="24"/>
      <c r="K32" s="24">
        <f t="shared" si="1"/>
        <v>0</v>
      </c>
      <c r="L32" s="24"/>
      <c r="M32" s="24"/>
      <c r="N32" s="24"/>
      <c r="O32" s="24"/>
      <c r="P32" s="24">
        <f t="shared" si="2"/>
        <v>0</v>
      </c>
      <c r="Q32" s="26"/>
      <c r="R32" s="26"/>
      <c r="S32" s="26"/>
      <c r="T32" s="24"/>
      <c r="U32" s="24" t="e">
        <f t="shared" si="4"/>
        <v>#DIV/0!</v>
      </c>
      <c r="V32" s="24" t="e">
        <f t="shared" si="5"/>
        <v>#DIV/0!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 t="s">
        <v>50</v>
      </c>
      <c r="AC32" s="24">
        <f t="shared" si="6"/>
        <v>0</v>
      </c>
      <c r="AD32" s="25">
        <v>0</v>
      </c>
      <c r="AE32" s="27"/>
      <c r="AF32" s="24"/>
      <c r="AG32" s="24">
        <f>VLOOKUP(A32,[1]Sheet!$A:$AI,34,0)</f>
        <v>12</v>
      </c>
      <c r="AH32" s="24">
        <f>VLOOKUP(A32,[1]Sheet!$A:$AI,35,0)</f>
        <v>84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35</v>
      </c>
      <c r="C33" s="1">
        <v>364</v>
      </c>
      <c r="D33" s="1"/>
      <c r="E33" s="1">
        <v>240</v>
      </c>
      <c r="F33" s="1">
        <v>95</v>
      </c>
      <c r="G33" s="6">
        <v>0.75</v>
      </c>
      <c r="H33" s="1">
        <v>180</v>
      </c>
      <c r="I33" s="1" t="s">
        <v>36</v>
      </c>
      <c r="J33" s="1">
        <v>220</v>
      </c>
      <c r="K33" s="1">
        <f t="shared" si="1"/>
        <v>20</v>
      </c>
      <c r="L33" s="1"/>
      <c r="M33" s="1"/>
      <c r="N33" s="1">
        <v>288</v>
      </c>
      <c r="O33" s="1"/>
      <c r="P33" s="1">
        <f t="shared" si="2"/>
        <v>48</v>
      </c>
      <c r="Q33" s="5">
        <f>14*P33-O33-N33-F33</f>
        <v>289</v>
      </c>
      <c r="R33" s="5">
        <f>AE33*AD33</f>
        <v>288</v>
      </c>
      <c r="S33" s="5"/>
      <c r="T33" s="1"/>
      <c r="U33" s="1">
        <f t="shared" si="4"/>
        <v>13.979166666666666</v>
      </c>
      <c r="V33" s="1">
        <f t="shared" si="5"/>
        <v>7.979166666666667</v>
      </c>
      <c r="W33" s="1">
        <v>41.4</v>
      </c>
      <c r="X33" s="1">
        <v>23.8</v>
      </c>
      <c r="Y33" s="1">
        <v>40.4</v>
      </c>
      <c r="Z33" s="1">
        <v>33</v>
      </c>
      <c r="AA33" s="1">
        <v>27.8</v>
      </c>
      <c r="AB33" s="1"/>
      <c r="AC33" s="1">
        <f t="shared" si="6"/>
        <v>216.75</v>
      </c>
      <c r="AD33" s="6">
        <v>8</v>
      </c>
      <c r="AE33" s="10">
        <f>MROUND(Q33,AD33*AG33)/AD33</f>
        <v>36</v>
      </c>
      <c r="AF33" s="1">
        <f>AE33*AD33*G33</f>
        <v>216</v>
      </c>
      <c r="AG33" s="1">
        <f>VLOOKUP(A33,[1]Sheet!$A:$AI,34,0)</f>
        <v>12</v>
      </c>
      <c r="AH33" s="1">
        <f>VLOOKUP(A33,[1]Sheet!$A:$AI,35,0)</f>
        <v>84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4" t="s">
        <v>72</v>
      </c>
      <c r="B34" s="24" t="s">
        <v>35</v>
      </c>
      <c r="C34" s="24"/>
      <c r="D34" s="24"/>
      <c r="E34" s="24"/>
      <c r="F34" s="24"/>
      <c r="G34" s="25">
        <v>0</v>
      </c>
      <c r="H34" s="24" t="e">
        <v>#N/A</v>
      </c>
      <c r="I34" s="24" t="s">
        <v>36</v>
      </c>
      <c r="J34" s="24"/>
      <c r="K34" s="24">
        <f t="shared" si="1"/>
        <v>0</v>
      </c>
      <c r="L34" s="24"/>
      <c r="M34" s="24"/>
      <c r="N34" s="24"/>
      <c r="O34" s="24"/>
      <c r="P34" s="24">
        <f t="shared" si="2"/>
        <v>0</v>
      </c>
      <c r="Q34" s="26"/>
      <c r="R34" s="26"/>
      <c r="S34" s="26"/>
      <c r="T34" s="24"/>
      <c r="U34" s="24" t="e">
        <f t="shared" si="4"/>
        <v>#DIV/0!</v>
      </c>
      <c r="V34" s="24" t="e">
        <f t="shared" si="5"/>
        <v>#DIV/0!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 t="s">
        <v>50</v>
      </c>
      <c r="AC34" s="24">
        <f t="shared" si="6"/>
        <v>0</v>
      </c>
      <c r="AD34" s="25">
        <v>0</v>
      </c>
      <c r="AE34" s="27"/>
      <c r="AF34" s="24"/>
      <c r="AG34" s="24">
        <f>VLOOKUP(A34,[1]Sheet!$A:$AI,34,0)</f>
        <v>12</v>
      </c>
      <c r="AH34" s="24">
        <f>VLOOKUP(A34,[1]Sheet!$A:$AI,35,0)</f>
        <v>84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4" t="s">
        <v>73</v>
      </c>
      <c r="B35" s="24" t="s">
        <v>35</v>
      </c>
      <c r="C35" s="24"/>
      <c r="D35" s="24"/>
      <c r="E35" s="24"/>
      <c r="F35" s="24"/>
      <c r="G35" s="25">
        <v>0</v>
      </c>
      <c r="H35" s="24" t="e">
        <v>#N/A</v>
      </c>
      <c r="I35" s="24" t="s">
        <v>36</v>
      </c>
      <c r="J35" s="24"/>
      <c r="K35" s="24">
        <f t="shared" si="1"/>
        <v>0</v>
      </c>
      <c r="L35" s="24"/>
      <c r="M35" s="24"/>
      <c r="N35" s="24"/>
      <c r="O35" s="24"/>
      <c r="P35" s="24">
        <f t="shared" si="2"/>
        <v>0</v>
      </c>
      <c r="Q35" s="26"/>
      <c r="R35" s="26"/>
      <c r="S35" s="26"/>
      <c r="T35" s="24"/>
      <c r="U35" s="24" t="e">
        <f t="shared" si="4"/>
        <v>#DIV/0!</v>
      </c>
      <c r="V35" s="24" t="e">
        <f t="shared" si="5"/>
        <v>#DIV/0!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 t="s">
        <v>50</v>
      </c>
      <c r="AC35" s="24">
        <f t="shared" si="6"/>
        <v>0</v>
      </c>
      <c r="AD35" s="25">
        <v>0</v>
      </c>
      <c r="AE35" s="27"/>
      <c r="AF35" s="24"/>
      <c r="AG35" s="24">
        <f>VLOOKUP(A35,[1]Sheet!$A:$AI,34,0)</f>
        <v>12</v>
      </c>
      <c r="AH35" s="24">
        <f>VLOOKUP(A35,[1]Sheet!$A:$AI,35,0)</f>
        <v>84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4" t="s">
        <v>74</v>
      </c>
      <c r="B36" s="24" t="s">
        <v>35</v>
      </c>
      <c r="C36" s="24"/>
      <c r="D36" s="24"/>
      <c r="E36" s="24"/>
      <c r="F36" s="24"/>
      <c r="G36" s="25">
        <v>0</v>
      </c>
      <c r="H36" s="24" t="e">
        <v>#N/A</v>
      </c>
      <c r="I36" s="24" t="s">
        <v>36</v>
      </c>
      <c r="J36" s="24"/>
      <c r="K36" s="24">
        <f t="shared" si="1"/>
        <v>0</v>
      </c>
      <c r="L36" s="24"/>
      <c r="M36" s="24"/>
      <c r="N36" s="24"/>
      <c r="O36" s="24"/>
      <c r="P36" s="24">
        <f t="shared" si="2"/>
        <v>0</v>
      </c>
      <c r="Q36" s="26"/>
      <c r="R36" s="26"/>
      <c r="S36" s="26"/>
      <c r="T36" s="24"/>
      <c r="U36" s="24" t="e">
        <f t="shared" si="4"/>
        <v>#DIV/0!</v>
      </c>
      <c r="V36" s="24" t="e">
        <f t="shared" si="5"/>
        <v>#DIV/0!</v>
      </c>
      <c r="W36" s="24">
        <v>0</v>
      </c>
      <c r="X36" s="24">
        <v>0</v>
      </c>
      <c r="Y36" s="24">
        <v>0</v>
      </c>
      <c r="Z36" s="24">
        <v>0</v>
      </c>
      <c r="AA36" s="24">
        <v>0</v>
      </c>
      <c r="AB36" s="24" t="s">
        <v>50</v>
      </c>
      <c r="AC36" s="24">
        <f t="shared" si="6"/>
        <v>0</v>
      </c>
      <c r="AD36" s="25">
        <v>0</v>
      </c>
      <c r="AE36" s="27"/>
      <c r="AF36" s="24"/>
      <c r="AG36" s="24">
        <f>VLOOKUP(A36,[1]Sheet!$A:$AI,34,0)</f>
        <v>12</v>
      </c>
      <c r="AH36" s="24">
        <f>VLOOKUP(A36,[1]Sheet!$A:$AI,35,0)</f>
        <v>84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35</v>
      </c>
      <c r="C37" s="1">
        <v>108</v>
      </c>
      <c r="D37" s="1"/>
      <c r="E37" s="1">
        <v>47</v>
      </c>
      <c r="F37" s="1">
        <v>28</v>
      </c>
      <c r="G37" s="6">
        <v>0.9</v>
      </c>
      <c r="H37" s="1">
        <v>180</v>
      </c>
      <c r="I37" s="1" t="s">
        <v>36</v>
      </c>
      <c r="J37" s="1">
        <v>105</v>
      </c>
      <c r="K37" s="1">
        <f t="shared" si="1"/>
        <v>-58</v>
      </c>
      <c r="L37" s="1"/>
      <c r="M37" s="1"/>
      <c r="N37" s="1">
        <v>192</v>
      </c>
      <c r="O37" s="1"/>
      <c r="P37" s="1">
        <f t="shared" si="2"/>
        <v>9.4</v>
      </c>
      <c r="Q37" s="5"/>
      <c r="R37" s="5">
        <f>AE37*AD37</f>
        <v>0</v>
      </c>
      <c r="S37" s="5"/>
      <c r="T37" s="1"/>
      <c r="U37" s="1">
        <f t="shared" si="4"/>
        <v>23.404255319148934</v>
      </c>
      <c r="V37" s="1">
        <f t="shared" si="5"/>
        <v>23.404255319148934</v>
      </c>
      <c r="W37" s="1">
        <v>16.8</v>
      </c>
      <c r="X37" s="1">
        <v>10.8</v>
      </c>
      <c r="Y37" s="1">
        <v>10.6</v>
      </c>
      <c r="Z37" s="1">
        <v>13.6</v>
      </c>
      <c r="AA37" s="1">
        <v>15.2</v>
      </c>
      <c r="AB37" s="1" t="s">
        <v>40</v>
      </c>
      <c r="AC37" s="1">
        <f t="shared" si="6"/>
        <v>0</v>
      </c>
      <c r="AD37" s="6">
        <v>8</v>
      </c>
      <c r="AE37" s="10">
        <f>MROUND(Q37,AD37*AG37)/AD37</f>
        <v>0</v>
      </c>
      <c r="AF37" s="1">
        <f>AE37*AD37*G37</f>
        <v>0</v>
      </c>
      <c r="AG37" s="1">
        <f>VLOOKUP(A37,[1]Sheet!$A:$AI,34,0)</f>
        <v>12</v>
      </c>
      <c r="AH37" s="1">
        <f>VLOOKUP(A37,[1]Sheet!$A:$AI,35,0)</f>
        <v>84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35</v>
      </c>
      <c r="C38" s="1">
        <v>336</v>
      </c>
      <c r="D38" s="1"/>
      <c r="E38" s="1">
        <v>131</v>
      </c>
      <c r="F38" s="1">
        <v>190</v>
      </c>
      <c r="G38" s="6">
        <v>0.9</v>
      </c>
      <c r="H38" s="1">
        <v>180</v>
      </c>
      <c r="I38" s="1" t="s">
        <v>36</v>
      </c>
      <c r="J38" s="1">
        <v>128</v>
      </c>
      <c r="K38" s="1">
        <f t="shared" ref="K38:K69" si="13">E38-J38</f>
        <v>3</v>
      </c>
      <c r="L38" s="1"/>
      <c r="M38" s="1"/>
      <c r="N38" s="1">
        <v>96</v>
      </c>
      <c r="O38" s="1"/>
      <c r="P38" s="1">
        <f t="shared" ref="P38:P69" si="14">E38/5</f>
        <v>26.2</v>
      </c>
      <c r="Q38" s="5">
        <f>14*P38-O38-N38-F38</f>
        <v>80.800000000000011</v>
      </c>
      <c r="R38" s="5">
        <f>AE38*AD38</f>
        <v>96</v>
      </c>
      <c r="S38" s="5"/>
      <c r="T38" s="1"/>
      <c r="U38" s="1">
        <f t="shared" ref="U38:U69" si="15">(F38+N38+O38+R38)/P38</f>
        <v>14.580152671755725</v>
      </c>
      <c r="V38" s="1">
        <f t="shared" ref="V38:V69" si="16">(F38+N38+O38)/P38</f>
        <v>10.916030534351146</v>
      </c>
      <c r="W38" s="1">
        <v>26.6</v>
      </c>
      <c r="X38" s="1">
        <v>17.2</v>
      </c>
      <c r="Y38" s="1">
        <v>19.600000000000001</v>
      </c>
      <c r="Z38" s="1">
        <v>7.2</v>
      </c>
      <c r="AA38" s="1">
        <v>16.600000000000001</v>
      </c>
      <c r="AB38" s="1"/>
      <c r="AC38" s="1">
        <f t="shared" ref="AC38:AC69" si="17">Q38*G38</f>
        <v>72.720000000000013</v>
      </c>
      <c r="AD38" s="6">
        <v>8</v>
      </c>
      <c r="AE38" s="10">
        <f>MROUND(Q38,AD38*AG38)/AD38</f>
        <v>12</v>
      </c>
      <c r="AF38" s="1">
        <f>AE38*AD38*G38</f>
        <v>86.4</v>
      </c>
      <c r="AG38" s="1">
        <f>VLOOKUP(A38,[1]Sheet!$A:$AI,34,0)</f>
        <v>12</v>
      </c>
      <c r="AH38" s="1">
        <f>VLOOKUP(A38,[1]Sheet!$A:$AI,35,0)</f>
        <v>84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4" t="s">
        <v>77</v>
      </c>
      <c r="B39" s="24" t="s">
        <v>35</v>
      </c>
      <c r="C39" s="24"/>
      <c r="D39" s="24"/>
      <c r="E39" s="24"/>
      <c r="F39" s="24"/>
      <c r="G39" s="25">
        <v>0</v>
      </c>
      <c r="H39" s="24" t="e">
        <v>#N/A</v>
      </c>
      <c r="I39" s="24" t="s">
        <v>36</v>
      </c>
      <c r="J39" s="24"/>
      <c r="K39" s="24">
        <f t="shared" si="13"/>
        <v>0</v>
      </c>
      <c r="L39" s="24"/>
      <c r="M39" s="24"/>
      <c r="N39" s="24"/>
      <c r="O39" s="24"/>
      <c r="P39" s="24">
        <f t="shared" si="14"/>
        <v>0</v>
      </c>
      <c r="Q39" s="26"/>
      <c r="R39" s="26"/>
      <c r="S39" s="26"/>
      <c r="T39" s="24"/>
      <c r="U39" s="24" t="e">
        <f t="shared" si="15"/>
        <v>#DIV/0!</v>
      </c>
      <c r="V39" s="24" t="e">
        <f t="shared" si="16"/>
        <v>#DIV/0!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 t="s">
        <v>50</v>
      </c>
      <c r="AC39" s="24">
        <f t="shared" si="17"/>
        <v>0</v>
      </c>
      <c r="AD39" s="25">
        <v>0</v>
      </c>
      <c r="AE39" s="27"/>
      <c r="AF39" s="24"/>
      <c r="AG39" s="24">
        <f>VLOOKUP(A39,[1]Sheet!$A:$AI,34,0)</f>
        <v>12</v>
      </c>
      <c r="AH39" s="24">
        <f>VLOOKUP(A39,[1]Sheet!$A:$AI,35,0)</f>
        <v>84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35</v>
      </c>
      <c r="C40" s="1">
        <v>3154</v>
      </c>
      <c r="D40" s="1"/>
      <c r="E40" s="1">
        <v>150</v>
      </c>
      <c r="F40" s="1">
        <v>2919</v>
      </c>
      <c r="G40" s="6">
        <v>0.9</v>
      </c>
      <c r="H40" s="1">
        <v>180</v>
      </c>
      <c r="I40" s="1" t="s">
        <v>36</v>
      </c>
      <c r="J40" s="1">
        <v>200</v>
      </c>
      <c r="K40" s="1">
        <f t="shared" si="13"/>
        <v>-50</v>
      </c>
      <c r="L40" s="1"/>
      <c r="M40" s="1"/>
      <c r="N40" s="1">
        <v>0</v>
      </c>
      <c r="O40" s="1"/>
      <c r="P40" s="1">
        <f t="shared" si="14"/>
        <v>30</v>
      </c>
      <c r="Q40" s="5"/>
      <c r="R40" s="5">
        <f t="shared" ref="R40:R53" si="18">AE40*AD40</f>
        <v>0</v>
      </c>
      <c r="S40" s="5"/>
      <c r="T40" s="1"/>
      <c r="U40" s="1">
        <f t="shared" si="15"/>
        <v>97.3</v>
      </c>
      <c r="V40" s="1">
        <f t="shared" si="16"/>
        <v>97.3</v>
      </c>
      <c r="W40" s="1">
        <v>52.4</v>
      </c>
      <c r="X40" s="1">
        <v>35.799999999999997</v>
      </c>
      <c r="Y40" s="1">
        <v>26.2</v>
      </c>
      <c r="Z40" s="1">
        <v>25.6</v>
      </c>
      <c r="AA40" s="1">
        <v>295.39999999999998</v>
      </c>
      <c r="AB40" s="32" t="s">
        <v>79</v>
      </c>
      <c r="AC40" s="1">
        <f t="shared" si="17"/>
        <v>0</v>
      </c>
      <c r="AD40" s="6">
        <v>8</v>
      </c>
      <c r="AE40" s="10">
        <f t="shared" ref="AE40:AE53" si="19">MROUND(Q40,AD40*AG40)/AD40</f>
        <v>0</v>
      </c>
      <c r="AF40" s="1">
        <f t="shared" ref="AF40:AF53" si="20">AE40*AD40*G40</f>
        <v>0</v>
      </c>
      <c r="AG40" s="1">
        <f>VLOOKUP(A40,[1]Sheet!$A:$AI,34,0)</f>
        <v>12</v>
      </c>
      <c r="AH40" s="1">
        <f>VLOOKUP(A40,[1]Sheet!$A:$AI,35,0)</f>
        <v>84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35</v>
      </c>
      <c r="C41" s="1">
        <v>152</v>
      </c>
      <c r="D41" s="1"/>
      <c r="E41" s="1">
        <v>45</v>
      </c>
      <c r="F41" s="1">
        <v>70</v>
      </c>
      <c r="G41" s="6">
        <v>0.43</v>
      </c>
      <c r="H41" s="1">
        <v>180</v>
      </c>
      <c r="I41" s="1" t="s">
        <v>36</v>
      </c>
      <c r="J41" s="1">
        <v>67</v>
      </c>
      <c r="K41" s="1">
        <f t="shared" si="13"/>
        <v>-22</v>
      </c>
      <c r="L41" s="1"/>
      <c r="M41" s="1"/>
      <c r="N41" s="1">
        <v>192</v>
      </c>
      <c r="O41" s="1"/>
      <c r="P41" s="1">
        <f t="shared" si="14"/>
        <v>9</v>
      </c>
      <c r="Q41" s="5"/>
      <c r="R41" s="5">
        <f t="shared" si="18"/>
        <v>0</v>
      </c>
      <c r="S41" s="5"/>
      <c r="T41" s="1"/>
      <c r="U41" s="1">
        <f t="shared" si="15"/>
        <v>29.111111111111111</v>
      </c>
      <c r="V41" s="1">
        <f t="shared" si="16"/>
        <v>29.111111111111111</v>
      </c>
      <c r="W41" s="1">
        <v>14.4</v>
      </c>
      <c r="X41" s="1">
        <v>8.4</v>
      </c>
      <c r="Y41" s="1">
        <v>11.8</v>
      </c>
      <c r="Z41" s="1">
        <v>11.4</v>
      </c>
      <c r="AA41" s="1">
        <v>7</v>
      </c>
      <c r="AB41" s="1"/>
      <c r="AC41" s="1">
        <f t="shared" si="17"/>
        <v>0</v>
      </c>
      <c r="AD41" s="6">
        <v>16</v>
      </c>
      <c r="AE41" s="10">
        <f t="shared" si="19"/>
        <v>0</v>
      </c>
      <c r="AF41" s="1">
        <f t="shared" si="20"/>
        <v>0</v>
      </c>
      <c r="AG41" s="1">
        <f>VLOOKUP(A41,[1]Sheet!$A:$AI,34,0)</f>
        <v>12</v>
      </c>
      <c r="AH41" s="1">
        <f>VLOOKUP(A41,[1]Sheet!$A:$AI,35,0)</f>
        <v>84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42</v>
      </c>
      <c r="C42" s="1">
        <v>525</v>
      </c>
      <c r="D42" s="1"/>
      <c r="E42" s="1">
        <v>287.62</v>
      </c>
      <c r="F42" s="1">
        <v>140</v>
      </c>
      <c r="G42" s="6">
        <v>1</v>
      </c>
      <c r="H42" s="1">
        <v>180</v>
      </c>
      <c r="I42" s="1" t="s">
        <v>36</v>
      </c>
      <c r="J42" s="1">
        <v>276</v>
      </c>
      <c r="K42" s="1">
        <f t="shared" si="13"/>
        <v>11.620000000000005</v>
      </c>
      <c r="L42" s="1"/>
      <c r="M42" s="1"/>
      <c r="N42" s="1">
        <v>60</v>
      </c>
      <c r="O42" s="1">
        <v>720</v>
      </c>
      <c r="P42" s="1">
        <f t="shared" si="14"/>
        <v>57.524000000000001</v>
      </c>
      <c r="Q42" s="5"/>
      <c r="R42" s="5">
        <f t="shared" si="18"/>
        <v>0</v>
      </c>
      <c r="S42" s="5"/>
      <c r="T42" s="1"/>
      <c r="U42" s="1">
        <f t="shared" si="15"/>
        <v>15.993324525415478</v>
      </c>
      <c r="V42" s="1">
        <f t="shared" si="16"/>
        <v>15.993324525415478</v>
      </c>
      <c r="W42" s="1">
        <v>84.52000000000001</v>
      </c>
      <c r="X42" s="1">
        <v>62.63</v>
      </c>
      <c r="Y42" s="1">
        <v>64.277999999999992</v>
      </c>
      <c r="Z42" s="1">
        <v>69.959000000000003</v>
      </c>
      <c r="AA42" s="1">
        <v>58</v>
      </c>
      <c r="AB42" s="1"/>
      <c r="AC42" s="1">
        <f t="shared" si="17"/>
        <v>0</v>
      </c>
      <c r="AD42" s="6">
        <v>5</v>
      </c>
      <c r="AE42" s="10">
        <f t="shared" si="19"/>
        <v>0</v>
      </c>
      <c r="AF42" s="1">
        <f t="shared" si="20"/>
        <v>0</v>
      </c>
      <c r="AG42" s="1">
        <f>VLOOKUP(A42,[1]Sheet!$A:$AI,34,0)</f>
        <v>12</v>
      </c>
      <c r="AH42" s="1">
        <f>VLOOKUP(A42,[1]Sheet!$A:$AI,35,0)</f>
        <v>144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35</v>
      </c>
      <c r="C43" s="1">
        <v>3974</v>
      </c>
      <c r="D43" s="1"/>
      <c r="E43" s="1">
        <v>393</v>
      </c>
      <c r="F43" s="1">
        <v>3532</v>
      </c>
      <c r="G43" s="6">
        <v>0.9</v>
      </c>
      <c r="H43" s="1">
        <v>180</v>
      </c>
      <c r="I43" s="1" t="s">
        <v>36</v>
      </c>
      <c r="J43" s="1">
        <v>350</v>
      </c>
      <c r="K43" s="1">
        <f t="shared" si="13"/>
        <v>43</v>
      </c>
      <c r="L43" s="1"/>
      <c r="M43" s="1"/>
      <c r="N43" s="1">
        <v>0</v>
      </c>
      <c r="O43" s="1"/>
      <c r="P43" s="1">
        <f t="shared" si="14"/>
        <v>78.599999999999994</v>
      </c>
      <c r="Q43" s="5"/>
      <c r="R43" s="5">
        <f t="shared" si="18"/>
        <v>0</v>
      </c>
      <c r="S43" s="5"/>
      <c r="T43" s="1"/>
      <c r="U43" s="1">
        <f t="shared" si="15"/>
        <v>44.936386768447839</v>
      </c>
      <c r="V43" s="1">
        <f t="shared" si="16"/>
        <v>44.936386768447839</v>
      </c>
      <c r="W43" s="1">
        <v>89</v>
      </c>
      <c r="X43" s="1">
        <v>75.599999999999994</v>
      </c>
      <c r="Y43" s="1">
        <v>60</v>
      </c>
      <c r="Z43" s="1">
        <v>77.2</v>
      </c>
      <c r="AA43" s="1">
        <v>297</v>
      </c>
      <c r="AB43" s="21" t="s">
        <v>83</v>
      </c>
      <c r="AC43" s="1">
        <f t="shared" si="17"/>
        <v>0</v>
      </c>
      <c r="AD43" s="6">
        <v>8</v>
      </c>
      <c r="AE43" s="10">
        <f t="shared" si="19"/>
        <v>0</v>
      </c>
      <c r="AF43" s="1">
        <f t="shared" si="20"/>
        <v>0</v>
      </c>
      <c r="AG43" s="1">
        <f>VLOOKUP(A43,[1]Sheet!$A:$AI,34,0)</f>
        <v>12</v>
      </c>
      <c r="AH43" s="1">
        <f>VLOOKUP(A43,[1]Sheet!$A:$AI,35,0)</f>
        <v>84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35</v>
      </c>
      <c r="C44" s="1">
        <v>64</v>
      </c>
      <c r="D44" s="1">
        <v>1</v>
      </c>
      <c r="E44" s="1">
        <v>48</v>
      </c>
      <c r="F44" s="1"/>
      <c r="G44" s="6">
        <v>0.43</v>
      </c>
      <c r="H44" s="1">
        <v>180</v>
      </c>
      <c r="I44" s="1" t="s">
        <v>36</v>
      </c>
      <c r="J44" s="1">
        <v>73</v>
      </c>
      <c r="K44" s="1">
        <f t="shared" si="13"/>
        <v>-25</v>
      </c>
      <c r="L44" s="1"/>
      <c r="M44" s="1"/>
      <c r="N44" s="1">
        <v>192</v>
      </c>
      <c r="O44" s="1"/>
      <c r="P44" s="1">
        <f t="shared" si="14"/>
        <v>9.6</v>
      </c>
      <c r="Q44" s="5"/>
      <c r="R44" s="5">
        <f t="shared" si="18"/>
        <v>0</v>
      </c>
      <c r="S44" s="5"/>
      <c r="T44" s="1"/>
      <c r="U44" s="1">
        <f t="shared" si="15"/>
        <v>20</v>
      </c>
      <c r="V44" s="1">
        <f t="shared" si="16"/>
        <v>20</v>
      </c>
      <c r="W44" s="1">
        <v>17.2</v>
      </c>
      <c r="X44" s="1">
        <v>15.4</v>
      </c>
      <c r="Y44" s="1">
        <v>12.2</v>
      </c>
      <c r="Z44" s="1">
        <v>16</v>
      </c>
      <c r="AA44" s="1">
        <v>9.6</v>
      </c>
      <c r="AB44" s="1"/>
      <c r="AC44" s="1">
        <f t="shared" si="17"/>
        <v>0</v>
      </c>
      <c r="AD44" s="6">
        <v>16</v>
      </c>
      <c r="AE44" s="10">
        <f t="shared" si="19"/>
        <v>0</v>
      </c>
      <c r="AF44" s="1">
        <f t="shared" si="20"/>
        <v>0</v>
      </c>
      <c r="AG44" s="1">
        <f>VLOOKUP(A44,[1]Sheet!$A:$AI,34,0)</f>
        <v>12</v>
      </c>
      <c r="AH44" s="1">
        <f>VLOOKUP(A44,[1]Sheet!$A:$AI,35,0)</f>
        <v>84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35</v>
      </c>
      <c r="C45" s="1">
        <v>108</v>
      </c>
      <c r="D45" s="1"/>
      <c r="E45" s="1">
        <v>3</v>
      </c>
      <c r="F45" s="1">
        <v>105</v>
      </c>
      <c r="G45" s="6">
        <v>0.7</v>
      </c>
      <c r="H45" s="1">
        <v>180</v>
      </c>
      <c r="I45" s="1" t="s">
        <v>36</v>
      </c>
      <c r="J45" s="1">
        <v>3</v>
      </c>
      <c r="K45" s="1">
        <f t="shared" si="13"/>
        <v>0</v>
      </c>
      <c r="L45" s="1"/>
      <c r="M45" s="1"/>
      <c r="N45" s="1">
        <v>0</v>
      </c>
      <c r="O45" s="1"/>
      <c r="P45" s="1">
        <f t="shared" si="14"/>
        <v>0.6</v>
      </c>
      <c r="Q45" s="5"/>
      <c r="R45" s="5">
        <f t="shared" si="18"/>
        <v>0</v>
      </c>
      <c r="S45" s="5"/>
      <c r="T45" s="1"/>
      <c r="U45" s="1">
        <f t="shared" si="15"/>
        <v>175</v>
      </c>
      <c r="V45" s="1">
        <f t="shared" si="16"/>
        <v>175</v>
      </c>
      <c r="W45" s="1">
        <v>1.6</v>
      </c>
      <c r="X45" s="1">
        <v>0.8</v>
      </c>
      <c r="Y45" s="1">
        <v>0</v>
      </c>
      <c r="Z45" s="1">
        <v>0</v>
      </c>
      <c r="AA45" s="1">
        <v>0</v>
      </c>
      <c r="AB45" s="33" t="s">
        <v>128</v>
      </c>
      <c r="AC45" s="1">
        <f t="shared" si="17"/>
        <v>0</v>
      </c>
      <c r="AD45" s="6">
        <v>10</v>
      </c>
      <c r="AE45" s="10">
        <f t="shared" si="19"/>
        <v>0</v>
      </c>
      <c r="AF45" s="1">
        <f t="shared" si="20"/>
        <v>0</v>
      </c>
      <c r="AG45" s="1">
        <f>VLOOKUP(A45,[1]Sheet!$A:$AI,34,0)</f>
        <v>12</v>
      </c>
      <c r="AH45" s="1">
        <f>VLOOKUP(A45,[1]Sheet!$A:$AI,35,0)</f>
        <v>84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35</v>
      </c>
      <c r="C46" s="1">
        <v>107</v>
      </c>
      <c r="D46" s="1"/>
      <c r="E46" s="1">
        <v>2</v>
      </c>
      <c r="F46" s="1">
        <v>104</v>
      </c>
      <c r="G46" s="6">
        <v>0.7</v>
      </c>
      <c r="H46" s="1">
        <v>180</v>
      </c>
      <c r="I46" s="1" t="s">
        <v>36</v>
      </c>
      <c r="J46" s="1">
        <v>2</v>
      </c>
      <c r="K46" s="1">
        <f t="shared" si="13"/>
        <v>0</v>
      </c>
      <c r="L46" s="1"/>
      <c r="M46" s="1"/>
      <c r="N46" s="1">
        <v>0</v>
      </c>
      <c r="O46" s="1"/>
      <c r="P46" s="1">
        <f t="shared" si="14"/>
        <v>0.4</v>
      </c>
      <c r="Q46" s="5"/>
      <c r="R46" s="5">
        <f t="shared" si="18"/>
        <v>0</v>
      </c>
      <c r="S46" s="5"/>
      <c r="T46" s="1"/>
      <c r="U46" s="1">
        <f t="shared" si="15"/>
        <v>260</v>
      </c>
      <c r="V46" s="1">
        <f t="shared" si="16"/>
        <v>260</v>
      </c>
      <c r="W46" s="1">
        <v>1.8</v>
      </c>
      <c r="X46" s="1">
        <v>1</v>
      </c>
      <c r="Y46" s="1">
        <v>0</v>
      </c>
      <c r="Z46" s="1">
        <v>0</v>
      </c>
      <c r="AA46" s="1">
        <v>0</v>
      </c>
      <c r="AB46" s="33" t="s">
        <v>128</v>
      </c>
      <c r="AC46" s="1">
        <f t="shared" si="17"/>
        <v>0</v>
      </c>
      <c r="AD46" s="6">
        <v>10</v>
      </c>
      <c r="AE46" s="10">
        <f t="shared" si="19"/>
        <v>0</v>
      </c>
      <c r="AF46" s="1">
        <f t="shared" si="20"/>
        <v>0</v>
      </c>
      <c r="AG46" s="1">
        <f>VLOOKUP(A46,[1]Sheet!$A:$AI,34,0)</f>
        <v>12</v>
      </c>
      <c r="AH46" s="1">
        <f>VLOOKUP(A46,[1]Sheet!$A:$AI,35,0)</f>
        <v>84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s="31" customFormat="1" x14ac:dyDescent="0.25">
      <c r="A47" s="28" t="s">
        <v>87</v>
      </c>
      <c r="B47" s="28" t="s">
        <v>35</v>
      </c>
      <c r="C47" s="28"/>
      <c r="D47" s="28"/>
      <c r="E47" s="28"/>
      <c r="F47" s="28"/>
      <c r="G47" s="29">
        <v>0.7</v>
      </c>
      <c r="H47" s="28">
        <v>180</v>
      </c>
      <c r="I47" s="28" t="s">
        <v>36</v>
      </c>
      <c r="J47" s="28">
        <v>56</v>
      </c>
      <c r="K47" s="28">
        <f t="shared" si="13"/>
        <v>-56</v>
      </c>
      <c r="L47" s="28"/>
      <c r="M47" s="28"/>
      <c r="N47" s="28">
        <v>96</v>
      </c>
      <c r="O47" s="28"/>
      <c r="P47" s="28">
        <f t="shared" si="14"/>
        <v>0</v>
      </c>
      <c r="Q47" s="5"/>
      <c r="R47" s="5">
        <f t="shared" si="18"/>
        <v>0</v>
      </c>
      <c r="S47" s="30"/>
      <c r="T47" s="28"/>
      <c r="U47" s="28" t="e">
        <f t="shared" si="15"/>
        <v>#DIV/0!</v>
      </c>
      <c r="V47" s="28" t="e">
        <f t="shared" si="16"/>
        <v>#DIV/0!</v>
      </c>
      <c r="W47" s="28">
        <v>0</v>
      </c>
      <c r="X47" s="28">
        <v>0</v>
      </c>
      <c r="Y47" s="28">
        <v>0</v>
      </c>
      <c r="Z47" s="28">
        <v>0.4</v>
      </c>
      <c r="AA47" s="28">
        <v>0.8</v>
      </c>
      <c r="AB47" s="28" t="s">
        <v>40</v>
      </c>
      <c r="AC47" s="28">
        <f t="shared" si="17"/>
        <v>0</v>
      </c>
      <c r="AD47" s="29">
        <v>8</v>
      </c>
      <c r="AE47" s="10">
        <f t="shared" si="19"/>
        <v>0</v>
      </c>
      <c r="AF47" s="1">
        <f t="shared" si="20"/>
        <v>0</v>
      </c>
      <c r="AG47" s="28">
        <f>VLOOKUP(A47,[1]Sheet!$A:$AI,34,0)</f>
        <v>12</v>
      </c>
      <c r="AH47" s="28">
        <f>VLOOKUP(A47,[1]Sheet!$A:$AI,35,0)</f>
        <v>84</v>
      </c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</row>
    <row r="48" spans="1:51" s="31" customFormat="1" x14ac:dyDescent="0.25">
      <c r="A48" s="28" t="s">
        <v>88</v>
      </c>
      <c r="B48" s="28" t="s">
        <v>35</v>
      </c>
      <c r="C48" s="28">
        <v>197</v>
      </c>
      <c r="D48" s="28"/>
      <c r="E48" s="28">
        <v>5</v>
      </c>
      <c r="F48" s="28">
        <v>192</v>
      </c>
      <c r="G48" s="29">
        <v>0.7</v>
      </c>
      <c r="H48" s="28">
        <v>180</v>
      </c>
      <c r="I48" s="28" t="s">
        <v>36</v>
      </c>
      <c r="J48" s="28">
        <v>140</v>
      </c>
      <c r="K48" s="28">
        <f t="shared" si="13"/>
        <v>-135</v>
      </c>
      <c r="L48" s="28"/>
      <c r="M48" s="28"/>
      <c r="N48" s="28">
        <v>96</v>
      </c>
      <c r="O48" s="28"/>
      <c r="P48" s="28">
        <f t="shared" si="14"/>
        <v>1</v>
      </c>
      <c r="Q48" s="5"/>
      <c r="R48" s="5">
        <f t="shared" si="18"/>
        <v>0</v>
      </c>
      <c r="S48" s="30"/>
      <c r="T48" s="28"/>
      <c r="U48" s="28">
        <f t="shared" si="15"/>
        <v>288</v>
      </c>
      <c r="V48" s="28">
        <f t="shared" si="16"/>
        <v>288</v>
      </c>
      <c r="W48" s="28">
        <v>0.6</v>
      </c>
      <c r="X48" s="28">
        <v>13.8</v>
      </c>
      <c r="Y48" s="28">
        <v>5.6</v>
      </c>
      <c r="Z48" s="28">
        <v>4</v>
      </c>
      <c r="AA48" s="28">
        <v>3.4</v>
      </c>
      <c r="AB48" s="28" t="s">
        <v>40</v>
      </c>
      <c r="AC48" s="28">
        <f t="shared" si="17"/>
        <v>0</v>
      </c>
      <c r="AD48" s="29">
        <v>8</v>
      </c>
      <c r="AE48" s="10">
        <f t="shared" si="19"/>
        <v>0</v>
      </c>
      <c r="AF48" s="1">
        <f t="shared" si="20"/>
        <v>0</v>
      </c>
      <c r="AG48" s="28">
        <f>VLOOKUP(A48,[1]Sheet!$A:$AI,34,0)</f>
        <v>12</v>
      </c>
      <c r="AH48" s="28">
        <f>VLOOKUP(A48,[1]Sheet!$A:$AI,35,0)</f>
        <v>84</v>
      </c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</row>
    <row r="49" spans="1:51" s="31" customFormat="1" x14ac:dyDescent="0.25">
      <c r="A49" s="28" t="s">
        <v>89</v>
      </c>
      <c r="B49" s="28" t="s">
        <v>35</v>
      </c>
      <c r="C49" s="28"/>
      <c r="D49" s="28"/>
      <c r="E49" s="28"/>
      <c r="F49" s="28"/>
      <c r="G49" s="29">
        <v>0.7</v>
      </c>
      <c r="H49" s="28">
        <v>180</v>
      </c>
      <c r="I49" s="28" t="s">
        <v>36</v>
      </c>
      <c r="J49" s="28">
        <v>56</v>
      </c>
      <c r="K49" s="28">
        <f t="shared" si="13"/>
        <v>-56</v>
      </c>
      <c r="L49" s="28"/>
      <c r="M49" s="28"/>
      <c r="N49" s="28">
        <v>96</v>
      </c>
      <c r="O49" s="28"/>
      <c r="P49" s="28">
        <f t="shared" si="14"/>
        <v>0</v>
      </c>
      <c r="Q49" s="5"/>
      <c r="R49" s="5">
        <f t="shared" si="18"/>
        <v>0</v>
      </c>
      <c r="S49" s="30"/>
      <c r="T49" s="28"/>
      <c r="U49" s="28" t="e">
        <f t="shared" si="15"/>
        <v>#DIV/0!</v>
      </c>
      <c r="V49" s="28" t="e">
        <f t="shared" si="16"/>
        <v>#DIV/0!</v>
      </c>
      <c r="W49" s="28">
        <v>0</v>
      </c>
      <c r="X49" s="28">
        <v>0</v>
      </c>
      <c r="Y49" s="28">
        <v>0</v>
      </c>
      <c r="Z49" s="28">
        <v>0.6</v>
      </c>
      <c r="AA49" s="28">
        <v>0.8</v>
      </c>
      <c r="AB49" s="28" t="s">
        <v>40</v>
      </c>
      <c r="AC49" s="28">
        <f t="shared" si="17"/>
        <v>0</v>
      </c>
      <c r="AD49" s="29">
        <v>8</v>
      </c>
      <c r="AE49" s="10">
        <f t="shared" si="19"/>
        <v>0</v>
      </c>
      <c r="AF49" s="1">
        <f t="shared" si="20"/>
        <v>0</v>
      </c>
      <c r="AG49" s="28">
        <f>VLOOKUP(A49,[1]Sheet!$A:$AI,34,0)</f>
        <v>12</v>
      </c>
      <c r="AH49" s="28">
        <f>VLOOKUP(A49,[1]Sheet!$A:$AI,35,0)</f>
        <v>84</v>
      </c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</row>
    <row r="50" spans="1:51" x14ac:dyDescent="0.25">
      <c r="A50" s="1" t="s">
        <v>90</v>
      </c>
      <c r="B50" s="1" t="s">
        <v>35</v>
      </c>
      <c r="C50" s="1">
        <v>326</v>
      </c>
      <c r="D50" s="1"/>
      <c r="E50" s="1">
        <v>159</v>
      </c>
      <c r="F50" s="1">
        <v>167</v>
      </c>
      <c r="G50" s="6">
        <v>0.7</v>
      </c>
      <c r="H50" s="1">
        <v>180</v>
      </c>
      <c r="I50" s="1" t="s">
        <v>36</v>
      </c>
      <c r="J50" s="1">
        <v>182</v>
      </c>
      <c r="K50" s="1">
        <f t="shared" si="13"/>
        <v>-23</v>
      </c>
      <c r="L50" s="1"/>
      <c r="M50" s="1"/>
      <c r="N50" s="1">
        <v>288</v>
      </c>
      <c r="O50" s="1"/>
      <c r="P50" s="1">
        <f t="shared" si="14"/>
        <v>31.8</v>
      </c>
      <c r="Q50" s="5"/>
      <c r="R50" s="5">
        <f t="shared" si="18"/>
        <v>0</v>
      </c>
      <c r="S50" s="5"/>
      <c r="T50" s="1"/>
      <c r="U50" s="1">
        <f t="shared" si="15"/>
        <v>14.308176100628931</v>
      </c>
      <c r="V50" s="1">
        <f t="shared" si="16"/>
        <v>14.308176100628931</v>
      </c>
      <c r="W50" s="1">
        <v>38.200000000000003</v>
      </c>
      <c r="X50" s="1">
        <v>33</v>
      </c>
      <c r="Y50" s="1">
        <v>23.8</v>
      </c>
      <c r="Z50" s="1">
        <v>22</v>
      </c>
      <c r="AA50" s="1">
        <v>24.4</v>
      </c>
      <c r="AB50" s="1" t="s">
        <v>40</v>
      </c>
      <c r="AC50" s="1">
        <f t="shared" si="17"/>
        <v>0</v>
      </c>
      <c r="AD50" s="6">
        <v>8</v>
      </c>
      <c r="AE50" s="10">
        <f t="shared" si="19"/>
        <v>0</v>
      </c>
      <c r="AF50" s="1">
        <f t="shared" si="20"/>
        <v>0</v>
      </c>
      <c r="AG50" s="1">
        <f>VLOOKUP(A50,[1]Sheet!$A:$AI,34,0)</f>
        <v>12</v>
      </c>
      <c r="AH50" s="1">
        <f>VLOOKUP(A50,[1]Sheet!$A:$AI,35,0)</f>
        <v>84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35</v>
      </c>
      <c r="C51" s="1">
        <v>102</v>
      </c>
      <c r="D51" s="1">
        <v>5</v>
      </c>
      <c r="E51" s="1">
        <v>105</v>
      </c>
      <c r="F51" s="1">
        <v>2</v>
      </c>
      <c r="G51" s="6">
        <v>0.9</v>
      </c>
      <c r="H51" s="1">
        <v>180</v>
      </c>
      <c r="I51" s="1" t="s">
        <v>36</v>
      </c>
      <c r="J51" s="1">
        <v>166</v>
      </c>
      <c r="K51" s="1">
        <f t="shared" si="13"/>
        <v>-61</v>
      </c>
      <c r="L51" s="1"/>
      <c r="M51" s="1"/>
      <c r="N51" s="1">
        <v>576</v>
      </c>
      <c r="O51" s="1"/>
      <c r="P51" s="1">
        <f t="shared" si="14"/>
        <v>21</v>
      </c>
      <c r="Q51" s="5"/>
      <c r="R51" s="5">
        <f t="shared" si="18"/>
        <v>0</v>
      </c>
      <c r="S51" s="5"/>
      <c r="T51" s="1"/>
      <c r="U51" s="1">
        <f t="shared" si="15"/>
        <v>27.523809523809526</v>
      </c>
      <c r="V51" s="1">
        <f t="shared" si="16"/>
        <v>27.523809523809526</v>
      </c>
      <c r="W51" s="1">
        <v>41.6</v>
      </c>
      <c r="X51" s="1">
        <v>19.600000000000001</v>
      </c>
      <c r="Y51" s="1">
        <v>0</v>
      </c>
      <c r="Z51" s="1">
        <v>11.8</v>
      </c>
      <c r="AA51" s="1">
        <v>12.6</v>
      </c>
      <c r="AB51" s="1" t="s">
        <v>40</v>
      </c>
      <c r="AC51" s="1">
        <f t="shared" si="17"/>
        <v>0</v>
      </c>
      <c r="AD51" s="6">
        <v>8</v>
      </c>
      <c r="AE51" s="10">
        <f t="shared" si="19"/>
        <v>0</v>
      </c>
      <c r="AF51" s="1">
        <f t="shared" si="20"/>
        <v>0</v>
      </c>
      <c r="AG51" s="1">
        <f>VLOOKUP(A51,[1]Sheet!$A:$AI,34,0)</f>
        <v>12</v>
      </c>
      <c r="AH51" s="1">
        <f>VLOOKUP(A51,[1]Sheet!$A:$AI,35,0)</f>
        <v>84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35</v>
      </c>
      <c r="C52" s="1">
        <v>96</v>
      </c>
      <c r="D52" s="1"/>
      <c r="E52" s="1">
        <v>85</v>
      </c>
      <c r="F52" s="1">
        <v>11</v>
      </c>
      <c r="G52" s="6">
        <v>0.9</v>
      </c>
      <c r="H52" s="1">
        <v>180</v>
      </c>
      <c r="I52" s="1" t="s">
        <v>36</v>
      </c>
      <c r="J52" s="1">
        <v>86</v>
      </c>
      <c r="K52" s="1">
        <f t="shared" si="13"/>
        <v>-1</v>
      </c>
      <c r="L52" s="1"/>
      <c r="M52" s="1"/>
      <c r="N52" s="1">
        <v>0</v>
      </c>
      <c r="O52" s="1"/>
      <c r="P52" s="1">
        <f t="shared" si="14"/>
        <v>17</v>
      </c>
      <c r="Q52" s="5">
        <f>14*P52-O52-N52-F52</f>
        <v>227</v>
      </c>
      <c r="R52" s="5">
        <f t="shared" si="18"/>
        <v>192</v>
      </c>
      <c r="S52" s="5"/>
      <c r="T52" s="1"/>
      <c r="U52" s="1">
        <f t="shared" si="15"/>
        <v>11.941176470588236</v>
      </c>
      <c r="V52" s="1">
        <f t="shared" si="16"/>
        <v>0.6470588235294118</v>
      </c>
      <c r="W52" s="1">
        <v>0</v>
      </c>
      <c r="X52" s="1">
        <v>1.8</v>
      </c>
      <c r="Y52" s="1">
        <v>17.399999999999999</v>
      </c>
      <c r="Z52" s="1">
        <v>9.4</v>
      </c>
      <c r="AA52" s="1">
        <v>6.2</v>
      </c>
      <c r="AB52" s="1"/>
      <c r="AC52" s="1">
        <f t="shared" si="17"/>
        <v>204.3</v>
      </c>
      <c r="AD52" s="6">
        <v>8</v>
      </c>
      <c r="AE52" s="10">
        <f t="shared" si="19"/>
        <v>24</v>
      </c>
      <c r="AF52" s="1">
        <f t="shared" si="20"/>
        <v>172.8</v>
      </c>
      <c r="AG52" s="1">
        <f>VLOOKUP(A52,[1]Sheet!$A:$AI,34,0)</f>
        <v>12</v>
      </c>
      <c r="AH52" s="1">
        <f>VLOOKUP(A52,[1]Sheet!$A:$AI,35,0)</f>
        <v>84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42</v>
      </c>
      <c r="C53" s="1">
        <v>189.5</v>
      </c>
      <c r="D53" s="1">
        <v>15.5</v>
      </c>
      <c r="E53" s="1">
        <v>180</v>
      </c>
      <c r="F53" s="1"/>
      <c r="G53" s="6">
        <v>1</v>
      </c>
      <c r="H53" s="1">
        <v>180</v>
      </c>
      <c r="I53" s="1" t="s">
        <v>36</v>
      </c>
      <c r="J53" s="1">
        <v>175</v>
      </c>
      <c r="K53" s="1">
        <f t="shared" si="13"/>
        <v>5</v>
      </c>
      <c r="L53" s="1"/>
      <c r="M53" s="1"/>
      <c r="N53" s="1">
        <v>0</v>
      </c>
      <c r="O53" s="1">
        <v>720</v>
      </c>
      <c r="P53" s="1">
        <f t="shared" si="14"/>
        <v>36</v>
      </c>
      <c r="Q53" s="5"/>
      <c r="R53" s="5">
        <f t="shared" si="18"/>
        <v>0</v>
      </c>
      <c r="S53" s="5"/>
      <c r="T53" s="1"/>
      <c r="U53" s="1">
        <f t="shared" si="15"/>
        <v>20</v>
      </c>
      <c r="V53" s="1">
        <f t="shared" si="16"/>
        <v>20</v>
      </c>
      <c r="W53" s="1">
        <v>62</v>
      </c>
      <c r="X53" s="1">
        <v>33.368000000000002</v>
      </c>
      <c r="Y53" s="1">
        <v>56</v>
      </c>
      <c r="Z53" s="1">
        <v>51.899000000000001</v>
      </c>
      <c r="AA53" s="1">
        <v>60.727999999999987</v>
      </c>
      <c r="AB53" s="1"/>
      <c r="AC53" s="1">
        <f t="shared" si="17"/>
        <v>0</v>
      </c>
      <c r="AD53" s="6">
        <v>5</v>
      </c>
      <c r="AE53" s="10">
        <f t="shared" si="19"/>
        <v>0</v>
      </c>
      <c r="AF53" s="1">
        <f t="shared" si="20"/>
        <v>0</v>
      </c>
      <c r="AG53" s="1">
        <f>VLOOKUP(A53,[1]Sheet!$A:$AI,34,0)</f>
        <v>12</v>
      </c>
      <c r="AH53" s="1">
        <f>VLOOKUP(A53,[1]Sheet!$A:$AI,35,0)</f>
        <v>144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24" t="s">
        <v>94</v>
      </c>
      <c r="B54" s="24" t="s">
        <v>35</v>
      </c>
      <c r="C54" s="24"/>
      <c r="D54" s="24"/>
      <c r="E54" s="24"/>
      <c r="F54" s="24"/>
      <c r="G54" s="25">
        <v>0</v>
      </c>
      <c r="H54" s="24" t="e">
        <v>#N/A</v>
      </c>
      <c r="I54" s="24" t="s">
        <v>36</v>
      </c>
      <c r="J54" s="24"/>
      <c r="K54" s="24">
        <f t="shared" si="13"/>
        <v>0</v>
      </c>
      <c r="L54" s="24"/>
      <c r="M54" s="24"/>
      <c r="N54" s="24"/>
      <c r="O54" s="24"/>
      <c r="P54" s="24">
        <f t="shared" si="14"/>
        <v>0</v>
      </c>
      <c r="Q54" s="26"/>
      <c r="R54" s="26"/>
      <c r="S54" s="26"/>
      <c r="T54" s="24"/>
      <c r="U54" s="24" t="e">
        <f t="shared" si="15"/>
        <v>#DIV/0!</v>
      </c>
      <c r="V54" s="24" t="e">
        <f t="shared" si="16"/>
        <v>#DIV/0!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 t="s">
        <v>50</v>
      </c>
      <c r="AC54" s="24">
        <f t="shared" si="17"/>
        <v>0</v>
      </c>
      <c r="AD54" s="25">
        <v>0</v>
      </c>
      <c r="AE54" s="27"/>
      <c r="AF54" s="24"/>
      <c r="AG54" s="24">
        <f>VLOOKUP(A54,[1]Sheet!$A:$AI,34,0)</f>
        <v>12</v>
      </c>
      <c r="AH54" s="24">
        <f>VLOOKUP(A54,[1]Sheet!$A:$AI,35,0)</f>
        <v>84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24" t="s">
        <v>95</v>
      </c>
      <c r="B55" s="24" t="s">
        <v>35</v>
      </c>
      <c r="C55" s="24"/>
      <c r="D55" s="24"/>
      <c r="E55" s="24"/>
      <c r="F55" s="24"/>
      <c r="G55" s="25">
        <v>0</v>
      </c>
      <c r="H55" s="24" t="e">
        <v>#N/A</v>
      </c>
      <c r="I55" s="24" t="s">
        <v>36</v>
      </c>
      <c r="J55" s="24"/>
      <c r="K55" s="24">
        <f t="shared" si="13"/>
        <v>0</v>
      </c>
      <c r="L55" s="24"/>
      <c r="M55" s="24"/>
      <c r="N55" s="24"/>
      <c r="O55" s="24"/>
      <c r="P55" s="24">
        <f t="shared" si="14"/>
        <v>0</v>
      </c>
      <c r="Q55" s="26"/>
      <c r="R55" s="26"/>
      <c r="S55" s="26"/>
      <c r="T55" s="24"/>
      <c r="U55" s="24" t="e">
        <f t="shared" si="15"/>
        <v>#DIV/0!</v>
      </c>
      <c r="V55" s="24" t="e">
        <f t="shared" si="16"/>
        <v>#DIV/0!</v>
      </c>
      <c r="W55" s="24">
        <v>0</v>
      </c>
      <c r="X55" s="24">
        <v>0</v>
      </c>
      <c r="Y55" s="24">
        <v>0</v>
      </c>
      <c r="Z55" s="24">
        <v>0</v>
      </c>
      <c r="AA55" s="24">
        <v>0</v>
      </c>
      <c r="AB55" s="24" t="s">
        <v>50</v>
      </c>
      <c r="AC55" s="24">
        <f t="shared" si="17"/>
        <v>0</v>
      </c>
      <c r="AD55" s="25">
        <v>0</v>
      </c>
      <c r="AE55" s="27"/>
      <c r="AF55" s="24"/>
      <c r="AG55" s="24">
        <f>VLOOKUP(A55,[1]Sheet!$A:$AI,34,0)</f>
        <v>8</v>
      </c>
      <c r="AH55" s="24">
        <f>VLOOKUP(A55,[1]Sheet!$A:$AI,35,0)</f>
        <v>48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24" t="s">
        <v>96</v>
      </c>
      <c r="B56" s="24" t="s">
        <v>35</v>
      </c>
      <c r="C56" s="24"/>
      <c r="D56" s="24"/>
      <c r="E56" s="24"/>
      <c r="F56" s="24"/>
      <c r="G56" s="25">
        <v>0</v>
      </c>
      <c r="H56" s="24" t="e">
        <v>#N/A</v>
      </c>
      <c r="I56" s="24" t="s">
        <v>36</v>
      </c>
      <c r="J56" s="24"/>
      <c r="K56" s="24">
        <f t="shared" si="13"/>
        <v>0</v>
      </c>
      <c r="L56" s="24"/>
      <c r="M56" s="24"/>
      <c r="N56" s="24"/>
      <c r="O56" s="24"/>
      <c r="P56" s="24">
        <f t="shared" si="14"/>
        <v>0</v>
      </c>
      <c r="Q56" s="26"/>
      <c r="R56" s="26"/>
      <c r="S56" s="26"/>
      <c r="T56" s="24"/>
      <c r="U56" s="24" t="e">
        <f t="shared" si="15"/>
        <v>#DIV/0!</v>
      </c>
      <c r="V56" s="24" t="e">
        <f t="shared" si="16"/>
        <v>#DIV/0!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 t="s">
        <v>50</v>
      </c>
      <c r="AC56" s="24">
        <f t="shared" si="17"/>
        <v>0</v>
      </c>
      <c r="AD56" s="25">
        <v>0</v>
      </c>
      <c r="AE56" s="27"/>
      <c r="AF56" s="24"/>
      <c r="AG56" s="24">
        <f>VLOOKUP(A56,[1]Sheet!$A:$AI,34,0)</f>
        <v>6</v>
      </c>
      <c r="AH56" s="24">
        <f>VLOOKUP(A56,[1]Sheet!$A:$AI,35,0)</f>
        <v>72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4" t="s">
        <v>97</v>
      </c>
      <c r="B57" s="24" t="s">
        <v>35</v>
      </c>
      <c r="C57" s="24"/>
      <c r="D57" s="24"/>
      <c r="E57" s="24"/>
      <c r="F57" s="24"/>
      <c r="G57" s="25">
        <v>0</v>
      </c>
      <c r="H57" s="24" t="e">
        <v>#N/A</v>
      </c>
      <c r="I57" s="24" t="s">
        <v>36</v>
      </c>
      <c r="J57" s="24"/>
      <c r="K57" s="24">
        <f t="shared" si="13"/>
        <v>0</v>
      </c>
      <c r="L57" s="24"/>
      <c r="M57" s="24"/>
      <c r="N57" s="24"/>
      <c r="O57" s="24"/>
      <c r="P57" s="24">
        <f t="shared" si="14"/>
        <v>0</v>
      </c>
      <c r="Q57" s="26"/>
      <c r="R57" s="26"/>
      <c r="S57" s="26"/>
      <c r="T57" s="24"/>
      <c r="U57" s="24" t="e">
        <f t="shared" si="15"/>
        <v>#DIV/0!</v>
      </c>
      <c r="V57" s="24" t="e">
        <f t="shared" si="16"/>
        <v>#DIV/0!</v>
      </c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 t="s">
        <v>50</v>
      </c>
      <c r="AC57" s="24">
        <f t="shared" si="17"/>
        <v>0</v>
      </c>
      <c r="AD57" s="25">
        <v>0</v>
      </c>
      <c r="AE57" s="27"/>
      <c r="AF57" s="24"/>
      <c r="AG57" s="24">
        <f>VLOOKUP(A57,[1]Sheet!$A:$AI,34,0)</f>
        <v>6</v>
      </c>
      <c r="AH57" s="24">
        <f>VLOOKUP(A57,[1]Sheet!$A:$AI,35,0)</f>
        <v>72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42</v>
      </c>
      <c r="C58" s="1">
        <v>270.10000000000002</v>
      </c>
      <c r="D58" s="1"/>
      <c r="E58" s="1">
        <v>122.1</v>
      </c>
      <c r="F58" s="1">
        <v>144.30000000000001</v>
      </c>
      <c r="G58" s="6">
        <v>1</v>
      </c>
      <c r="H58" s="1" t="e">
        <v>#N/A</v>
      </c>
      <c r="I58" s="1" t="s">
        <v>36</v>
      </c>
      <c r="J58" s="1">
        <v>122.2</v>
      </c>
      <c r="K58" s="1">
        <f t="shared" si="13"/>
        <v>-0.10000000000000853</v>
      </c>
      <c r="L58" s="1"/>
      <c r="M58" s="1"/>
      <c r="N58" s="1">
        <v>0</v>
      </c>
      <c r="O58" s="1"/>
      <c r="P58" s="1">
        <f t="shared" si="14"/>
        <v>24.419999999999998</v>
      </c>
      <c r="Q58" s="5">
        <f>14*P58-O58-N58-F58</f>
        <v>197.57999999999998</v>
      </c>
      <c r="R58" s="5">
        <f>AE58*AD58</f>
        <v>207.20000000000002</v>
      </c>
      <c r="S58" s="5"/>
      <c r="T58" s="1"/>
      <c r="U58" s="1">
        <f t="shared" si="15"/>
        <v>14.393939393939394</v>
      </c>
      <c r="V58" s="1">
        <f t="shared" si="16"/>
        <v>5.9090909090909101</v>
      </c>
      <c r="W58" s="1">
        <v>19.239999999999998</v>
      </c>
      <c r="X58" s="1">
        <v>0</v>
      </c>
      <c r="Y58" s="1">
        <v>0</v>
      </c>
      <c r="Z58" s="1">
        <v>0</v>
      </c>
      <c r="AA58" s="1">
        <v>0</v>
      </c>
      <c r="AB58" s="1" t="s">
        <v>99</v>
      </c>
      <c r="AC58" s="1">
        <f t="shared" si="17"/>
        <v>197.57999999999998</v>
      </c>
      <c r="AD58" s="6">
        <v>3.7</v>
      </c>
      <c r="AE58" s="10">
        <f>MROUND(Q58,AD58*AG58)/AD58</f>
        <v>56</v>
      </c>
      <c r="AF58" s="1">
        <f>AE58*AD58*G58</f>
        <v>207.20000000000002</v>
      </c>
      <c r="AG58" s="1">
        <f>VLOOKUP(A58,[1]Sheet!$A:$AI,34,0)</f>
        <v>14</v>
      </c>
      <c r="AH58" s="1">
        <f>VLOOKUP(A58,[1]Sheet!$A:$AI,35,0)</f>
        <v>126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6" t="s">
        <v>100</v>
      </c>
      <c r="B59" s="16" t="s">
        <v>35</v>
      </c>
      <c r="C59" s="16">
        <v>34</v>
      </c>
      <c r="D59" s="16"/>
      <c r="E59" s="16"/>
      <c r="F59" s="16">
        <v>33</v>
      </c>
      <c r="G59" s="17">
        <v>0</v>
      </c>
      <c r="H59" s="16" t="e">
        <v>#N/A</v>
      </c>
      <c r="I59" s="16" t="s">
        <v>43</v>
      </c>
      <c r="J59" s="16"/>
      <c r="K59" s="16">
        <f t="shared" si="13"/>
        <v>0</v>
      </c>
      <c r="L59" s="16"/>
      <c r="M59" s="16"/>
      <c r="N59" s="16"/>
      <c r="O59" s="16"/>
      <c r="P59" s="16">
        <f t="shared" si="14"/>
        <v>0</v>
      </c>
      <c r="Q59" s="18"/>
      <c r="R59" s="18"/>
      <c r="S59" s="18"/>
      <c r="T59" s="16"/>
      <c r="U59" s="16" t="e">
        <f t="shared" si="15"/>
        <v>#DIV/0!</v>
      </c>
      <c r="V59" s="16" t="e">
        <f t="shared" si="16"/>
        <v>#DIV/0!</v>
      </c>
      <c r="W59" s="16">
        <v>0.2</v>
      </c>
      <c r="X59" s="16">
        <v>0.4</v>
      </c>
      <c r="Y59" s="16">
        <v>0</v>
      </c>
      <c r="Z59" s="16">
        <v>0.8</v>
      </c>
      <c r="AA59" s="16">
        <v>0.8</v>
      </c>
      <c r="AB59" s="23" t="s">
        <v>101</v>
      </c>
      <c r="AC59" s="16">
        <f t="shared" si="17"/>
        <v>0</v>
      </c>
      <c r="AD59" s="17">
        <v>0</v>
      </c>
      <c r="AE59" s="19"/>
      <c r="AF59" s="16"/>
      <c r="AG59" s="16"/>
      <c r="AH59" s="16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6" t="s">
        <v>102</v>
      </c>
      <c r="B60" s="16" t="s">
        <v>35</v>
      </c>
      <c r="C60" s="16">
        <v>31</v>
      </c>
      <c r="D60" s="16"/>
      <c r="E60" s="16"/>
      <c r="F60" s="16">
        <v>30</v>
      </c>
      <c r="G60" s="17">
        <v>0</v>
      </c>
      <c r="H60" s="16" t="e">
        <v>#N/A</v>
      </c>
      <c r="I60" s="16" t="s">
        <v>43</v>
      </c>
      <c r="J60" s="16"/>
      <c r="K60" s="16">
        <f t="shared" si="13"/>
        <v>0</v>
      </c>
      <c r="L60" s="16"/>
      <c r="M60" s="16"/>
      <c r="N60" s="16"/>
      <c r="O60" s="16"/>
      <c r="P60" s="16">
        <f t="shared" si="14"/>
        <v>0</v>
      </c>
      <c r="Q60" s="18"/>
      <c r="R60" s="18"/>
      <c r="S60" s="18"/>
      <c r="T60" s="16"/>
      <c r="U60" s="16" t="e">
        <f t="shared" si="15"/>
        <v>#DIV/0!</v>
      </c>
      <c r="V60" s="16" t="e">
        <f t="shared" si="16"/>
        <v>#DIV/0!</v>
      </c>
      <c r="W60" s="16">
        <v>0.2</v>
      </c>
      <c r="X60" s="16">
        <v>1.6</v>
      </c>
      <c r="Y60" s="16">
        <v>0</v>
      </c>
      <c r="Z60" s="16">
        <v>0.8</v>
      </c>
      <c r="AA60" s="16">
        <v>1.4</v>
      </c>
      <c r="AB60" s="23" t="s">
        <v>101</v>
      </c>
      <c r="AC60" s="16">
        <f t="shared" si="17"/>
        <v>0</v>
      </c>
      <c r="AD60" s="17">
        <v>0</v>
      </c>
      <c r="AE60" s="19"/>
      <c r="AF60" s="16"/>
      <c r="AG60" s="16"/>
      <c r="AH60" s="16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6" t="s">
        <v>103</v>
      </c>
      <c r="B61" s="16" t="s">
        <v>35</v>
      </c>
      <c r="C61" s="16">
        <v>51</v>
      </c>
      <c r="D61" s="16"/>
      <c r="E61" s="16">
        <v>5</v>
      </c>
      <c r="F61" s="16">
        <v>45</v>
      </c>
      <c r="G61" s="17">
        <v>0</v>
      </c>
      <c r="H61" s="16" t="e">
        <v>#N/A</v>
      </c>
      <c r="I61" s="16" t="s">
        <v>43</v>
      </c>
      <c r="J61" s="16">
        <v>5</v>
      </c>
      <c r="K61" s="16">
        <f t="shared" si="13"/>
        <v>0</v>
      </c>
      <c r="L61" s="16"/>
      <c r="M61" s="16"/>
      <c r="N61" s="16"/>
      <c r="O61" s="16"/>
      <c r="P61" s="16">
        <f t="shared" si="14"/>
        <v>1</v>
      </c>
      <c r="Q61" s="18"/>
      <c r="R61" s="18"/>
      <c r="S61" s="18"/>
      <c r="T61" s="16"/>
      <c r="U61" s="16">
        <f t="shared" si="15"/>
        <v>45</v>
      </c>
      <c r="V61" s="16">
        <f t="shared" si="16"/>
        <v>45</v>
      </c>
      <c r="W61" s="16">
        <v>0.2</v>
      </c>
      <c r="X61" s="16">
        <v>0</v>
      </c>
      <c r="Y61" s="16">
        <v>0.4</v>
      </c>
      <c r="Z61" s="16">
        <v>0.8</v>
      </c>
      <c r="AA61" s="16">
        <v>0</v>
      </c>
      <c r="AB61" s="23" t="s">
        <v>101</v>
      </c>
      <c r="AC61" s="16">
        <f t="shared" si="17"/>
        <v>0</v>
      </c>
      <c r="AD61" s="17">
        <v>0</v>
      </c>
      <c r="AE61" s="19"/>
      <c r="AF61" s="16"/>
      <c r="AG61" s="16"/>
      <c r="AH61" s="16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6" t="s">
        <v>104</v>
      </c>
      <c r="B62" s="16" t="s">
        <v>35</v>
      </c>
      <c r="C62" s="16">
        <v>19</v>
      </c>
      <c r="D62" s="16"/>
      <c r="E62" s="16"/>
      <c r="F62" s="16">
        <v>19</v>
      </c>
      <c r="G62" s="17">
        <v>0</v>
      </c>
      <c r="H62" s="16">
        <v>365</v>
      </c>
      <c r="I62" s="16" t="s">
        <v>43</v>
      </c>
      <c r="J62" s="16">
        <v>2</v>
      </c>
      <c r="K62" s="16">
        <f t="shared" si="13"/>
        <v>-2</v>
      </c>
      <c r="L62" s="16"/>
      <c r="M62" s="16"/>
      <c r="N62" s="16"/>
      <c r="O62" s="16"/>
      <c r="P62" s="16">
        <f t="shared" si="14"/>
        <v>0</v>
      </c>
      <c r="Q62" s="18"/>
      <c r="R62" s="18"/>
      <c r="S62" s="18"/>
      <c r="T62" s="16"/>
      <c r="U62" s="16" t="e">
        <f t="shared" si="15"/>
        <v>#DIV/0!</v>
      </c>
      <c r="V62" s="16" t="e">
        <f t="shared" si="16"/>
        <v>#DIV/0!</v>
      </c>
      <c r="W62" s="16">
        <v>0</v>
      </c>
      <c r="X62" s="16">
        <v>0.4</v>
      </c>
      <c r="Y62" s="16">
        <v>0</v>
      </c>
      <c r="Z62" s="16">
        <v>0</v>
      </c>
      <c r="AA62" s="16">
        <v>0</v>
      </c>
      <c r="AB62" s="23" t="s">
        <v>101</v>
      </c>
      <c r="AC62" s="16">
        <f t="shared" si="17"/>
        <v>0</v>
      </c>
      <c r="AD62" s="17">
        <v>0</v>
      </c>
      <c r="AE62" s="19"/>
      <c r="AF62" s="16"/>
      <c r="AG62" s="16"/>
      <c r="AH62" s="16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42</v>
      </c>
      <c r="C63" s="1">
        <v>54</v>
      </c>
      <c r="D63" s="1"/>
      <c r="E63" s="1"/>
      <c r="F63" s="1">
        <v>51</v>
      </c>
      <c r="G63" s="6">
        <v>1</v>
      </c>
      <c r="H63" s="1">
        <v>180</v>
      </c>
      <c r="I63" s="1" t="s">
        <v>36</v>
      </c>
      <c r="J63" s="1"/>
      <c r="K63" s="1">
        <f t="shared" si="13"/>
        <v>0</v>
      </c>
      <c r="L63" s="1"/>
      <c r="M63" s="1"/>
      <c r="N63" s="1">
        <v>0</v>
      </c>
      <c r="O63" s="1"/>
      <c r="P63" s="1">
        <f t="shared" si="14"/>
        <v>0</v>
      </c>
      <c r="Q63" s="5"/>
      <c r="R63" s="5">
        <f>AE63*AD63</f>
        <v>0</v>
      </c>
      <c r="S63" s="5"/>
      <c r="T63" s="1"/>
      <c r="U63" s="1" t="e">
        <f t="shared" si="15"/>
        <v>#DIV/0!</v>
      </c>
      <c r="V63" s="1" t="e">
        <f t="shared" si="16"/>
        <v>#DIV/0!</v>
      </c>
      <c r="W63" s="1">
        <v>1.89</v>
      </c>
      <c r="X63" s="1">
        <v>1.2</v>
      </c>
      <c r="Y63" s="1">
        <v>1.2</v>
      </c>
      <c r="Z63" s="1">
        <v>2.4</v>
      </c>
      <c r="AA63" s="1">
        <v>0.6</v>
      </c>
      <c r="AB63" s="23" t="s">
        <v>106</v>
      </c>
      <c r="AC63" s="1">
        <f t="shared" si="17"/>
        <v>0</v>
      </c>
      <c r="AD63" s="6">
        <v>3</v>
      </c>
      <c r="AE63" s="10">
        <f>MROUND(Q63,AD63*AG63)/AD63</f>
        <v>0</v>
      </c>
      <c r="AF63" s="1">
        <f>AE63*AD63*G63</f>
        <v>0</v>
      </c>
      <c r="AG63" s="1">
        <f>VLOOKUP(A63,[1]Sheet!$A:$AI,34,0)</f>
        <v>14</v>
      </c>
      <c r="AH63" s="1">
        <f>VLOOKUP(A63,[1]Sheet!$A:$AI,35,0)</f>
        <v>126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107</v>
      </c>
      <c r="B64" s="1" t="s">
        <v>35</v>
      </c>
      <c r="C64" s="1">
        <v>303</v>
      </c>
      <c r="D64" s="1"/>
      <c r="E64" s="1">
        <v>213</v>
      </c>
      <c r="F64" s="1">
        <v>70</v>
      </c>
      <c r="G64" s="6">
        <v>0.25</v>
      </c>
      <c r="H64" s="1">
        <v>180</v>
      </c>
      <c r="I64" s="1" t="s">
        <v>36</v>
      </c>
      <c r="J64" s="1">
        <v>209</v>
      </c>
      <c r="K64" s="1">
        <f t="shared" si="13"/>
        <v>4</v>
      </c>
      <c r="L64" s="1"/>
      <c r="M64" s="1"/>
      <c r="N64" s="1">
        <v>504</v>
      </c>
      <c r="O64" s="1"/>
      <c r="P64" s="1">
        <f t="shared" si="14"/>
        <v>42.6</v>
      </c>
      <c r="Q64" s="5">
        <f>18*P64-O64-N64-F64</f>
        <v>192.80000000000007</v>
      </c>
      <c r="R64" s="5">
        <f>AE64*AD64</f>
        <v>168</v>
      </c>
      <c r="S64" s="5"/>
      <c r="T64" s="1"/>
      <c r="U64" s="1">
        <f t="shared" si="15"/>
        <v>17.417840375586852</v>
      </c>
      <c r="V64" s="1">
        <f t="shared" si="16"/>
        <v>13.474178403755868</v>
      </c>
      <c r="W64" s="1">
        <v>46.6</v>
      </c>
      <c r="X64" s="1">
        <v>22.4</v>
      </c>
      <c r="Y64" s="1">
        <v>30.6</v>
      </c>
      <c r="Z64" s="1">
        <v>18.2</v>
      </c>
      <c r="AA64" s="1">
        <v>19.600000000000001</v>
      </c>
      <c r="AB64" s="1"/>
      <c r="AC64" s="1">
        <f t="shared" si="17"/>
        <v>48.200000000000017</v>
      </c>
      <c r="AD64" s="6">
        <v>12</v>
      </c>
      <c r="AE64" s="10">
        <f>MROUND(Q64,AD64*AG64)/AD64</f>
        <v>14</v>
      </c>
      <c r="AF64" s="1">
        <f>AE64*AD64*G64</f>
        <v>42</v>
      </c>
      <c r="AG64" s="1">
        <f>VLOOKUP(A64,[1]Sheet!$A:$AI,34,0)</f>
        <v>14</v>
      </c>
      <c r="AH64" s="1">
        <f>VLOOKUP(A64,[1]Sheet!$A:$AI,35,0)</f>
        <v>70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6" t="s">
        <v>108</v>
      </c>
      <c r="B65" s="16" t="s">
        <v>35</v>
      </c>
      <c r="C65" s="16">
        <v>147</v>
      </c>
      <c r="D65" s="16"/>
      <c r="E65" s="16">
        <v>20</v>
      </c>
      <c r="F65" s="16">
        <v>126</v>
      </c>
      <c r="G65" s="17">
        <v>0</v>
      </c>
      <c r="H65" s="16">
        <v>180</v>
      </c>
      <c r="I65" s="16" t="s">
        <v>109</v>
      </c>
      <c r="J65" s="16">
        <v>15</v>
      </c>
      <c r="K65" s="16">
        <f t="shared" si="13"/>
        <v>5</v>
      </c>
      <c r="L65" s="16"/>
      <c r="M65" s="16"/>
      <c r="N65" s="16"/>
      <c r="O65" s="16"/>
      <c r="P65" s="16">
        <f t="shared" si="14"/>
        <v>4</v>
      </c>
      <c r="Q65" s="18"/>
      <c r="R65" s="18"/>
      <c r="S65" s="18"/>
      <c r="T65" s="16"/>
      <c r="U65" s="16">
        <f t="shared" si="15"/>
        <v>31.5</v>
      </c>
      <c r="V65" s="16">
        <f t="shared" si="16"/>
        <v>31.5</v>
      </c>
      <c r="W65" s="16">
        <v>4.4000000000000004</v>
      </c>
      <c r="X65" s="16">
        <v>0</v>
      </c>
      <c r="Y65" s="16">
        <v>0</v>
      </c>
      <c r="Z65" s="16">
        <v>0</v>
      </c>
      <c r="AA65" s="16">
        <v>0</v>
      </c>
      <c r="AB65" s="16" t="s">
        <v>110</v>
      </c>
      <c r="AC65" s="16">
        <f t="shared" si="17"/>
        <v>0</v>
      </c>
      <c r="AD65" s="17">
        <v>0</v>
      </c>
      <c r="AE65" s="19"/>
      <c r="AF65" s="16"/>
      <c r="AG65" s="16"/>
      <c r="AH65" s="16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35</v>
      </c>
      <c r="C66" s="1">
        <v>230</v>
      </c>
      <c r="D66" s="1"/>
      <c r="E66" s="1">
        <v>184</v>
      </c>
      <c r="F66" s="1">
        <v>19</v>
      </c>
      <c r="G66" s="6">
        <v>0.3</v>
      </c>
      <c r="H66" s="1">
        <v>180</v>
      </c>
      <c r="I66" s="1" t="s">
        <v>36</v>
      </c>
      <c r="J66" s="1">
        <v>182</v>
      </c>
      <c r="K66" s="1">
        <f t="shared" si="13"/>
        <v>2</v>
      </c>
      <c r="L66" s="1"/>
      <c r="M66" s="1"/>
      <c r="N66" s="1">
        <v>336</v>
      </c>
      <c r="O66" s="1"/>
      <c r="P66" s="1">
        <f t="shared" si="14"/>
        <v>36.799999999999997</v>
      </c>
      <c r="Q66" s="5">
        <f>14*P66-O66-N66-F66</f>
        <v>160.19999999999993</v>
      </c>
      <c r="R66" s="5">
        <f>AE66*AD66</f>
        <v>168</v>
      </c>
      <c r="S66" s="5"/>
      <c r="T66" s="1"/>
      <c r="U66" s="1">
        <f t="shared" si="15"/>
        <v>14.211956521739131</v>
      </c>
      <c r="V66" s="1">
        <f t="shared" si="16"/>
        <v>9.6467391304347831</v>
      </c>
      <c r="W66" s="1">
        <v>34.799999999999997</v>
      </c>
      <c r="X66" s="1">
        <v>18.2</v>
      </c>
      <c r="Y66" s="1">
        <v>22</v>
      </c>
      <c r="Z66" s="1">
        <v>21.8</v>
      </c>
      <c r="AA66" s="1">
        <v>15.4</v>
      </c>
      <c r="AB66" s="1"/>
      <c r="AC66" s="1">
        <f t="shared" si="17"/>
        <v>48.059999999999981</v>
      </c>
      <c r="AD66" s="6">
        <v>12</v>
      </c>
      <c r="AE66" s="10">
        <f>MROUND(Q66,AD66*AG66)/AD66</f>
        <v>14</v>
      </c>
      <c r="AF66" s="1">
        <f>AE66*AD66*G66</f>
        <v>50.4</v>
      </c>
      <c r="AG66" s="1">
        <f>VLOOKUP(A66,[1]Sheet!$A:$AI,34,0)</f>
        <v>14</v>
      </c>
      <c r="AH66" s="1">
        <f>VLOOKUP(A66,[1]Sheet!$A:$AI,35,0)</f>
        <v>70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42</v>
      </c>
      <c r="C67" s="1">
        <v>120.6</v>
      </c>
      <c r="D67" s="1"/>
      <c r="E67" s="1">
        <v>46.8</v>
      </c>
      <c r="F67" s="1">
        <v>70.2</v>
      </c>
      <c r="G67" s="6">
        <v>1</v>
      </c>
      <c r="H67" s="1">
        <v>180</v>
      </c>
      <c r="I67" s="1" t="s">
        <v>36</v>
      </c>
      <c r="J67" s="1">
        <v>48.5</v>
      </c>
      <c r="K67" s="1">
        <f t="shared" si="13"/>
        <v>-1.7000000000000028</v>
      </c>
      <c r="L67" s="1"/>
      <c r="M67" s="1"/>
      <c r="N67" s="1">
        <v>32.4</v>
      </c>
      <c r="O67" s="1"/>
      <c r="P67" s="1">
        <f t="shared" si="14"/>
        <v>9.36</v>
      </c>
      <c r="Q67" s="5">
        <f>14*P67-O67-N67-F67</f>
        <v>28.439999999999984</v>
      </c>
      <c r="R67" s="5">
        <f>AE67*AD67</f>
        <v>32.4</v>
      </c>
      <c r="S67" s="5"/>
      <c r="T67" s="1"/>
      <c r="U67" s="1">
        <f t="shared" si="15"/>
        <v>14.423076923076923</v>
      </c>
      <c r="V67" s="1">
        <f t="shared" si="16"/>
        <v>10.961538461538462</v>
      </c>
      <c r="W67" s="1">
        <v>9</v>
      </c>
      <c r="X67" s="1">
        <v>3.6</v>
      </c>
      <c r="Y67" s="1">
        <v>12.96</v>
      </c>
      <c r="Z67" s="1">
        <v>5.4</v>
      </c>
      <c r="AA67" s="1">
        <v>5.4</v>
      </c>
      <c r="AB67" s="1"/>
      <c r="AC67" s="1">
        <f t="shared" si="17"/>
        <v>28.439999999999984</v>
      </c>
      <c r="AD67" s="6">
        <v>1.8</v>
      </c>
      <c r="AE67" s="10">
        <f>MROUND(Q67,AD67*AG67)/AD67</f>
        <v>18</v>
      </c>
      <c r="AF67" s="1">
        <f>AE67*AD67*G67</f>
        <v>32.4</v>
      </c>
      <c r="AG67" s="1">
        <f>VLOOKUP(A67,[1]Sheet!$A:$AI,34,0)</f>
        <v>18</v>
      </c>
      <c r="AH67" s="1">
        <f>VLOOKUP(A67,[1]Sheet!$A:$AI,35,0)</f>
        <v>234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35</v>
      </c>
      <c r="C68" s="1">
        <v>296</v>
      </c>
      <c r="D68" s="1"/>
      <c r="E68" s="1">
        <v>251</v>
      </c>
      <c r="F68" s="1">
        <v>39</v>
      </c>
      <c r="G68" s="6">
        <v>0.3</v>
      </c>
      <c r="H68" s="1">
        <v>180</v>
      </c>
      <c r="I68" s="1" t="s">
        <v>36</v>
      </c>
      <c r="J68" s="1">
        <v>246</v>
      </c>
      <c r="K68" s="1">
        <f t="shared" si="13"/>
        <v>5</v>
      </c>
      <c r="L68" s="1"/>
      <c r="M68" s="1"/>
      <c r="N68" s="1">
        <v>336</v>
      </c>
      <c r="O68" s="1"/>
      <c r="P68" s="1">
        <f t="shared" si="14"/>
        <v>50.2</v>
      </c>
      <c r="Q68" s="5">
        <f>14*P68-O68-N68-F68</f>
        <v>327.80000000000007</v>
      </c>
      <c r="R68" s="5">
        <f>AE68*AD68</f>
        <v>336</v>
      </c>
      <c r="S68" s="5"/>
      <c r="T68" s="1"/>
      <c r="U68" s="1">
        <f t="shared" si="15"/>
        <v>14.163346613545816</v>
      </c>
      <c r="V68" s="1">
        <f t="shared" si="16"/>
        <v>7.4701195219123502</v>
      </c>
      <c r="W68" s="1">
        <v>41.2</v>
      </c>
      <c r="X68" s="1">
        <v>15.6</v>
      </c>
      <c r="Y68" s="1">
        <v>18.2</v>
      </c>
      <c r="Z68" s="1">
        <v>17</v>
      </c>
      <c r="AA68" s="1">
        <v>13</v>
      </c>
      <c r="AB68" s="1"/>
      <c r="AC68" s="1">
        <f t="shared" si="17"/>
        <v>98.340000000000018</v>
      </c>
      <c r="AD68" s="6">
        <v>12</v>
      </c>
      <c r="AE68" s="10">
        <f>MROUND(Q68,AD68*AG68)/AD68</f>
        <v>28</v>
      </c>
      <c r="AF68" s="1">
        <f>AE68*AD68*G68</f>
        <v>100.8</v>
      </c>
      <c r="AG68" s="1">
        <f>VLOOKUP(A68,[1]Sheet!$A:$AI,34,0)</f>
        <v>14</v>
      </c>
      <c r="AH68" s="1">
        <f>VLOOKUP(A68,[1]Sheet!$A:$AI,35,0)</f>
        <v>70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35</v>
      </c>
      <c r="C69" s="1">
        <v>53</v>
      </c>
      <c r="D69" s="1"/>
      <c r="E69" s="1">
        <v>48</v>
      </c>
      <c r="F69" s="1"/>
      <c r="G69" s="6">
        <v>0.2</v>
      </c>
      <c r="H69" s="1">
        <v>365</v>
      </c>
      <c r="I69" s="1" t="s">
        <v>36</v>
      </c>
      <c r="J69" s="1">
        <v>63</v>
      </c>
      <c r="K69" s="1">
        <f t="shared" si="13"/>
        <v>-15</v>
      </c>
      <c r="L69" s="1"/>
      <c r="M69" s="1"/>
      <c r="N69" s="1">
        <v>240</v>
      </c>
      <c r="O69" s="1"/>
      <c r="P69" s="1">
        <f t="shared" si="14"/>
        <v>9.6</v>
      </c>
      <c r="Q69" s="5"/>
      <c r="R69" s="5">
        <f>AE69*AD69</f>
        <v>0</v>
      </c>
      <c r="S69" s="5"/>
      <c r="T69" s="1"/>
      <c r="U69" s="1">
        <f t="shared" si="15"/>
        <v>25</v>
      </c>
      <c r="V69" s="1">
        <f t="shared" si="16"/>
        <v>25</v>
      </c>
      <c r="W69" s="1">
        <v>14.4</v>
      </c>
      <c r="X69" s="1">
        <v>3.2</v>
      </c>
      <c r="Y69" s="1">
        <v>6.4</v>
      </c>
      <c r="Z69" s="1">
        <v>2.8</v>
      </c>
      <c r="AA69" s="1">
        <v>6.2</v>
      </c>
      <c r="AB69" s="1" t="s">
        <v>40</v>
      </c>
      <c r="AC69" s="1">
        <f t="shared" si="17"/>
        <v>0</v>
      </c>
      <c r="AD69" s="6">
        <v>6</v>
      </c>
      <c r="AE69" s="10">
        <f>MROUND(Q69,AD69*AG69)/AD69</f>
        <v>0</v>
      </c>
      <c r="AF69" s="1">
        <f>AE69*AD69*G69</f>
        <v>0</v>
      </c>
      <c r="AG69" s="1">
        <f>VLOOKUP(A69,[1]Sheet!$A:$AI,34,0)</f>
        <v>10</v>
      </c>
      <c r="AH69" s="1">
        <f>VLOOKUP(A69,[1]Sheet!$A:$AI,35,0)</f>
        <v>130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35</v>
      </c>
      <c r="C70" s="1">
        <v>42</v>
      </c>
      <c r="D70" s="1">
        <v>6</v>
      </c>
      <c r="E70" s="1">
        <v>48</v>
      </c>
      <c r="F70" s="1"/>
      <c r="G70" s="6">
        <v>0.2</v>
      </c>
      <c r="H70" s="1">
        <v>365</v>
      </c>
      <c r="I70" s="1" t="s">
        <v>36</v>
      </c>
      <c r="J70" s="1">
        <v>63</v>
      </c>
      <c r="K70" s="1">
        <f t="shared" ref="K70:K77" si="21">E70-J70</f>
        <v>-15</v>
      </c>
      <c r="L70" s="1"/>
      <c r="M70" s="1"/>
      <c r="N70" s="1">
        <v>240</v>
      </c>
      <c r="O70" s="1"/>
      <c r="P70" s="1">
        <f t="shared" ref="P70:P77" si="22">E70/5</f>
        <v>9.6</v>
      </c>
      <c r="Q70" s="5"/>
      <c r="R70" s="5">
        <f>AE70*AD70</f>
        <v>0</v>
      </c>
      <c r="S70" s="5"/>
      <c r="T70" s="1"/>
      <c r="U70" s="1">
        <f t="shared" ref="U70:U77" si="23">(F70+N70+O70+R70)/P70</f>
        <v>25</v>
      </c>
      <c r="V70" s="1">
        <f t="shared" ref="V70:V77" si="24">(F70+N70+O70)/P70</f>
        <v>25</v>
      </c>
      <c r="W70" s="1">
        <v>14.2</v>
      </c>
      <c r="X70" s="1">
        <v>3.2</v>
      </c>
      <c r="Y70" s="1">
        <v>6.6</v>
      </c>
      <c r="Z70" s="1">
        <v>0</v>
      </c>
      <c r="AA70" s="1">
        <v>4.2</v>
      </c>
      <c r="AB70" s="1" t="s">
        <v>40</v>
      </c>
      <c r="AC70" s="1">
        <f t="shared" ref="AC70:AC77" si="25">Q70*G70</f>
        <v>0</v>
      </c>
      <c r="AD70" s="6">
        <v>6</v>
      </c>
      <c r="AE70" s="10">
        <f>MROUND(Q70,AD70*AG70)/AD70</f>
        <v>0</v>
      </c>
      <c r="AF70" s="1">
        <f>AE70*AD70*G70</f>
        <v>0</v>
      </c>
      <c r="AG70" s="1">
        <f>VLOOKUP(A70,[1]Sheet!$A:$AI,34,0)</f>
        <v>10</v>
      </c>
      <c r="AH70" s="1">
        <f>VLOOKUP(A70,[1]Sheet!$A:$AI,35,0)</f>
        <v>130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4" t="s">
        <v>116</v>
      </c>
      <c r="B71" s="24" t="s">
        <v>35</v>
      </c>
      <c r="C71" s="24"/>
      <c r="D71" s="24"/>
      <c r="E71" s="24"/>
      <c r="F71" s="24"/>
      <c r="G71" s="25">
        <v>0</v>
      </c>
      <c r="H71" s="24">
        <v>180</v>
      </c>
      <c r="I71" s="24" t="s">
        <v>36</v>
      </c>
      <c r="J71" s="24"/>
      <c r="K71" s="24">
        <f t="shared" si="21"/>
        <v>0</v>
      </c>
      <c r="L71" s="24"/>
      <c r="M71" s="24"/>
      <c r="N71" s="24"/>
      <c r="O71" s="24"/>
      <c r="P71" s="24">
        <f t="shared" si="22"/>
        <v>0</v>
      </c>
      <c r="Q71" s="26"/>
      <c r="R71" s="26"/>
      <c r="S71" s="26"/>
      <c r="T71" s="24"/>
      <c r="U71" s="24" t="e">
        <f t="shared" si="23"/>
        <v>#DIV/0!</v>
      </c>
      <c r="V71" s="24" t="e">
        <f t="shared" si="24"/>
        <v>#DIV/0!</v>
      </c>
      <c r="W71" s="24">
        <v>0</v>
      </c>
      <c r="X71" s="24">
        <v>0.2</v>
      </c>
      <c r="Y71" s="24">
        <v>0.4</v>
      </c>
      <c r="Z71" s="24">
        <v>3.2</v>
      </c>
      <c r="AA71" s="24">
        <v>3.2</v>
      </c>
      <c r="AB71" s="24" t="s">
        <v>50</v>
      </c>
      <c r="AC71" s="24">
        <f t="shared" si="25"/>
        <v>0</v>
      </c>
      <c r="AD71" s="25">
        <v>14</v>
      </c>
      <c r="AE71" s="27"/>
      <c r="AF71" s="24"/>
      <c r="AG71" s="24">
        <f>VLOOKUP(A71,[1]Sheet!$A:$AI,34,0)</f>
        <v>14</v>
      </c>
      <c r="AH71" s="24">
        <f>VLOOKUP(A71,[1]Sheet!$A:$AI,35,0)</f>
        <v>70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4" t="s">
        <v>117</v>
      </c>
      <c r="B72" s="24" t="s">
        <v>35</v>
      </c>
      <c r="C72" s="24"/>
      <c r="D72" s="24"/>
      <c r="E72" s="24"/>
      <c r="F72" s="24"/>
      <c r="G72" s="25">
        <v>0</v>
      </c>
      <c r="H72" s="24" t="e">
        <v>#N/A</v>
      </c>
      <c r="I72" s="24" t="s">
        <v>36</v>
      </c>
      <c r="J72" s="24"/>
      <c r="K72" s="24">
        <f t="shared" si="21"/>
        <v>0</v>
      </c>
      <c r="L72" s="24"/>
      <c r="M72" s="24"/>
      <c r="N72" s="24"/>
      <c r="O72" s="24"/>
      <c r="P72" s="24">
        <f t="shared" si="22"/>
        <v>0</v>
      </c>
      <c r="Q72" s="26"/>
      <c r="R72" s="26"/>
      <c r="S72" s="26"/>
      <c r="T72" s="24"/>
      <c r="U72" s="24" t="e">
        <f t="shared" si="23"/>
        <v>#DIV/0!</v>
      </c>
      <c r="V72" s="24" t="e">
        <f t="shared" si="24"/>
        <v>#DIV/0!</v>
      </c>
      <c r="W72" s="24">
        <v>0</v>
      </c>
      <c r="X72" s="24">
        <v>0</v>
      </c>
      <c r="Y72" s="24">
        <v>0</v>
      </c>
      <c r="Z72" s="24">
        <v>0</v>
      </c>
      <c r="AA72" s="24">
        <v>0</v>
      </c>
      <c r="AB72" s="24" t="s">
        <v>50</v>
      </c>
      <c r="AC72" s="24">
        <f t="shared" si="25"/>
        <v>0</v>
      </c>
      <c r="AD72" s="25">
        <v>0</v>
      </c>
      <c r="AE72" s="27"/>
      <c r="AF72" s="24"/>
      <c r="AG72" s="24">
        <f>VLOOKUP(A72,[1]Sheet!$A:$AI,34,0)</f>
        <v>14</v>
      </c>
      <c r="AH72" s="24">
        <f>VLOOKUP(A72,[1]Sheet!$A:$AI,35,0)</f>
        <v>70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118</v>
      </c>
      <c r="B73" s="1" t="s">
        <v>35</v>
      </c>
      <c r="C73" s="1">
        <v>499</v>
      </c>
      <c r="D73" s="1"/>
      <c r="E73" s="1">
        <v>443</v>
      </c>
      <c r="F73" s="1">
        <v>14</v>
      </c>
      <c r="G73" s="6">
        <v>0.25</v>
      </c>
      <c r="H73" s="1">
        <v>180</v>
      </c>
      <c r="I73" s="1" t="s">
        <v>36</v>
      </c>
      <c r="J73" s="1">
        <v>447</v>
      </c>
      <c r="K73" s="1">
        <f t="shared" si="21"/>
        <v>-4</v>
      </c>
      <c r="L73" s="1"/>
      <c r="M73" s="1"/>
      <c r="N73" s="1">
        <v>672</v>
      </c>
      <c r="O73" s="1"/>
      <c r="P73" s="1">
        <f t="shared" si="22"/>
        <v>88.6</v>
      </c>
      <c r="Q73" s="5">
        <f>14*P73-O73-N73-F73</f>
        <v>554.39999999999986</v>
      </c>
      <c r="R73" s="5">
        <f>AE73*AD73</f>
        <v>504</v>
      </c>
      <c r="S73" s="5"/>
      <c r="T73" s="1"/>
      <c r="U73" s="1">
        <f t="shared" si="23"/>
        <v>13.431151241534989</v>
      </c>
      <c r="V73" s="1">
        <f t="shared" si="24"/>
        <v>7.7426636568848766</v>
      </c>
      <c r="W73" s="1">
        <v>68.8</v>
      </c>
      <c r="X73" s="1">
        <v>47</v>
      </c>
      <c r="Y73" s="1">
        <v>40.200000000000003</v>
      </c>
      <c r="Z73" s="1">
        <v>43.4</v>
      </c>
      <c r="AA73" s="1">
        <v>30.2</v>
      </c>
      <c r="AB73" s="1"/>
      <c r="AC73" s="1">
        <f t="shared" si="25"/>
        <v>138.59999999999997</v>
      </c>
      <c r="AD73" s="6">
        <v>12</v>
      </c>
      <c r="AE73" s="10">
        <f>MROUND(Q73,AD73*AG73)/AD73</f>
        <v>42</v>
      </c>
      <c r="AF73" s="1">
        <f>AE73*AD73*G73</f>
        <v>126</v>
      </c>
      <c r="AG73" s="1">
        <f>VLOOKUP(A73,[1]Sheet!$A:$AI,34,0)</f>
        <v>14</v>
      </c>
      <c r="AH73" s="1">
        <f>VLOOKUP(A73,[1]Sheet!$A:$AI,35,0)</f>
        <v>70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119</v>
      </c>
      <c r="B74" s="1" t="s">
        <v>35</v>
      </c>
      <c r="C74" s="1">
        <v>612</v>
      </c>
      <c r="D74" s="1"/>
      <c r="E74" s="1">
        <v>450</v>
      </c>
      <c r="F74" s="1">
        <v>57</v>
      </c>
      <c r="G74" s="6">
        <v>0.25</v>
      </c>
      <c r="H74" s="1">
        <v>180</v>
      </c>
      <c r="I74" s="1" t="s">
        <v>36</v>
      </c>
      <c r="J74" s="1">
        <v>440</v>
      </c>
      <c r="K74" s="1">
        <f t="shared" si="21"/>
        <v>10</v>
      </c>
      <c r="L74" s="1"/>
      <c r="M74" s="1"/>
      <c r="N74" s="1">
        <v>840</v>
      </c>
      <c r="O74" s="1"/>
      <c r="P74" s="1">
        <f t="shared" si="22"/>
        <v>90</v>
      </c>
      <c r="Q74" s="5">
        <f>14*P74-O74-N74-F74</f>
        <v>363</v>
      </c>
      <c r="R74" s="5">
        <f>AE74*AD74</f>
        <v>336</v>
      </c>
      <c r="S74" s="5"/>
      <c r="T74" s="1"/>
      <c r="U74" s="1">
        <f t="shared" si="23"/>
        <v>13.7</v>
      </c>
      <c r="V74" s="1">
        <f t="shared" si="24"/>
        <v>9.9666666666666668</v>
      </c>
      <c r="W74" s="1">
        <v>83.8</v>
      </c>
      <c r="X74" s="1">
        <v>47.4</v>
      </c>
      <c r="Y74" s="1">
        <v>47.4</v>
      </c>
      <c r="Z74" s="1">
        <v>47.6</v>
      </c>
      <c r="AA74" s="1">
        <v>31</v>
      </c>
      <c r="AB74" s="1"/>
      <c r="AC74" s="1">
        <f t="shared" si="25"/>
        <v>90.75</v>
      </c>
      <c r="AD74" s="6">
        <v>12</v>
      </c>
      <c r="AE74" s="10">
        <f>MROUND(Q74,AD74*AG74)/AD74</f>
        <v>28</v>
      </c>
      <c r="AF74" s="1">
        <f>AE74*AD74*G74</f>
        <v>84</v>
      </c>
      <c r="AG74" s="1">
        <f>VLOOKUP(A74,[1]Sheet!$A:$AI,34,0)</f>
        <v>14</v>
      </c>
      <c r="AH74" s="1">
        <f>VLOOKUP(A74,[1]Sheet!$A:$AI,35,0)</f>
        <v>70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120</v>
      </c>
      <c r="B75" s="1" t="s">
        <v>42</v>
      </c>
      <c r="C75" s="1">
        <v>48.6</v>
      </c>
      <c r="D75" s="1"/>
      <c r="E75" s="1">
        <v>32.4</v>
      </c>
      <c r="F75" s="1">
        <v>13.5</v>
      </c>
      <c r="G75" s="6">
        <v>1</v>
      </c>
      <c r="H75" s="1">
        <v>180</v>
      </c>
      <c r="I75" s="1" t="s">
        <v>36</v>
      </c>
      <c r="J75" s="1">
        <v>32.5</v>
      </c>
      <c r="K75" s="1">
        <f t="shared" si="21"/>
        <v>-0.10000000000000142</v>
      </c>
      <c r="L75" s="1"/>
      <c r="M75" s="1"/>
      <c r="N75" s="1">
        <v>0</v>
      </c>
      <c r="O75" s="1"/>
      <c r="P75" s="1">
        <f t="shared" si="22"/>
        <v>6.4799999999999995</v>
      </c>
      <c r="Q75" s="5">
        <f>14*P75-O75-N75-F75</f>
        <v>77.22</v>
      </c>
      <c r="R75" s="5">
        <f>AE75*AD75</f>
        <v>75.600000000000009</v>
      </c>
      <c r="S75" s="5"/>
      <c r="T75" s="1"/>
      <c r="U75" s="1">
        <f t="shared" si="23"/>
        <v>13.750000000000002</v>
      </c>
      <c r="V75" s="1">
        <f t="shared" si="24"/>
        <v>2.0833333333333335</v>
      </c>
      <c r="W75" s="1">
        <v>3.24</v>
      </c>
      <c r="X75" s="1">
        <v>0</v>
      </c>
      <c r="Y75" s="1">
        <v>2.7</v>
      </c>
      <c r="Z75" s="1">
        <v>0.54</v>
      </c>
      <c r="AA75" s="1">
        <v>3.24</v>
      </c>
      <c r="AB75" s="1"/>
      <c r="AC75" s="1">
        <f t="shared" si="25"/>
        <v>77.22</v>
      </c>
      <c r="AD75" s="6">
        <v>2.7</v>
      </c>
      <c r="AE75" s="10">
        <f>MROUND(Q75,AD75*AG75)/AD75</f>
        <v>28</v>
      </c>
      <c r="AF75" s="1">
        <f>AE75*AD75*G75</f>
        <v>75.600000000000009</v>
      </c>
      <c r="AG75" s="1">
        <f>VLOOKUP(A75,[1]Sheet!$A:$AI,34,0)</f>
        <v>14</v>
      </c>
      <c r="AH75" s="1">
        <f>VLOOKUP(A75,[1]Sheet!$A:$AI,35,0)</f>
        <v>126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121</v>
      </c>
      <c r="B76" s="1" t="s">
        <v>42</v>
      </c>
      <c r="C76" s="1">
        <v>380</v>
      </c>
      <c r="D76" s="1"/>
      <c r="E76" s="1">
        <v>185</v>
      </c>
      <c r="F76" s="1">
        <v>165</v>
      </c>
      <c r="G76" s="6">
        <v>1</v>
      </c>
      <c r="H76" s="1">
        <v>180</v>
      </c>
      <c r="I76" s="1" t="s">
        <v>36</v>
      </c>
      <c r="J76" s="1">
        <v>176</v>
      </c>
      <c r="K76" s="1">
        <f t="shared" si="21"/>
        <v>9</v>
      </c>
      <c r="L76" s="1"/>
      <c r="M76" s="1"/>
      <c r="N76" s="1">
        <v>480</v>
      </c>
      <c r="O76" s="1"/>
      <c r="P76" s="1">
        <f t="shared" si="22"/>
        <v>37</v>
      </c>
      <c r="Q76" s="5"/>
      <c r="R76" s="5">
        <f>AE76*AD76</f>
        <v>0</v>
      </c>
      <c r="S76" s="5"/>
      <c r="T76" s="1"/>
      <c r="U76" s="1">
        <f t="shared" si="23"/>
        <v>17.432432432432432</v>
      </c>
      <c r="V76" s="1">
        <f t="shared" si="24"/>
        <v>17.432432432432432</v>
      </c>
      <c r="W76" s="1">
        <v>57</v>
      </c>
      <c r="X76" s="1">
        <v>42.2</v>
      </c>
      <c r="Y76" s="1">
        <v>51</v>
      </c>
      <c r="Z76" s="1">
        <v>46</v>
      </c>
      <c r="AA76" s="1">
        <v>37</v>
      </c>
      <c r="AB76" s="1"/>
      <c r="AC76" s="1">
        <f t="shared" si="25"/>
        <v>0</v>
      </c>
      <c r="AD76" s="6">
        <v>5</v>
      </c>
      <c r="AE76" s="10">
        <f>MROUND(Q76,AD76*AG76)/AD76</f>
        <v>0</v>
      </c>
      <c r="AF76" s="1">
        <f>AE76*AD76*G76</f>
        <v>0</v>
      </c>
      <c r="AG76" s="1">
        <f>VLOOKUP(A76,[1]Sheet!$A:$AI,34,0)</f>
        <v>12</v>
      </c>
      <c r="AH76" s="1">
        <f>VLOOKUP(A76,[1]Sheet!$A:$AI,35,0)</f>
        <v>84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35</v>
      </c>
      <c r="C77" s="1">
        <v>376</v>
      </c>
      <c r="D77" s="1"/>
      <c r="E77" s="1">
        <v>175</v>
      </c>
      <c r="F77" s="1">
        <v>196</v>
      </c>
      <c r="G77" s="6">
        <v>0.14000000000000001</v>
      </c>
      <c r="H77" s="1">
        <v>180</v>
      </c>
      <c r="I77" s="1" t="s">
        <v>36</v>
      </c>
      <c r="J77" s="1">
        <v>189</v>
      </c>
      <c r="K77" s="1">
        <f t="shared" si="21"/>
        <v>-14</v>
      </c>
      <c r="L77" s="1"/>
      <c r="M77" s="1"/>
      <c r="N77" s="1">
        <v>264</v>
      </c>
      <c r="O77" s="1"/>
      <c r="P77" s="1">
        <f t="shared" si="22"/>
        <v>35</v>
      </c>
      <c r="Q77" s="5">
        <f>18*P77-O77-N77-F77</f>
        <v>170</v>
      </c>
      <c r="R77" s="5">
        <f>AE77*AD77</f>
        <v>264</v>
      </c>
      <c r="S77" s="5"/>
      <c r="T77" s="1"/>
      <c r="U77" s="1">
        <f t="shared" si="23"/>
        <v>20.685714285714287</v>
      </c>
      <c r="V77" s="1">
        <f t="shared" si="24"/>
        <v>13.142857142857142</v>
      </c>
      <c r="W77" s="1">
        <v>36.4</v>
      </c>
      <c r="X77" s="1">
        <v>27.4</v>
      </c>
      <c r="Y77" s="1">
        <v>23.4</v>
      </c>
      <c r="Z77" s="1">
        <v>23.4</v>
      </c>
      <c r="AA77" s="1">
        <v>31.8</v>
      </c>
      <c r="AB77" s="1" t="s">
        <v>40</v>
      </c>
      <c r="AC77" s="1">
        <f t="shared" si="25"/>
        <v>23.8</v>
      </c>
      <c r="AD77" s="6">
        <v>22</v>
      </c>
      <c r="AE77" s="10">
        <f>MROUND(Q77,AD77*AG77)/AD77</f>
        <v>12</v>
      </c>
      <c r="AF77" s="1">
        <f>AE77*AD77*G77</f>
        <v>36.96</v>
      </c>
      <c r="AG77" s="1">
        <f>VLOOKUP(A77,[1]Sheet!$A:$AI,34,0)</f>
        <v>12</v>
      </c>
      <c r="AH77" s="1">
        <f>VLOOKUP(A77,[1]Sheet!$A:$AI,35,0)</f>
        <v>84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6"/>
      <c r="AE78" s="10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10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10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0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0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0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0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0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0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0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10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10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10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H77" xr:uid="{BDD943AE-39FF-4C2C-B431-C36B8EC57FF1}">
    <sortState xmlns:xlrd2="http://schemas.microsoft.com/office/spreadsheetml/2017/richdata2" ref="A6:AH77">
      <sortCondition ref="A3:A77"/>
    </sortState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2024-08-15T08:59:24Z</dcterms:created>
  <dcterms:modified xsi:type="dcterms:W3CDTF">2024-08-16T09:11:49Z</dcterms:modified>
</cp:coreProperties>
</file>