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1AF9D8E-0C6E-4828-8869-E9756F03ED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Y240" i="1"/>
  <c r="X240" i="1"/>
  <c r="Z239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39" i="1" s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Y225" i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Z216" i="1" s="1"/>
  <c r="Y214" i="1"/>
  <c r="P214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Y172" i="1"/>
  <c r="X172" i="1"/>
  <c r="Z171" i="1"/>
  <c r="X171" i="1"/>
  <c r="BO170" i="1"/>
  <c r="BM170" i="1"/>
  <c r="Z170" i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63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67" i="1" s="1"/>
  <c r="BO22" i="1"/>
  <c r="X265" i="1" s="1"/>
  <c r="BM22" i="1"/>
  <c r="X264" i="1" s="1"/>
  <c r="Z22" i="1"/>
  <c r="Y22" i="1"/>
  <c r="Y23" i="1" s="1"/>
  <c r="P22" i="1"/>
  <c r="H10" i="1"/>
  <c r="A9" i="1"/>
  <c r="F10" i="1" s="1"/>
  <c r="D7" i="1"/>
  <c r="Q6" i="1"/>
  <c r="P2" i="1"/>
  <c r="X266" i="1" l="1"/>
  <c r="H9" i="1"/>
  <c r="A10" i="1"/>
  <c r="Y24" i="1"/>
  <c r="Y32" i="1"/>
  <c r="Y267" i="1" s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268" i="1" s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Y264" i="1" l="1"/>
  <c r="Y263" i="1"/>
  <c r="Y265" i="1"/>
  <c r="B276" i="1" l="1"/>
  <c r="Y266" i="1"/>
  <c r="C276" i="1"/>
  <c r="A276" i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<sst xmlns="http://schemas.openxmlformats.org/spreadsheetml/2006/main" count="1250" uniqueCount="402">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</sst>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5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56</v>
      </c>
      <c r="Y28" s="190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42</v>
      </c>
      <c r="Y29" s="190">
        <f>IFERROR(IF(X29="","",X29),"")</f>
        <v>42</v>
      </c>
      <c r="Z29" s="36">
        <f>IFERROR(IF(X29="","",X29*0.00936),"")</f>
        <v>0.39312000000000002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0.33333333333333331</v>
      </c>
      <c r="BP29" s="67">
        <f>IFERROR(Y29/J29,"0")</f>
        <v>0.33333333333333331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56</v>
      </c>
      <c r="Y30" s="190">
        <f>IFERROR(IF(X30="","",X30),"")</f>
        <v>56</v>
      </c>
      <c r="Z30" s="36">
        <f>IFERROR(IF(X30="","",X30*0.00936),"")</f>
        <v>0.52415999999999996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0.44444444444444442</v>
      </c>
      <c r="BP30" s="67">
        <f>IFERROR(Y30/J30,"0")</f>
        <v>0.44444444444444442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56</v>
      </c>
      <c r="Y31" s="190">
        <f>IFERROR(IF(X31="","",X31),"")</f>
        <v>56</v>
      </c>
      <c r="Z31" s="36">
        <f>IFERROR(IF(X31="","",X31*0.00936),"")</f>
        <v>0.52415999999999996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0.44444444444444442</v>
      </c>
      <c r="BP31" s="67">
        <f>IFERROR(Y31/J31,"0")</f>
        <v>0.44444444444444442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210</v>
      </c>
      <c r="Y32" s="191">
        <f>IFERROR(SUM(Y28:Y31),"0")</f>
        <v>210</v>
      </c>
      <c r="Z32" s="191">
        <f>IFERROR(IF(Z28="",0,Z28),"0")+IFERROR(IF(Z29="",0,Z29),"0")+IFERROR(IF(Z30="",0,Z30),"0")+IFERROR(IF(Z31="",0,Z31),"0")</f>
        <v>1.9656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315</v>
      </c>
      <c r="Y33" s="191">
        <f>IFERROR(SUMPRODUCT(Y28:Y31*H28:H31),"0")</f>
        <v>315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12</v>
      </c>
      <c r="Y36" s="190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12</v>
      </c>
      <c r="Y37" s="190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24</v>
      </c>
      <c r="Y39" s="191">
        <f>IFERROR(SUM(Y36:Y38),"0")</f>
        <v>24</v>
      </c>
      <c r="Z39" s="191">
        <f>IFERROR(IF(Z36="",0,Z36),"0")+IFERROR(IF(Z37="",0,Z37),"0")+IFERROR(IF(Z38="",0,Z38),"0")</f>
        <v>0.372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144</v>
      </c>
      <c r="Y40" s="191">
        <f>IFERROR(SUMPRODUCT(Y36:Y38*H36:H38),"0")</f>
        <v>144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10</v>
      </c>
      <c r="Y45" s="19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20</v>
      </c>
      <c r="Y46" s="19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30</v>
      </c>
      <c r="Y48" s="191">
        <f>IFERROR(SUM(Y43:Y47),"0")</f>
        <v>30</v>
      </c>
      <c r="Z48" s="191">
        <f>IFERROR(IF(Z43="",0,Z43),"0")+IFERROR(IF(Z44="",0,Z44),"0")+IFERROR(IF(Z45="",0,Z45),"0")+IFERROR(IF(Z46="",0,Z46),"0")+IFERROR(IF(Z47="",0,Z47),"0")</f>
        <v>0.28500000000000003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36</v>
      </c>
      <c r="Y49" s="191">
        <f>IFERROR(SUMPRODUCT(Y43:Y47*H43:H47),"0")</f>
        <v>36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12</v>
      </c>
      <c r="Y53" s="190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12</v>
      </c>
      <c r="Y55" s="190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24</v>
      </c>
      <c r="Y60" s="191">
        <f>IFERROR(SUM(Y52:Y59),"0")</f>
        <v>24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0.372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172.8</v>
      </c>
      <c r="Y61" s="191">
        <f>IFERROR(SUMPRODUCT(Y52:Y59*H52:H59),"0")</f>
        <v>172.8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228</v>
      </c>
      <c r="Y65" s="190">
        <f>IFERROR(IF(X65="","",X65),"")</f>
        <v>228</v>
      </c>
      <c r="Z65" s="36">
        <f>IFERROR(IF(X65="","",X65*0.00866),"")</f>
        <v>1.9744799999999998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1188.6096</v>
      </c>
      <c r="BN65" s="67">
        <f>IFERROR(Y65*I65,"0")</f>
        <v>1188.6096</v>
      </c>
      <c r="BO65" s="67">
        <f>IFERROR(X65/J65,"0")</f>
        <v>1.5833333333333333</v>
      </c>
      <c r="BP65" s="67">
        <f>IFERROR(Y65/J65,"0")</f>
        <v>1.5833333333333333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228</v>
      </c>
      <c r="Y66" s="191">
        <f>IFERROR(SUM(Y64:Y65),"0")</f>
        <v>228</v>
      </c>
      <c r="Z66" s="191">
        <f>IFERROR(IF(Z64="",0,Z64),"0")+IFERROR(IF(Z65="",0,Z65),"0")</f>
        <v>1.9744799999999998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1140</v>
      </c>
      <c r="Y67" s="191">
        <f>IFERROR(SUMPRODUCT(Y64:Y65*H64:H65),"0")</f>
        <v>1140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28</v>
      </c>
      <c r="Y76" s="190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56</v>
      </c>
      <c r="Y77" s="191">
        <f>IFERROR(SUM(Y75:Y76),"0")</f>
        <v>56</v>
      </c>
      <c r="Z77" s="191">
        <f>IFERROR(IF(Z75="",0,Z75),"0")+IFERROR(IF(Z76="",0,Z76),"0")</f>
        <v>1.0012799999999999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201.6</v>
      </c>
      <c r="Y78" s="191">
        <f>IFERROR(SUMPRODUCT(Y75:Y76*H75:H76),"0")</f>
        <v>201.6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28</v>
      </c>
      <c r="Y82" s="190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56</v>
      </c>
      <c r="Y83" s="190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56</v>
      </c>
      <c r="Y84" s="190">
        <f t="shared" si="6"/>
        <v>56</v>
      </c>
      <c r="Z84" s="36">
        <f t="shared" si="7"/>
        <v>1.0012799999999999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56</v>
      </c>
      <c r="Y85" s="190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14</v>
      </c>
      <c r="Y86" s="19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224</v>
      </c>
      <c r="Y87" s="191">
        <f>IFERROR(SUM(Y81:Y86),"0")</f>
        <v>224</v>
      </c>
      <c r="Z87" s="191">
        <f>IFERROR(IF(Z81="",0,Z81),"0")+IFERROR(IF(Z82="",0,Z82),"0")+IFERROR(IF(Z83="",0,Z83),"0")+IFERROR(IF(Z84="",0,Z84),"0")+IFERROR(IF(Z85="",0,Z85),"0")+IFERROR(IF(Z86="",0,Z86),"0")</f>
        <v>4.0051199999999998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818.16</v>
      </c>
      <c r="Y88" s="191">
        <f>IFERROR(SUMPRODUCT(Y81:Y86*H81:H86),"0")</f>
        <v>818.16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28</v>
      </c>
      <c r="Y92" s="190">
        <f>IFERROR(IF(X92="","",X92),"")</f>
        <v>28</v>
      </c>
      <c r="Z92" s="36">
        <f>IFERROR(IF(X92="","",X92*0.01788),"")</f>
        <v>0.50063999999999997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24</v>
      </c>
      <c r="Y93" s="190">
        <f>IFERROR(IF(X93="","",X93),"")</f>
        <v>24</v>
      </c>
      <c r="Z93" s="36">
        <f>IFERROR(IF(X93="","",X93*0.0155),"")</f>
        <v>0.372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83.135999999999996</v>
      </c>
      <c r="BN93" s="67">
        <f>IFERROR(Y93*I93,"0")</f>
        <v>83.135999999999996</v>
      </c>
      <c r="BO93" s="67">
        <f>IFERROR(X93/J93,"0")</f>
        <v>0.2857142857142857</v>
      </c>
      <c r="BP93" s="67">
        <f>IFERROR(Y93/J93,"0")</f>
        <v>0.2857142857142857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52</v>
      </c>
      <c r="Y94" s="191">
        <f>IFERROR(SUM(Y91:Y93),"0")</f>
        <v>52</v>
      </c>
      <c r="Z94" s="191">
        <f>IFERROR(IF(Z91="",0,Z91),"0")+IFERROR(IF(Z92="",0,Z92),"0")+IFERROR(IF(Z93="",0,Z93),"0")</f>
        <v>0.87263999999999997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174.72</v>
      </c>
      <c r="Y95" s="191">
        <f>IFERROR(SUMPRODUCT(Y91:Y93*H91:H93),"0")</f>
        <v>174.72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0</v>
      </c>
      <c r="Y98" s="190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96</v>
      </c>
      <c r="Y99" s="190">
        <f t="shared" si="12"/>
        <v>96</v>
      </c>
      <c r="Z99" s="36">
        <f t="shared" si="13"/>
        <v>1.488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0</v>
      </c>
      <c r="Y101" s="190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108</v>
      </c>
      <c r="Y103" s="190">
        <f t="shared" si="12"/>
        <v>108</v>
      </c>
      <c r="Z103" s="36">
        <f t="shared" si="13"/>
        <v>1.6739999999999999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808.48799999999994</v>
      </c>
      <c r="BN103" s="67">
        <f t="shared" si="15"/>
        <v>808.48799999999994</v>
      </c>
      <c r="BO103" s="67">
        <f t="shared" si="16"/>
        <v>1.2857142857142858</v>
      </c>
      <c r="BP103" s="67">
        <f t="shared" si="17"/>
        <v>1.2857142857142858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204</v>
      </c>
      <c r="Y106" s="191">
        <f>IFERROR(SUM(Y98:Y105),"0")</f>
        <v>204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3.1619999999999999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1468.8000000000002</v>
      </c>
      <c r="Y107" s="191">
        <f>IFERROR(SUMPRODUCT(Y98:Y105*H98:H105),"0")</f>
        <v>1468.8000000000002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168</v>
      </c>
      <c r="Y110" s="190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168</v>
      </c>
      <c r="Y111" s="190">
        <f>IFERROR(IF(X111="","",X111),"")</f>
        <v>168</v>
      </c>
      <c r="Z111" s="36">
        <f>IFERROR(IF(X111="","",X111*0.01788),"")</f>
        <v>3.0038399999999998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622.20479999999998</v>
      </c>
      <c r="BN111" s="67">
        <f>IFERROR(Y111*I111,"0")</f>
        <v>622.20479999999998</v>
      </c>
      <c r="BO111" s="67">
        <f>IFERROR(X111/J111,"0")</f>
        <v>2.4</v>
      </c>
      <c r="BP111" s="67">
        <f>IFERROR(Y111/J111,"0")</f>
        <v>2.4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336</v>
      </c>
      <c r="Y112" s="191">
        <f>IFERROR(SUM(Y110:Y111),"0")</f>
        <v>336</v>
      </c>
      <c r="Z112" s="191">
        <f>IFERROR(IF(Z110="",0,Z110),"0")+IFERROR(IF(Z111="",0,Z111),"0")</f>
        <v>6.0076799999999997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1008</v>
      </c>
      <c r="Y113" s="191">
        <f>IFERROR(SUMPRODUCT(Y110:Y111*H110:H111),"0")</f>
        <v>1008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42</v>
      </c>
      <c r="Y117" s="190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155.55119999999999</v>
      </c>
      <c r="BN117" s="67">
        <f>IFERROR(Y117*I117,"0")</f>
        <v>155.55119999999999</v>
      </c>
      <c r="BO117" s="67">
        <f>IFERROR(X117/J117,"0")</f>
        <v>0.6</v>
      </c>
      <c r="BP117" s="67">
        <f>IFERROR(Y117/J117,"0")</f>
        <v>0.6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42</v>
      </c>
      <c r="Y118" s="191">
        <f>IFERROR(SUM(Y116:Y117),"0")</f>
        <v>42</v>
      </c>
      <c r="Z118" s="191">
        <f>IFERROR(IF(Z116="",0,Z116),"0")+IFERROR(IF(Z117="",0,Z117),"0")</f>
        <v>0.75095999999999996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126</v>
      </c>
      <c r="Y119" s="191">
        <f>IFERROR(SUMPRODUCT(Y116:Y117*H116:H117),"0")</f>
        <v>126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14</v>
      </c>
      <c r="Y122" s="19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45.919999999999995</v>
      </c>
      <c r="BN122" s="67">
        <f>IFERROR(Y122*I122,"0")</f>
        <v>45.919999999999995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28</v>
      </c>
      <c r="Y123" s="190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42</v>
      </c>
      <c r="Y124" s="191">
        <f>IFERROR(SUM(Y122:Y123),"0")</f>
        <v>42</v>
      </c>
      <c r="Z124" s="191">
        <f>IFERROR(IF(Z122="",0,Z122),"0")+IFERROR(IF(Z123="",0,Z123),"0")</f>
        <v>0.75095999999999996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126</v>
      </c>
      <c r="Y125" s="191">
        <f>IFERROR(SUMPRODUCT(Y122:Y123*H122:H123),"0")</f>
        <v>126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8</v>
      </c>
      <c r="Y133" s="190">
        <f>IFERROR(IF(X133="","",X133),"")</f>
        <v>8</v>
      </c>
      <c r="Z133" s="36">
        <f>IFERROR(IF(X133="","",X133*0.01157),"")</f>
        <v>9.2560000000000003E-2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16.96</v>
      </c>
      <c r="BN133" s="67">
        <f>IFERROR(Y133*I133,"0")</f>
        <v>16.96</v>
      </c>
      <c r="BO133" s="67">
        <f>IFERROR(X133/J133,"0")</f>
        <v>0.1111111111111111</v>
      </c>
      <c r="BP133" s="67">
        <f>IFERROR(Y133/J133,"0")</f>
        <v>0.1111111111111111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12</v>
      </c>
      <c r="Y134" s="190">
        <f>IFERROR(IF(X134="","",X134),"")</f>
        <v>12</v>
      </c>
      <c r="Z134" s="36">
        <f>IFERROR(IF(X134="","",X134*0.01157),"")</f>
        <v>0.13884000000000002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25.44</v>
      </c>
      <c r="BN134" s="67">
        <f>IFERROR(Y134*I134,"0")</f>
        <v>25.44</v>
      </c>
      <c r="BO134" s="67">
        <f>IFERROR(X134/J134,"0")</f>
        <v>0.16666666666666666</v>
      </c>
      <c r="BP134" s="67">
        <f>IFERROR(Y134/J134,"0")</f>
        <v>0.16666666666666666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20</v>
      </c>
      <c r="Y135" s="191">
        <f>IFERROR(SUM(Y133:Y134),"0")</f>
        <v>20</v>
      </c>
      <c r="Z135" s="191">
        <f>IFERROR(IF(Z133="",0,Z133),"0")+IFERROR(IF(Z134="",0,Z134),"0")</f>
        <v>0.23140000000000002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32</v>
      </c>
      <c r="Y136" s="191">
        <f>IFERROR(SUMPRODUCT(Y133:Y134*H133:H134),"0")</f>
        <v>32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36</v>
      </c>
      <c r="Y152" s="190">
        <f>IFERROR(IF(X152="","",X152),"")</f>
        <v>36</v>
      </c>
      <c r="Z152" s="36">
        <f>IFERROR(IF(X152="","",X152*0.00866),"")</f>
        <v>0.31175999999999998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187.67519999999999</v>
      </c>
      <c r="BN152" s="67">
        <f>IFERROR(Y152*I152,"0")</f>
        <v>187.67519999999999</v>
      </c>
      <c r="BO152" s="67">
        <f>IFERROR(X152/J152,"0")</f>
        <v>0.25</v>
      </c>
      <c r="BP152" s="67">
        <f>IFERROR(Y152/J152,"0")</f>
        <v>0.25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36</v>
      </c>
      <c r="Y154" s="191">
        <f>IFERROR(SUM(Y150:Y153),"0")</f>
        <v>36</v>
      </c>
      <c r="Z154" s="191">
        <f>IFERROR(IF(Z150="",0,Z150),"0")+IFERROR(IF(Z151="",0,Z151),"0")+IFERROR(IF(Z152="",0,Z152),"0")+IFERROR(IF(Z153="",0,Z153),"0")</f>
        <v>0.31175999999999998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180</v>
      </c>
      <c r="Y155" s="191">
        <f>IFERROR(SUMPRODUCT(Y150:Y153*H150:H153),"0")</f>
        <v>180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56</v>
      </c>
      <c r="Y164" s="190">
        <f>IFERROR(IF(X164="","",X164),"")</f>
        <v>56</v>
      </c>
      <c r="Z164" s="36">
        <f>IFERROR(IF(X164="","",X164*0.01788),"")</f>
        <v>1.0012799999999999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189.72800000000001</v>
      </c>
      <c r="BN164" s="67">
        <f>IFERROR(Y164*I164,"0")</f>
        <v>189.72800000000001</v>
      </c>
      <c r="BO164" s="67">
        <f>IFERROR(X164/J164,"0")</f>
        <v>0.8</v>
      </c>
      <c r="BP164" s="67">
        <f>IFERROR(Y164/J164,"0")</f>
        <v>0.8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56</v>
      </c>
      <c r="Y165" s="190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28</v>
      </c>
      <c r="Y166" s="190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140</v>
      </c>
      <c r="Y167" s="191">
        <f>IFERROR(SUM(Y164:Y166),"0")</f>
        <v>140</v>
      </c>
      <c r="Z167" s="191">
        <f>IFERROR(IF(Z164="",0,Z164),"0")+IFERROR(IF(Z165="",0,Z165),"0")+IFERROR(IF(Z166="",0,Z166),"0")</f>
        <v>2.5031999999999996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420</v>
      </c>
      <c r="Y168" s="191">
        <f>IFERROR(SUMPRODUCT(Y164:Y166*H164:H166),"0")</f>
        <v>420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12</v>
      </c>
      <c r="Y176" s="190">
        <f>IFERROR(IF(X176="","",X176),"")</f>
        <v>12</v>
      </c>
      <c r="Z176" s="36">
        <f>IFERROR(IF(X176="","",X176*0.0155),"")</f>
        <v>0.186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70.44</v>
      </c>
      <c r="BN176" s="67">
        <f>IFERROR(Y176*I176,"0")</f>
        <v>70.44</v>
      </c>
      <c r="BO176" s="67">
        <f>IFERROR(X176/J176,"0")</f>
        <v>0.14285714285714285</v>
      </c>
      <c r="BP176" s="67">
        <f>IFERROR(Y176/J176,"0")</f>
        <v>0.14285714285714285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12</v>
      </c>
      <c r="Y179" s="191">
        <f>IFERROR(SUM(Y176:Y178),"0")</f>
        <v>12</v>
      </c>
      <c r="Z179" s="191">
        <f>IFERROR(IF(Z176="",0,Z176),"0")+IFERROR(IF(Z177="",0,Z177),"0")+IFERROR(IF(Z178="",0,Z178),"0")</f>
        <v>0.186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67.199999999999989</v>
      </c>
      <c r="Y180" s="191">
        <f>IFERROR(SUMPRODUCT(Y176:Y178*H176:H178),"0")</f>
        <v>67.199999999999989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12</v>
      </c>
      <c r="Y184" s="190">
        <f t="shared" si="18"/>
        <v>12</v>
      </c>
      <c r="Z184" s="36">
        <f t="shared" si="19"/>
        <v>0.186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69.960000000000008</v>
      </c>
      <c r="BN184" s="67">
        <f t="shared" si="21"/>
        <v>69.960000000000008</v>
      </c>
      <c r="BO184" s="67">
        <f t="shared" si="22"/>
        <v>0.14285714285714285</v>
      </c>
      <c r="BP184" s="67">
        <f t="shared" si="23"/>
        <v>0.14285714285714285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12</v>
      </c>
      <c r="Y186" s="190">
        <f t="shared" si="18"/>
        <v>12</v>
      </c>
      <c r="Z186" s="36">
        <f t="shared" si="19"/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70.44</v>
      </c>
      <c r="BN186" s="67">
        <f t="shared" si="21"/>
        <v>70.44</v>
      </c>
      <c r="BO186" s="67">
        <f t="shared" si="22"/>
        <v>0.14285714285714285</v>
      </c>
      <c r="BP186" s="67">
        <f t="shared" si="23"/>
        <v>0.14285714285714285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24</v>
      </c>
      <c r="Y189" s="191">
        <f>IFERROR(SUM(Y183:Y188),"0")</f>
        <v>24</v>
      </c>
      <c r="Z189" s="191">
        <f>IFERROR(IF(Z183="",0,Z183),"0")+IFERROR(IF(Z184="",0,Z184),"0")+IFERROR(IF(Z185="",0,Z185),"0")+IFERROR(IF(Z186="",0,Z186),"0")+IFERROR(IF(Z187="",0,Z187),"0")+IFERROR(IF(Z188="",0,Z188),"0")</f>
        <v>0.372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134.39999999999998</v>
      </c>
      <c r="Y190" s="191">
        <f>IFERROR(SUMPRODUCT(Y183:Y188*H183:H188),"0")</f>
        <v>134.39999999999998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36</v>
      </c>
      <c r="Y194" s="190">
        <f>IFERROR(IF(X194="","",X194),"")</f>
        <v>36</v>
      </c>
      <c r="Z194" s="36">
        <f>IFERROR(IF(X194="","",X194*0.0155),"")</f>
        <v>0.55800000000000005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268.92</v>
      </c>
      <c r="BN194" s="67">
        <f>IFERROR(Y194*I194,"0")</f>
        <v>268.92</v>
      </c>
      <c r="BO194" s="67">
        <f>IFERROR(X194/J194,"0")</f>
        <v>0.42857142857142855</v>
      </c>
      <c r="BP194" s="67">
        <f>IFERROR(Y194/J194,"0")</f>
        <v>0.42857142857142855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24</v>
      </c>
      <c r="Y196" s="190">
        <f>IFERROR(IF(X196="","",X196),"")</f>
        <v>24</v>
      </c>
      <c r="Z196" s="36">
        <f>IFERROR(IF(X196="","",X196*0.0155),"")</f>
        <v>0.372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179.28</v>
      </c>
      <c r="BN196" s="67">
        <f>IFERROR(Y196*I196,"0")</f>
        <v>179.28</v>
      </c>
      <c r="BO196" s="67">
        <f>IFERROR(X196/J196,"0")</f>
        <v>0.2857142857142857</v>
      </c>
      <c r="BP196" s="67">
        <f>IFERROR(Y196/J196,"0")</f>
        <v>0.2857142857142857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60</v>
      </c>
      <c r="Y197" s="191">
        <f>IFERROR(SUM(Y193:Y196),"0")</f>
        <v>60</v>
      </c>
      <c r="Z197" s="191">
        <f>IFERROR(IF(Z193="",0,Z193),"0")+IFERROR(IF(Z194="",0,Z194),"0")+IFERROR(IF(Z195="",0,Z195),"0")+IFERROR(IF(Z196="",0,Z196),"0")</f>
        <v>0.93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432</v>
      </c>
      <c r="Y198" s="191">
        <f>IFERROR(SUMPRODUCT(Y193:Y196*H193:H196),"0")</f>
        <v>432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12</v>
      </c>
      <c r="Y221" s="19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87.36</v>
      </c>
      <c r="BN221" s="67">
        <f>IFERROR(Y221*I221,"0")</f>
        <v>87.36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12</v>
      </c>
      <c r="Y222" s="190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87.36</v>
      </c>
      <c r="BN222" s="67">
        <f>IFERROR(Y222*I222,"0")</f>
        <v>87.36</v>
      </c>
      <c r="BO222" s="67">
        <f>IFERROR(X222/J222,"0")</f>
        <v>0.14285714285714285</v>
      </c>
      <c r="BP222" s="67">
        <f>IFERROR(Y222/J222,"0")</f>
        <v>0.14285714285714285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24</v>
      </c>
      <c r="Y224" s="191">
        <f>IFERROR(SUM(Y221:Y223),"0")</f>
        <v>24</v>
      </c>
      <c r="Z224" s="191">
        <f>IFERROR(IF(Z221="",0,Z221),"0")+IFERROR(IF(Z222="",0,Z222),"0")+IFERROR(IF(Z223="",0,Z223),"0")</f>
        <v>0.372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168</v>
      </c>
      <c r="Y225" s="191">
        <f>IFERROR(SUMPRODUCT(Y221:Y223*H221:H223),"0")</f>
        <v>168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36</v>
      </c>
      <c r="Y227" s="190">
        <f>IFERROR(IF(X227="","",X227),"")</f>
        <v>36</v>
      </c>
      <c r="Z227" s="36">
        <f>IFERROR(IF(X227="","",X227*0.00502),"")</f>
        <v>0.18071999999999999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68.94</v>
      </c>
      <c r="BN227" s="67">
        <f>IFERROR(Y227*I227,"0")</f>
        <v>68.94</v>
      </c>
      <c r="BO227" s="67">
        <f>IFERROR(X227/J227,"0")</f>
        <v>0.15384615384615385</v>
      </c>
      <c r="BP227" s="67">
        <f>IFERROR(Y227/J227,"0")</f>
        <v>0.15384615384615385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36</v>
      </c>
      <c r="Y228" s="191">
        <f>IFERROR(SUM(Y227:Y227),"0")</f>
        <v>36</v>
      </c>
      <c r="Z228" s="191">
        <f>IFERROR(IF(Z227="",0,Z227),"0")</f>
        <v>0.18071999999999999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64.8</v>
      </c>
      <c r="Y229" s="191">
        <f>IFERROR(SUMPRODUCT(Y227:Y227*H227:H227),"0")</f>
        <v>64.8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84</v>
      </c>
      <c r="Y231" s="190">
        <f>IFERROR(IF(X231="","",X231),"")</f>
        <v>84</v>
      </c>
      <c r="Z231" s="36">
        <f>IFERROR(IF(X231="","",X231*0.0155),"")</f>
        <v>1.302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525.84</v>
      </c>
      <c r="BN231" s="67">
        <f>IFERROR(Y231*I231,"0")</f>
        <v>525.84</v>
      </c>
      <c r="BO231" s="67">
        <f>IFERROR(X231/J231,"0")</f>
        <v>1</v>
      </c>
      <c r="BP231" s="67">
        <f>IFERROR(Y231/J231,"0")</f>
        <v>1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84</v>
      </c>
      <c r="Y233" s="191">
        <f>IFERROR(SUM(Y231:Y232),"0")</f>
        <v>84</v>
      </c>
      <c r="Z233" s="191">
        <f>IFERROR(IF(Z231="",0,Z231),"0")+IFERROR(IF(Z232="",0,Z232),"0")</f>
        <v>1.302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504</v>
      </c>
      <c r="Y234" s="191">
        <f>IFERROR(SUMPRODUCT(Y231:Y232*H231:H232),"0")</f>
        <v>504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70</v>
      </c>
      <c r="Y236" s="190">
        <f>IFERROR(IF(X236="","",X236),"")</f>
        <v>70</v>
      </c>
      <c r="Z236" s="36">
        <f>IFERROR(IF(X236="","",X236*0.00936),"")</f>
        <v>0.6552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202.34200000000001</v>
      </c>
      <c r="BN236" s="67">
        <f>IFERROR(Y236*I236,"0")</f>
        <v>202.34200000000001</v>
      </c>
      <c r="BO236" s="67">
        <f>IFERROR(X236/J236,"0")</f>
        <v>0.55555555555555558</v>
      </c>
      <c r="BP236" s="67">
        <f>IFERROR(Y236/J236,"0")</f>
        <v>0.55555555555555558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168</v>
      </c>
      <c r="Y237" s="190">
        <f>IFERROR(IF(X237="","",X237),"")</f>
        <v>168</v>
      </c>
      <c r="Z237" s="36">
        <f>IFERROR(IF(X237="","",X237*0.0155),"")</f>
        <v>2.6040000000000001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879.48</v>
      </c>
      <c r="BN237" s="67">
        <f>IFERROR(Y237*I237,"0")</f>
        <v>879.48</v>
      </c>
      <c r="BO237" s="67">
        <f>IFERROR(X237/J237,"0")</f>
        <v>2</v>
      </c>
      <c r="BP237" s="67">
        <f>IFERROR(Y237/J237,"0")</f>
        <v>2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238</v>
      </c>
      <c r="Y239" s="191">
        <f>IFERROR(SUM(Y236:Y238),"0")</f>
        <v>238</v>
      </c>
      <c r="Z239" s="191">
        <f>IFERROR(IF(Z236="",0,Z236),"0")+IFERROR(IF(Z237="",0,Z237),"0")+IFERROR(IF(Z238="",0,Z238),"0")</f>
        <v>3.2591999999999999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1029</v>
      </c>
      <c r="Y240" s="191">
        <f>IFERROR(SUMPRODUCT(Y236:Y238*H236:H238),"0")</f>
        <v>1029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70</v>
      </c>
      <c r="Y243" s="190">
        <f t="shared" si="24"/>
        <v>70</v>
      </c>
      <c r="Z243" s="36">
        <f>IFERROR(IF(X243="","",X243*0.00936),"")</f>
        <v>0.6552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272.44</v>
      </c>
      <c r="BN243" s="67">
        <f t="shared" si="26"/>
        <v>272.44</v>
      </c>
      <c r="BO243" s="67">
        <f t="shared" si="27"/>
        <v>0.55555555555555558</v>
      </c>
      <c r="BP243" s="67">
        <f t="shared" si="28"/>
        <v>0.55555555555555558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108</v>
      </c>
      <c r="Y245" s="190">
        <f t="shared" si="24"/>
        <v>108</v>
      </c>
      <c r="Z245" s="36">
        <f>IFERROR(IF(X245="","",X245*0.0155),"")</f>
        <v>1.6739999999999999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619.38</v>
      </c>
      <c r="BN245" s="67">
        <f t="shared" si="26"/>
        <v>619.38</v>
      </c>
      <c r="BO245" s="67">
        <f t="shared" si="27"/>
        <v>1.2857142857142858</v>
      </c>
      <c r="BP245" s="67">
        <f t="shared" si="28"/>
        <v>1.2857142857142858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98</v>
      </c>
      <c r="Y247" s="190">
        <f t="shared" si="24"/>
        <v>98</v>
      </c>
      <c r="Z247" s="36">
        <f t="shared" si="29"/>
        <v>0.91727999999999998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312.81600000000003</v>
      </c>
      <c r="BN247" s="67">
        <f t="shared" si="26"/>
        <v>312.81600000000003</v>
      </c>
      <c r="BO247" s="67">
        <f t="shared" si="27"/>
        <v>0.77777777777777779</v>
      </c>
      <c r="BP247" s="67">
        <f t="shared" si="28"/>
        <v>0.77777777777777779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266</v>
      </c>
      <c r="Y250" s="190">
        <f t="shared" si="24"/>
        <v>266</v>
      </c>
      <c r="Z250" s="36">
        <f t="shared" si="29"/>
        <v>2.48976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1035.2719999999999</v>
      </c>
      <c r="BN250" s="67">
        <f t="shared" si="26"/>
        <v>1035.2719999999999</v>
      </c>
      <c r="BO250" s="67">
        <f t="shared" si="27"/>
        <v>2.1111111111111112</v>
      </c>
      <c r="BP250" s="67">
        <f t="shared" si="28"/>
        <v>2.1111111111111112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542</v>
      </c>
      <c r="Y261" s="191">
        <f>IFERROR(SUM(Y242:Y260),"0")</f>
        <v>542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5.7362400000000004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2131.1999999999998</v>
      </c>
      <c r="Y262" s="191">
        <f>IFERROR(SUMPRODUCT(Y242:Y260*H242:H260),"0")</f>
        <v>2131.1999999999998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10944.079999999998</v>
      </c>
      <c r="Y263" s="191">
        <f>IFERROR(Y24+Y33+Y40+Y49+Y61+Y67+Y72+Y78+Y88+Y95+Y107+Y113+Y119+Y125+Y130+Y136+Y141+Y147+Y155+Y160+Y168+Y172+Y180+Y190+Y198+Y204+Y210+Y217+Y225+Y229+Y234+Y240+Y262,"0")</f>
        <v>10944.079999999998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11971.105199999998</v>
      </c>
      <c r="Y264" s="191">
        <f>IFERROR(SUM(BN22:BN260),"0")</f>
        <v>11971.105199999998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30</v>
      </c>
      <c r="Y265" s="38">
        <f>ROUNDUP(SUM(BP22:BP260),0)</f>
        <v>30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12721.105199999998</v>
      </c>
      <c r="Y266" s="191">
        <f>GrossWeightTotalR+PalletQtyTotalR*25</f>
        <v>12721.105199999998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2702</v>
      </c>
      <c r="Y267" s="191">
        <f>IFERROR(Y23+Y32+Y39+Y48+Y60+Y66+Y71+Y77+Y87+Y94+Y106+Y112+Y118+Y124+Y129+Y135+Y140+Y146+Y154+Y159+Y167+Y171+Y179+Y189+Y197+Y203+Y209+Y216+Y224+Y228+Y233+Y239+Y261,"0")</f>
        <v>2702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37.154559999999996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315</v>
      </c>
      <c r="D273" s="46">
        <f>IFERROR(X36*H36,"0")+IFERROR(X37*H37,"0")+IFERROR(X38*H38,"0")</f>
        <v>144</v>
      </c>
      <c r="E273" s="46">
        <f>IFERROR(X43*H43,"0")+IFERROR(X44*H44,"0")+IFERROR(X45*H45,"0")+IFERROR(X46*H46,"0")+IFERROR(X47*H47,"0")</f>
        <v>36</v>
      </c>
      <c r="F273" s="46">
        <f>IFERROR(X52*H52,"0")+IFERROR(X53*H53,"0")+IFERROR(X54*H54,"0")+IFERROR(X55*H55,"0")+IFERROR(X56*H56,"0")+IFERROR(X57*H57,"0")+IFERROR(X58*H58,"0")+IFERROR(X59*H59,"0")</f>
        <v>172.8</v>
      </c>
      <c r="G273" s="46">
        <f>IFERROR(X64*H64,"0")+IFERROR(X65*H65,"0")</f>
        <v>1140</v>
      </c>
      <c r="H273" s="46">
        <f>IFERROR(X70*H70,"0")</f>
        <v>50.4</v>
      </c>
      <c r="I273" s="46">
        <f>IFERROR(X75*H75,"0")+IFERROR(X76*H76,"0")</f>
        <v>201.6</v>
      </c>
      <c r="J273" s="46">
        <f>IFERROR(X81*H81,"0")+IFERROR(X82*H82,"0")+IFERROR(X83*H83,"0")+IFERROR(X84*H84,"0")+IFERROR(X85*H85,"0")+IFERROR(X86*H86,"0")</f>
        <v>818.16</v>
      </c>
      <c r="K273" s="46">
        <f>IFERROR(X91*H91,"0")+IFERROR(X92*H92,"0")+IFERROR(X93*H93,"0")</f>
        <v>174.72</v>
      </c>
      <c r="L273" s="46">
        <f>IFERROR(X98*H98,"0")+IFERROR(X99*H99,"0")+IFERROR(X100*H100,"0")+IFERROR(X101*H101,"0")+IFERROR(X102*H102,"0")+IFERROR(X103*H103,"0")+IFERROR(X104*H104,"0")+IFERROR(X105*H105,"0")</f>
        <v>1468.8000000000002</v>
      </c>
      <c r="M273" s="46">
        <f>IFERROR(X110*H110,"0")+IFERROR(X111*H111,"0")</f>
        <v>1008</v>
      </c>
      <c r="N273" s="187"/>
      <c r="O273" s="46">
        <f>IFERROR(X116*H116,"0")+IFERROR(X117*H117,"0")</f>
        <v>126</v>
      </c>
      <c r="P273" s="46">
        <f>IFERROR(X122*H122,"0")+IFERROR(X123*H123,"0")</f>
        <v>126</v>
      </c>
      <c r="Q273" s="46">
        <f>IFERROR(X128*H128,"0")</f>
        <v>0</v>
      </c>
      <c r="R273" s="46">
        <f>IFERROR(X133*H133,"0")+IFERROR(X134*H134,"0")</f>
        <v>32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180</v>
      </c>
      <c r="V273" s="46">
        <f>IFERROR(X164*H164,"0")+IFERROR(X165*H165,"0")+IFERROR(X166*H166,"0")+IFERROR(X170*H170,"0")</f>
        <v>420</v>
      </c>
      <c r="W273" s="46">
        <f>IFERROR(X176*H176,"0")+IFERROR(X177*H177,"0")+IFERROR(X178*H178,"0")</f>
        <v>67.199999999999989</v>
      </c>
      <c r="X273" s="46">
        <f>IFERROR(X183*H183,"0")+IFERROR(X184*H184,"0")+IFERROR(X185*H185,"0")+IFERROR(X186*H186,"0")+IFERROR(X187*H187,"0")+IFERROR(X188*H188,"0")</f>
        <v>134.39999999999998</v>
      </c>
      <c r="Y273" s="46">
        <f>IFERROR(X193*H193,"0")+IFERROR(X194*H194,"0")+IFERROR(X195*H195,"0")+IFERROR(X196*H196,"0")</f>
        <v>432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3897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3907.1999999999994</v>
      </c>
      <c r="B276" s="60">
        <f>SUMPRODUCT(--(BB:BB="ПГП"),--(W:W="кор"),H:H,Y:Y)+SUMPRODUCT(--(BB:BB="ПГП"),--(W:W="кг"),Y:Y)</f>
        <v>7036.88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