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8,24\22,08,24 ПОКОМ КИ филиалы\"/>
    </mc:Choice>
  </mc:AlternateContent>
  <xr:revisionPtr revIDLastSave="0" documentId="13_ncr:1_{40879535-956A-492F-8E98-92D19DFB1B2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Sheet!$A$3:$AC$97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7" i="1" l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79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AC9" i="1" l="1"/>
  <c r="AC12" i="1"/>
  <c r="AC13" i="1"/>
  <c r="AC14" i="1"/>
  <c r="AC16" i="1"/>
  <c r="AC17" i="1"/>
  <c r="AC20" i="1"/>
  <c r="AC22" i="1"/>
  <c r="AC27" i="1"/>
  <c r="AC28" i="1"/>
  <c r="AC30" i="1"/>
  <c r="AC31" i="1"/>
  <c r="AC33" i="1"/>
  <c r="AC34" i="1"/>
  <c r="AC35" i="1"/>
  <c r="AC36" i="1"/>
  <c r="AC37" i="1"/>
  <c r="AC38" i="1"/>
  <c r="AC40" i="1"/>
  <c r="AC43" i="1"/>
  <c r="AC53" i="1"/>
  <c r="AC54" i="1"/>
  <c r="AC55" i="1"/>
  <c r="AC57" i="1"/>
  <c r="AC59" i="1"/>
  <c r="AC61" i="1"/>
  <c r="AC63" i="1"/>
  <c r="AC64" i="1"/>
  <c r="AC67" i="1"/>
  <c r="AC69" i="1"/>
  <c r="AC70" i="1"/>
  <c r="AC71" i="1"/>
  <c r="AC72" i="1"/>
  <c r="AC73" i="1"/>
  <c r="AC74" i="1"/>
  <c r="AC75" i="1"/>
  <c r="AC76" i="1"/>
  <c r="AC77" i="1"/>
  <c r="AC78" i="1"/>
  <c r="AC80" i="1"/>
  <c r="AC81" i="1"/>
  <c r="AC83" i="1"/>
  <c r="AC84" i="1"/>
  <c r="AC86" i="1"/>
  <c r="AC87" i="1"/>
  <c r="AC90" i="1"/>
  <c r="AC91" i="1"/>
  <c r="AC93" i="1"/>
  <c r="AC96" i="1"/>
  <c r="AC97" i="1"/>
  <c r="E95" i="1"/>
  <c r="P95" i="1" s="1"/>
  <c r="P92" i="1"/>
  <c r="P7" i="1"/>
  <c r="Q7" i="1" s="1"/>
  <c r="P8" i="1"/>
  <c r="Q8" i="1" s="1"/>
  <c r="P9" i="1"/>
  <c r="P10" i="1"/>
  <c r="P11" i="1"/>
  <c r="Q11" i="1" s="1"/>
  <c r="P12" i="1"/>
  <c r="P13" i="1"/>
  <c r="P14" i="1"/>
  <c r="T14" i="1" s="1"/>
  <c r="P15" i="1"/>
  <c r="Q15" i="1" s="1"/>
  <c r="P16" i="1"/>
  <c r="T16" i="1" s="1"/>
  <c r="P17" i="1"/>
  <c r="T17" i="1" s="1"/>
  <c r="P18" i="1"/>
  <c r="Q18" i="1" s="1"/>
  <c r="P19" i="1"/>
  <c r="P20" i="1"/>
  <c r="T20" i="1" s="1"/>
  <c r="P21" i="1"/>
  <c r="Q21" i="1" s="1"/>
  <c r="P22" i="1"/>
  <c r="T22" i="1" s="1"/>
  <c r="P23" i="1"/>
  <c r="Q23" i="1" s="1"/>
  <c r="P24" i="1"/>
  <c r="Q24" i="1" s="1"/>
  <c r="P25" i="1"/>
  <c r="Q25" i="1" s="1"/>
  <c r="P26" i="1"/>
  <c r="P27" i="1"/>
  <c r="T27" i="1" s="1"/>
  <c r="P28" i="1"/>
  <c r="T28" i="1" s="1"/>
  <c r="P29" i="1"/>
  <c r="Q29" i="1" s="1"/>
  <c r="P30" i="1"/>
  <c r="T30" i="1" s="1"/>
  <c r="P31" i="1"/>
  <c r="T31" i="1" s="1"/>
  <c r="P32" i="1"/>
  <c r="Q32" i="1" s="1"/>
  <c r="P33" i="1"/>
  <c r="T33" i="1" s="1"/>
  <c r="P34" i="1"/>
  <c r="P35" i="1"/>
  <c r="T35" i="1" s="1"/>
  <c r="P36" i="1"/>
  <c r="T36" i="1" s="1"/>
  <c r="P37" i="1"/>
  <c r="P38" i="1"/>
  <c r="P39" i="1"/>
  <c r="Q39" i="1" s="1"/>
  <c r="P40" i="1"/>
  <c r="T40" i="1" s="1"/>
  <c r="P41" i="1"/>
  <c r="Q41" i="1" s="1"/>
  <c r="P42" i="1"/>
  <c r="P43" i="1"/>
  <c r="T43" i="1" s="1"/>
  <c r="P44" i="1"/>
  <c r="P45" i="1"/>
  <c r="P46" i="1"/>
  <c r="P47" i="1"/>
  <c r="Q47" i="1" s="1"/>
  <c r="P48" i="1"/>
  <c r="Q48" i="1" s="1"/>
  <c r="AC48" i="1" s="1"/>
  <c r="P49" i="1"/>
  <c r="Q49" i="1" s="1"/>
  <c r="P50" i="1"/>
  <c r="P51" i="1"/>
  <c r="Q51" i="1" s="1"/>
  <c r="P52" i="1"/>
  <c r="P53" i="1"/>
  <c r="T53" i="1" s="1"/>
  <c r="P54" i="1"/>
  <c r="T54" i="1" s="1"/>
  <c r="P55" i="1"/>
  <c r="T55" i="1" s="1"/>
  <c r="P56" i="1"/>
  <c r="P57" i="1"/>
  <c r="T57" i="1" s="1"/>
  <c r="P58" i="1"/>
  <c r="Q58" i="1" s="1"/>
  <c r="AC58" i="1" s="1"/>
  <c r="P59" i="1"/>
  <c r="P60" i="1"/>
  <c r="P61" i="1"/>
  <c r="T61" i="1" s="1"/>
  <c r="P62" i="1"/>
  <c r="Q62" i="1" s="1"/>
  <c r="P63" i="1"/>
  <c r="T63" i="1" s="1"/>
  <c r="P64" i="1"/>
  <c r="P65" i="1"/>
  <c r="Q65" i="1" s="1"/>
  <c r="P66" i="1"/>
  <c r="P67" i="1"/>
  <c r="P68" i="1"/>
  <c r="Q68" i="1" s="1"/>
  <c r="AC68" i="1" s="1"/>
  <c r="P69" i="1"/>
  <c r="T69" i="1" s="1"/>
  <c r="P70" i="1"/>
  <c r="P71" i="1"/>
  <c r="T71" i="1" s="1"/>
  <c r="P72" i="1"/>
  <c r="T72" i="1" s="1"/>
  <c r="P73" i="1"/>
  <c r="T73" i="1" s="1"/>
  <c r="P74" i="1"/>
  <c r="T74" i="1" s="1"/>
  <c r="P75" i="1"/>
  <c r="T75" i="1" s="1"/>
  <c r="P76" i="1"/>
  <c r="T76" i="1" s="1"/>
  <c r="P77" i="1"/>
  <c r="T77" i="1" s="1"/>
  <c r="P78" i="1"/>
  <c r="U78" i="1" s="1"/>
  <c r="P79" i="1"/>
  <c r="P80" i="1"/>
  <c r="U80" i="1" s="1"/>
  <c r="P81" i="1"/>
  <c r="P82" i="1"/>
  <c r="U82" i="1" s="1"/>
  <c r="P83" i="1"/>
  <c r="P84" i="1"/>
  <c r="U84" i="1" s="1"/>
  <c r="P85" i="1"/>
  <c r="Q85" i="1" s="1"/>
  <c r="P86" i="1"/>
  <c r="U86" i="1" s="1"/>
  <c r="P87" i="1"/>
  <c r="P88" i="1"/>
  <c r="U88" i="1" s="1"/>
  <c r="P89" i="1"/>
  <c r="Q89" i="1" s="1"/>
  <c r="P90" i="1"/>
  <c r="U90" i="1" s="1"/>
  <c r="P91" i="1"/>
  <c r="P93" i="1"/>
  <c r="U93" i="1" s="1"/>
  <c r="P94" i="1"/>
  <c r="Q94" i="1" s="1"/>
  <c r="P96" i="1"/>
  <c r="U96" i="1" s="1"/>
  <c r="P97" i="1"/>
  <c r="U97" i="1" s="1"/>
  <c r="P6" i="1"/>
  <c r="K97" i="1"/>
  <c r="K9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U6" i="1" l="1"/>
  <c r="Q6" i="1"/>
  <c r="AC6" i="1" s="1"/>
  <c r="Q66" i="1"/>
  <c r="AC66" i="1" s="1"/>
  <c r="Q60" i="1"/>
  <c r="AC60" i="1" s="1"/>
  <c r="Q52" i="1"/>
  <c r="AC52" i="1" s="1"/>
  <c r="Q50" i="1"/>
  <c r="AC50" i="1" s="1"/>
  <c r="Q46" i="1"/>
  <c r="AC46" i="1" s="1"/>
  <c r="Q44" i="1"/>
  <c r="AC44" i="1" s="1"/>
  <c r="Q10" i="1"/>
  <c r="AC10" i="1" s="1"/>
  <c r="U92" i="1"/>
  <c r="Q92" i="1"/>
  <c r="U95" i="1"/>
  <c r="Q95" i="1"/>
  <c r="AC8" i="1"/>
  <c r="Q82" i="1"/>
  <c r="AC82" i="1" s="1"/>
  <c r="AC95" i="1"/>
  <c r="U94" i="1"/>
  <c r="AC94" i="1"/>
  <c r="U91" i="1"/>
  <c r="U89" i="1"/>
  <c r="AC89" i="1"/>
  <c r="U87" i="1"/>
  <c r="U85" i="1"/>
  <c r="AC85" i="1"/>
  <c r="U83" i="1"/>
  <c r="U81" i="1"/>
  <c r="U79" i="1"/>
  <c r="Q79" i="1"/>
  <c r="AC79" i="1" s="1"/>
  <c r="T67" i="1"/>
  <c r="AC65" i="1"/>
  <c r="T59" i="1"/>
  <c r="AC51" i="1"/>
  <c r="AC49" i="1"/>
  <c r="AC47" i="1"/>
  <c r="Q45" i="1"/>
  <c r="AC45" i="1" s="1"/>
  <c r="AC41" i="1"/>
  <c r="AC39" i="1"/>
  <c r="T37" i="1"/>
  <c r="AC29" i="1"/>
  <c r="AC25" i="1"/>
  <c r="AC23" i="1"/>
  <c r="AC21" i="1"/>
  <c r="Q19" i="1"/>
  <c r="AC19" i="1" s="1"/>
  <c r="AC15" i="1"/>
  <c r="T13" i="1"/>
  <c r="AC7" i="1"/>
  <c r="AC11" i="1"/>
  <c r="AC18" i="1"/>
  <c r="AC24" i="1"/>
  <c r="Q26" i="1"/>
  <c r="AC26" i="1" s="1"/>
  <c r="AC32" i="1"/>
  <c r="Q42" i="1"/>
  <c r="AC42" i="1" s="1"/>
  <c r="Q56" i="1"/>
  <c r="AC56" i="1" s="1"/>
  <c r="AC62" i="1"/>
  <c r="Q88" i="1"/>
  <c r="AC88" i="1" s="1"/>
  <c r="AC92" i="1"/>
  <c r="T68" i="1"/>
  <c r="T66" i="1"/>
  <c r="T64" i="1"/>
  <c r="T58" i="1"/>
  <c r="T52" i="1"/>
  <c r="T48" i="1"/>
  <c r="T38" i="1"/>
  <c r="T34" i="1"/>
  <c r="T12" i="1"/>
  <c r="T10" i="1"/>
  <c r="T8" i="1"/>
  <c r="E5" i="1"/>
  <c r="K95" i="1"/>
  <c r="K5" i="1" s="1"/>
  <c r="U53" i="1"/>
  <c r="U43" i="1"/>
  <c r="U76" i="1"/>
  <c r="U64" i="1"/>
  <c r="U36" i="1"/>
  <c r="U28" i="1"/>
  <c r="U20" i="1"/>
  <c r="T78" i="1"/>
  <c r="U72" i="1"/>
  <c r="U68" i="1"/>
  <c r="U60" i="1"/>
  <c r="U46" i="1"/>
  <c r="U40" i="1"/>
  <c r="U32" i="1"/>
  <c r="U24" i="1"/>
  <c r="U16" i="1"/>
  <c r="U13" i="1"/>
  <c r="U11" i="1"/>
  <c r="T96" i="1"/>
  <c r="T91" i="1"/>
  <c r="T87" i="1"/>
  <c r="T80" i="1"/>
  <c r="U74" i="1"/>
  <c r="U71" i="1"/>
  <c r="U66" i="1"/>
  <c r="U62" i="1"/>
  <c r="U58" i="1"/>
  <c r="U55" i="1"/>
  <c r="U51" i="1"/>
  <c r="U48" i="1"/>
  <c r="U44" i="1"/>
  <c r="U38" i="1"/>
  <c r="U34" i="1"/>
  <c r="U30" i="1"/>
  <c r="U26" i="1"/>
  <c r="U22" i="1"/>
  <c r="U18" i="1"/>
  <c r="U15" i="1"/>
  <c r="U12" i="1"/>
  <c r="U8" i="1"/>
  <c r="T97" i="1"/>
  <c r="T93" i="1"/>
  <c r="T90" i="1"/>
  <c r="T86" i="1"/>
  <c r="T84" i="1"/>
  <c r="T83" i="1"/>
  <c r="T81" i="1"/>
  <c r="P5" i="1"/>
  <c r="U77" i="1"/>
  <c r="U75" i="1"/>
  <c r="U73" i="1"/>
  <c r="U70" i="1"/>
  <c r="U69" i="1"/>
  <c r="U67" i="1"/>
  <c r="U65" i="1"/>
  <c r="U63" i="1"/>
  <c r="U61" i="1"/>
  <c r="U59" i="1"/>
  <c r="U57" i="1"/>
  <c r="U56" i="1"/>
  <c r="U54" i="1"/>
  <c r="U52" i="1"/>
  <c r="U50" i="1"/>
  <c r="U49" i="1"/>
  <c r="U47" i="1"/>
  <c r="U45" i="1"/>
  <c r="U42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4" i="1"/>
  <c r="U10" i="1"/>
  <c r="U9" i="1"/>
  <c r="U7" i="1"/>
  <c r="T44" i="1" l="1"/>
  <c r="T60" i="1"/>
  <c r="T46" i="1"/>
  <c r="T50" i="1"/>
  <c r="T85" i="1"/>
  <c r="T82" i="1"/>
  <c r="T7" i="1"/>
  <c r="T6" i="1"/>
  <c r="T79" i="1"/>
  <c r="AC5" i="1"/>
  <c r="T88" i="1"/>
  <c r="T92" i="1"/>
  <c r="T95" i="1"/>
  <c r="T94" i="1"/>
  <c r="T89" i="1"/>
  <c r="T11" i="1"/>
  <c r="T15" i="1"/>
  <c r="T19" i="1"/>
  <c r="T21" i="1"/>
  <c r="T23" i="1"/>
  <c r="T25" i="1"/>
  <c r="T29" i="1"/>
  <c r="T39" i="1"/>
  <c r="T41" i="1"/>
  <c r="T45" i="1"/>
  <c r="T47" i="1"/>
  <c r="T49" i="1"/>
  <c r="T51" i="1"/>
  <c r="T65" i="1"/>
  <c r="T18" i="1"/>
  <c r="T26" i="1"/>
  <c r="T42" i="1"/>
  <c r="T62" i="1"/>
  <c r="Q5" i="1"/>
  <c r="T24" i="1"/>
  <c r="T32" i="1"/>
  <c r="T56" i="1"/>
  <c r="T70" i="1"/>
  <c r="T9" i="1"/>
</calcChain>
</file>

<file path=xl/sharedStrings.xml><?xml version="1.0" encoding="utf-8"?>
<sst xmlns="http://schemas.openxmlformats.org/spreadsheetml/2006/main" count="357" uniqueCount="141">
  <si>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</si>
  <si>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</si>
  <si>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</si>
  <si>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</si>
  <si>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</si>
  <si>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</si>
  <si>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</si>
  <si>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</si>
  <si>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</si>
  <si>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</si>
  <si>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</si>
  <si>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</si>
  <si>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</si>
  <si>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</si>
  <si>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</si>
  <si>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</si>
  <si>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</si>
  <si>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</si>
  <si>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</si>
  <si>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</si>
  <si>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</si>
  <si>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</si>
  <si>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19,08,</t>
  </si>
  <si>
    <t>24,08,</t>
  </si>
  <si>
    <t>22,08,</t>
  </si>
  <si>
    <t>21,08,</t>
  </si>
  <si>
    <t>15,08,</t>
  </si>
  <si>
    <t>14,08,</t>
  </si>
  <si>
    <t>08,08,</t>
  </si>
  <si>
    <t>07,08,</t>
  </si>
  <si>
    <t>01,08,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</si>
  <si>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</si>
  <si>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</si>
  <si>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</si>
  <si>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</si>
  <si>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</si>
  <si>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</si>
  <si>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нужно увеличить продажи!!!</t>
  </si>
  <si>
    <t>шт</t>
  </si>
  <si>
    <t>не в матрице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</si>
  <si>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</si>
  <si>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</si>
  <si>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</si>
  <si>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нужно увеличить продажи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</si>
  <si>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</si>
  <si>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</si>
  <si>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потребности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</si>
  <si>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</si>
  <si>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</si>
  <si>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</si>
  <si>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</si>
  <si>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</si>
  <si>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</si>
  <si>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</si>
  <si>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</si>
  <si>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</si>
  <si>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</si>
  <si>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</si>
  <si>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</si>
  <si>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</si>
  <si>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</si>
  <si>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</si>
  <si>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>нет потребности / перемещение из Луганска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</si>
  <si>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</si>
  <si>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</si>
  <si>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</si>
  <si>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</si>
  <si>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</si>
  <si>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</si>
  <si>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</si>
  <si>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</si>
  <si>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</si>
  <si>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</si>
  <si>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</si>
  <si>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</si>
  <si>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</si>
  <si>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</si>
  <si>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</si>
  <si>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</si>
  <si>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</si>
  <si>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</si>
  <si>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</si>
  <si>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</si>
  <si>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</si>
  <si>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</si>
  <si>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</si>
  <si>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</si>
  <si>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</si>
  <si>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</si>
  <si>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</si>
  <si>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</si>
  <si>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</si>
  <si>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</si>
  <si>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</si>
  <si>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</si>
  <si>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</si>
  <si>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</si>
  <si>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>нужно продавать!!!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</si>
  <si>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</si>
  <si>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</si>
  <si>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</si>
  <si>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</si>
  <si>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</si>
  <si>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</si>
  <si>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</si>
  <si>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</si>
  <si>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</si>
  <si>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</si>
  <si>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</si>
  <si>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</si>
  <si>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</si>
  <si>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</si>
  <si>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</si>
  <si>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</si>
  <si>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</si>
  <si>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разовый заказ (Фомин)</t>
  </si>
  <si>
    <t>нужно продавать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</si>
  <si>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</si>
  <si>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</si>
  <si>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</si>
  <si>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>нужно увеличить продажи / 22,07 заказ Фомина</t>
  </si>
  <si>
    <t xml:space="preserve"> 422  Деликатесы Бекон Балыкбургский ТМ Баварушка  0,15 кг.ПОКОМ</t>
  </si>
  <si>
    <t>нет в бланке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</si>
  <si>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</si>
  <si>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</si>
  <si>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</si>
  <si>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</si>
  <si>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</si>
  <si>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</si>
  <si>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</si>
  <si>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</si>
  <si>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</si>
  <si>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</si>
  <si>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</si>
  <si>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</si>
  <si>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</si>
  <si>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</si>
  <si>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</si>
  <si>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</si>
  <si>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>заказ</t>
  </si>
  <si>
    <t>26,08,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</si>
</sst>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6" fillId="6" borderId="1" xfId="1" applyNumberFormat="1" applyFont="1" applyFill="1"/>
    <xf numFmtId="164" fontId="7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2;&#1072;&#1090;&#1088;&#1080;&#1094;&#1072;%20&#1055;&#1054;&#1050;&#1054;&#1052;%20&#1050;&#1048;%2023,08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B1" t="str">
            <v>Номенклатура</v>
          </cell>
          <cell r="C1" t="str">
            <v>ЕИ</v>
          </cell>
          <cell r="D1" t="str">
            <v>Бердянск</v>
          </cell>
          <cell r="E1" t="str">
            <v>Донецк</v>
          </cell>
          <cell r="F1" t="str">
            <v>Луганск</v>
          </cell>
          <cell r="G1" t="str">
            <v>Мелитополь</v>
          </cell>
          <cell r="H1" t="str">
            <v>штрих-код</v>
          </cell>
          <cell r="I1" t="str">
            <v>сроки</v>
          </cell>
        </row>
        <row r="2">
          <cell r="B2" t="str">
            <v xml:space="preserve"> 005  Колбаса Докторская ГОСТ, Вязанка вектор,ВЕС. ПОКОМ</v>
          </cell>
          <cell r="C2" t="str">
            <v>кг</v>
          </cell>
          <cell r="D2" t="str">
            <v>+</v>
          </cell>
          <cell r="E2" t="str">
            <v>матрица</v>
          </cell>
          <cell r="F2" t="str">
            <v>матрица</v>
          </cell>
          <cell r="G2" t="str">
            <v>матрица</v>
          </cell>
          <cell r="H2">
            <v>4607091385670</v>
          </cell>
          <cell r="I2">
            <v>50</v>
          </cell>
        </row>
        <row r="3">
          <cell r="B3" t="str">
            <v xml:space="preserve"> 016  Сосиски Вязанка Молочные, Вязанка вискофан  ВЕС.ПОКОМ</v>
          </cell>
          <cell r="C3" t="str">
            <v>кг</v>
          </cell>
          <cell r="D3" t="str">
            <v>+</v>
          </cell>
          <cell r="E3" t="str">
            <v>матрица</v>
          </cell>
          <cell r="F3" t="str">
            <v>матрица</v>
          </cell>
          <cell r="G3" t="str">
            <v>матрица</v>
          </cell>
          <cell r="H3">
            <v>4607091386967</v>
          </cell>
          <cell r="I3">
            <v>45</v>
          </cell>
        </row>
        <row r="4">
          <cell r="B4" t="str">
            <v xml:space="preserve"> 017  Сосиски Вязанка Сливочные, Вязанка амицел ВЕС.ПОКОМ</v>
          </cell>
          <cell r="C4" t="str">
            <v>кг</v>
          </cell>
          <cell r="D4" t="str">
            <v>+</v>
          </cell>
          <cell r="E4" t="str">
            <v>матрица</v>
          </cell>
          <cell r="F4" t="str">
            <v>матрица</v>
          </cell>
          <cell r="G4" t="str">
            <v>матрица</v>
          </cell>
          <cell r="H4">
            <v>4607091385168</v>
          </cell>
          <cell r="I4">
            <v>45</v>
          </cell>
        </row>
        <row r="5">
          <cell r="B5" t="str">
            <v xml:space="preserve"> 018  Сосиски Рубленые, Вязанка вискофан  ВЕС.ПОКОМ</v>
          </cell>
          <cell r="C5" t="str">
            <v>кг</v>
          </cell>
          <cell r="D5" t="str">
            <v>+</v>
          </cell>
          <cell r="E5" t="str">
            <v>матрица</v>
          </cell>
          <cell r="F5" t="str">
            <v>матрица</v>
          </cell>
          <cell r="G5" t="str">
            <v>матрица</v>
          </cell>
          <cell r="H5">
            <v>4607091385304</v>
          </cell>
          <cell r="I5">
            <v>40</v>
          </cell>
        </row>
        <row r="6">
          <cell r="B6" t="str">
            <v xml:space="preserve"> 030  Сосиски Вязанка Молочные, Вязанка вискофан МГС, 0.45кг, ПОКОМ</v>
          </cell>
          <cell r="C6" t="str">
            <v>шт</v>
          </cell>
          <cell r="D6" t="str">
            <v>+</v>
          </cell>
          <cell r="E6" t="str">
            <v>матрица</v>
          </cell>
          <cell r="F6" t="str">
            <v>матрица</v>
          </cell>
          <cell r="G6" t="str">
            <v>матрица</v>
          </cell>
          <cell r="H6">
            <v>4607091385731</v>
          </cell>
          <cell r="I6">
            <v>45</v>
          </cell>
        </row>
        <row r="7">
          <cell r="B7" t="str">
            <v xml:space="preserve"> 032  Сосиски Вязанка Сливочные, Вязанка амицел МГС, 0.45кг, ПОКОМ</v>
          </cell>
          <cell r="C7" t="str">
            <v>шт</v>
          </cell>
          <cell r="D7" t="str">
            <v>+</v>
          </cell>
          <cell r="E7" t="str">
            <v>матрица</v>
          </cell>
          <cell r="F7" t="str">
            <v>матрица</v>
          </cell>
          <cell r="G7" t="str">
            <v>матрица</v>
          </cell>
          <cell r="H7">
            <v>4607091385748</v>
          </cell>
          <cell r="I7">
            <v>45</v>
          </cell>
        </row>
        <row r="8">
          <cell r="B8" t="str">
            <v xml:space="preserve"> 047  Кол Баварская, белков.обол. в термоусад. пакете 0.17 кг, ТМ Стародворье  ПОКОМ</v>
          </cell>
          <cell r="C8" t="str">
            <v>шт</v>
          </cell>
          <cell r="D8" t="str">
            <v>+</v>
          </cell>
          <cell r="E8" t="str">
            <v>матрица</v>
          </cell>
          <cell r="F8" t="str">
            <v>матрица</v>
          </cell>
          <cell r="G8" t="str">
            <v>матрица</v>
          </cell>
          <cell r="H8">
            <v>4607091383102</v>
          </cell>
          <cell r="I8">
            <v>180</v>
          </cell>
        </row>
        <row r="9">
          <cell r="B9" t="str">
            <v xml:space="preserve"> 062  Колбаса Кракушка пряная с сальцем, 0.3кг в/у п/к, БАВАРУШКА ПОКОМ</v>
          </cell>
          <cell r="C9" t="str">
            <v>шт</v>
          </cell>
          <cell r="D9" t="str">
            <v>+</v>
          </cell>
          <cell r="E9" t="str">
            <v>матрица</v>
          </cell>
          <cell r="F9" t="str">
            <v>матрица</v>
          </cell>
          <cell r="G9" t="str">
            <v>матрица</v>
          </cell>
          <cell r="H9">
            <v>4607091383836</v>
          </cell>
          <cell r="I9">
            <v>40</v>
          </cell>
        </row>
        <row r="10">
          <cell r="B10" t="str">
            <v xml:space="preserve"> 064  Колбаса Молочная Дугушка, вектор 0,4 кг, ТМ Стародворье  ПОКОМ</v>
          </cell>
          <cell r="C10" t="str">
            <v>шт</v>
          </cell>
          <cell r="D10" t="str">
            <v>+</v>
          </cell>
          <cell r="E10" t="str">
            <v>матрица</v>
          </cell>
          <cell r="F10" t="str">
            <v>матрица</v>
          </cell>
          <cell r="G10" t="str">
            <v>матрица</v>
          </cell>
          <cell r="H10">
            <v>4607091389098</v>
          </cell>
          <cell r="I10">
            <v>50</v>
          </cell>
        </row>
        <row r="11">
          <cell r="B11" t="str">
            <v xml:space="preserve"> 083  Колбаса Швейцарская 0,17 кг., ШТ., сырокопченая   ПОКОМ</v>
          </cell>
          <cell r="C11" t="str">
            <v>шт</v>
          </cell>
          <cell r="D11" t="str">
            <v>+</v>
          </cell>
          <cell r="E11" t="str">
            <v>матрица</v>
          </cell>
          <cell r="F11" t="str">
            <v>матрица</v>
          </cell>
          <cell r="G11" t="str">
            <v>матрица</v>
          </cell>
          <cell r="H11">
            <v>4607091388404</v>
          </cell>
          <cell r="I11">
            <v>180</v>
          </cell>
        </row>
        <row r="12">
          <cell r="B12" t="str">
            <v xml:space="preserve"> 117  Колбаса Сервелат Филейбургский с ароматными пряностями, в/у 0,35 кг срез, БАВАРУШКА ПОКОМ</v>
          </cell>
          <cell r="C12" t="str">
            <v>шт</v>
          </cell>
          <cell r="D12" t="str">
            <v>+</v>
          </cell>
          <cell r="E12" t="str">
            <v>матрица</v>
          </cell>
          <cell r="F12" t="str">
            <v>матрица</v>
          </cell>
          <cell r="G12" t="str">
            <v>матрица</v>
          </cell>
          <cell r="H12">
            <v>4607091389524</v>
          </cell>
          <cell r="I12">
            <v>50</v>
          </cell>
        </row>
        <row r="13">
          <cell r="B13" t="str">
            <v xml:space="preserve"> 118  Колбаса Сервелат Филейбургский с филе сочного окорока, в/у 0,35 кг срез, БАВАРУШКА ПОКОМ</v>
          </cell>
          <cell r="C13" t="str">
            <v>шт</v>
          </cell>
          <cell r="D13" t="str">
            <v>+</v>
          </cell>
          <cell r="E13" t="str">
            <v>матрица</v>
          </cell>
          <cell r="F13" t="str">
            <v>матрица</v>
          </cell>
          <cell r="G13" t="str">
            <v>матрица</v>
          </cell>
          <cell r="H13">
            <v>4607091389531</v>
          </cell>
          <cell r="I13">
            <v>50</v>
          </cell>
        </row>
        <row r="14">
          <cell r="B14" t="str">
            <v xml:space="preserve"> 200  Ветчина Дугушка ТМ Стародворье, вектор в/у    ПОКОМ</v>
          </cell>
          <cell r="C14" t="str">
            <v>кг</v>
          </cell>
          <cell r="D14" t="str">
            <v>+</v>
          </cell>
          <cell r="E14" t="str">
            <v>матрица</v>
          </cell>
          <cell r="F14" t="str">
            <v>матрица</v>
          </cell>
          <cell r="G14" t="str">
            <v>матрица</v>
          </cell>
          <cell r="H14">
            <v>4607091388930</v>
          </cell>
          <cell r="I14">
            <v>55</v>
          </cell>
        </row>
        <row r="15">
          <cell r="B15" t="str">
            <v xml:space="preserve"> 201  Ветчина Нежная ТМ Особый рецепт, (2,5кг), ПОКОМ</v>
          </cell>
          <cell r="C15" t="str">
            <v>кг</v>
          </cell>
          <cell r="D15" t="str">
            <v>+</v>
          </cell>
          <cell r="E15" t="str">
            <v>матрица</v>
          </cell>
          <cell r="F15" t="str">
            <v>матрица</v>
          </cell>
          <cell r="G15" t="str">
            <v>матрица</v>
          </cell>
          <cell r="H15">
            <v>4607091383980</v>
          </cell>
          <cell r="I15">
            <v>50</v>
          </cell>
        </row>
        <row r="16">
          <cell r="B16" t="str">
            <v xml:space="preserve"> 225  Колбаса Дугушка со шпиком, ВЕС, ТМ Стародворье   ПОКОМ</v>
          </cell>
          <cell r="C16" t="str">
            <v>кг</v>
          </cell>
          <cell r="D16" t="str">
            <v>+</v>
          </cell>
          <cell r="E16" t="str">
            <v>матрица</v>
          </cell>
          <cell r="F16" t="str">
            <v>матрица</v>
          </cell>
          <cell r="G16" t="str">
            <v>матрица</v>
          </cell>
          <cell r="H16">
            <v>4680115885271</v>
          </cell>
          <cell r="I16">
            <v>60</v>
          </cell>
        </row>
        <row r="17">
          <cell r="B17" t="str">
            <v xml:space="preserve"> 229  Колбаса Молочная Дугушка, в/у, ВЕС, ТМ Стародворье   ПОКОМ</v>
          </cell>
          <cell r="C17" t="str">
            <v>кг</v>
          </cell>
          <cell r="D17" t="str">
            <v>+</v>
          </cell>
          <cell r="E17" t="str">
            <v>матрица</v>
          </cell>
          <cell r="F17" t="str">
            <v>матрица</v>
          </cell>
          <cell r="G17" t="str">
            <v>матрица</v>
          </cell>
          <cell r="H17">
            <v>4607091389104</v>
          </cell>
          <cell r="I17">
            <v>60</v>
          </cell>
        </row>
        <row r="18">
          <cell r="B18" t="str">
            <v xml:space="preserve"> 236  Колбаса Рубленая ЗАПЕЧ. Дугушка ТМ Стародворье, вектор, в/к    ПОКОМ</v>
          </cell>
          <cell r="C18" t="str">
            <v>кг</v>
          </cell>
          <cell r="D18" t="str">
            <v>+</v>
          </cell>
          <cell r="E18" t="str">
            <v>матрица</v>
          </cell>
          <cell r="F18" t="str">
            <v>матрица</v>
          </cell>
          <cell r="G18" t="str">
            <v>матрица</v>
          </cell>
          <cell r="H18">
            <v>4680115883116</v>
          </cell>
          <cell r="I18">
            <v>60</v>
          </cell>
        </row>
        <row r="19">
          <cell r="B19" t="str">
            <v xml:space="preserve"> 239  Колбаса Салями запеч Дугушка, оболочка вектор, ВЕС, ТМ Стародворье  ПОКОМ</v>
          </cell>
          <cell r="C19" t="str">
            <v>кг</v>
          </cell>
          <cell r="D19" t="str">
            <v>+</v>
          </cell>
          <cell r="E19" t="str">
            <v>матрица</v>
          </cell>
          <cell r="F19" t="str">
            <v>матрица</v>
          </cell>
          <cell r="G19" t="str">
            <v>матрица</v>
          </cell>
          <cell r="H19">
            <v>4680115883093</v>
          </cell>
          <cell r="I19">
            <v>60</v>
          </cell>
        </row>
        <row r="20">
          <cell r="B20" t="str">
            <v xml:space="preserve"> 242  Колбаса Сервелат ЗАПЕЧ.Дугушка ТМ Стародворье, вектор, в/к     ПОКОМ</v>
          </cell>
          <cell r="C20" t="str">
            <v>кг</v>
          </cell>
          <cell r="D20" t="str">
            <v>+</v>
          </cell>
          <cell r="E20" t="str">
            <v>матрица</v>
          </cell>
          <cell r="F20" t="str">
            <v>матрица</v>
          </cell>
          <cell r="G20" t="str">
            <v>матрица</v>
          </cell>
          <cell r="H20">
            <v>4680115883109</v>
          </cell>
          <cell r="I20">
            <v>60</v>
          </cell>
        </row>
        <row r="21">
          <cell r="B21" t="str">
            <v xml:space="preserve"> 243  Колбаса Сервелат Зернистый, ВЕС.  ПОКОМ</v>
          </cell>
          <cell r="C21" t="str">
            <v>кг</v>
          </cell>
          <cell r="D21" t="str">
            <v>+</v>
          </cell>
          <cell r="E21" t="str">
            <v>матрица</v>
          </cell>
          <cell r="F21" t="str">
            <v>матрица</v>
          </cell>
          <cell r="G21" t="str">
            <v>матрица</v>
          </cell>
          <cell r="H21">
            <v>4607091387193</v>
          </cell>
          <cell r="I21">
            <v>35</v>
          </cell>
        </row>
        <row r="22">
          <cell r="B22" t="str">
            <v xml:space="preserve"> 247  Сардельки Нежные, ВЕС.  ПОКОМ</v>
          </cell>
          <cell r="C22" t="str">
            <v>кг</v>
          </cell>
          <cell r="D22" t="str">
            <v>+</v>
          </cell>
          <cell r="E22" t="str">
            <v>матрица</v>
          </cell>
          <cell r="F22" t="str">
            <v>матрица</v>
          </cell>
          <cell r="G22" t="str">
            <v>матрица</v>
          </cell>
          <cell r="H22">
            <v>4607091380880</v>
          </cell>
          <cell r="I22">
            <v>30</v>
          </cell>
        </row>
        <row r="23">
          <cell r="B23" t="str">
            <v xml:space="preserve"> 248  Сардельки Сочные ТМ Особый рецепт,   ПОКОМ</v>
          </cell>
          <cell r="C23" t="str">
            <v>кг</v>
          </cell>
          <cell r="D23" t="str">
            <v>+</v>
          </cell>
          <cell r="E23" t="str">
            <v>матрица</v>
          </cell>
          <cell r="F23" t="str">
            <v>матрица</v>
          </cell>
          <cell r="G23" t="str">
            <v>матрица</v>
          </cell>
          <cell r="H23">
            <v>4607091384673</v>
          </cell>
          <cell r="I23">
            <v>30</v>
          </cell>
        </row>
        <row r="24">
          <cell r="B24" t="str">
            <v xml:space="preserve"> 250  Сардельки стародворские с говядиной в обол. NDX, ВЕС. ПОКОМ</v>
          </cell>
          <cell r="C24" t="str">
            <v>кг</v>
          </cell>
          <cell r="D24" t="str">
            <v>+</v>
          </cell>
          <cell r="E24" t="str">
            <v>матрица</v>
          </cell>
          <cell r="F24" t="str">
            <v>матрица</v>
          </cell>
          <cell r="G24" t="str">
            <v>матрица</v>
          </cell>
          <cell r="H24">
            <v>4607091384482</v>
          </cell>
          <cell r="I24">
            <v>30</v>
          </cell>
        </row>
        <row r="25">
          <cell r="B25" t="str">
            <v xml:space="preserve"> 251  Сосиски Баварские, ВЕС.  ПОКОМ</v>
          </cell>
          <cell r="C25" t="str">
            <v>кг</v>
          </cell>
          <cell r="D25" t="str">
            <v>+</v>
          </cell>
          <cell r="E25" t="str">
            <v>матрица</v>
          </cell>
          <cell r="F25" t="str">
            <v>матрица</v>
          </cell>
          <cell r="G25" t="str">
            <v>матрица</v>
          </cell>
          <cell r="H25">
            <v>4607091387919</v>
          </cell>
          <cell r="I25">
            <v>45</v>
          </cell>
        </row>
        <row r="26">
          <cell r="B26" t="str">
            <v xml:space="preserve"> 253  Сосиски Ганноверские   ПОКОМ</v>
          </cell>
          <cell r="C26" t="str">
            <v>кг</v>
          </cell>
          <cell r="D26" t="str">
            <v>+</v>
          </cell>
          <cell r="E26" t="str">
            <v>матрица</v>
          </cell>
          <cell r="F26" t="str">
            <v>матрица</v>
          </cell>
          <cell r="G26" t="str">
            <v>матрица</v>
          </cell>
          <cell r="H26">
            <v>4607091387766</v>
          </cell>
          <cell r="I26">
            <v>40</v>
          </cell>
        </row>
        <row r="27">
          <cell r="B27" t="str">
            <v xml:space="preserve"> 255  Сосиски Молочные для завтрака ТМ Особый рецепт, п/а МГС, ВЕС, ТМ Стародворье  ПОКОМ</v>
          </cell>
          <cell r="C27" t="str">
            <v>кг</v>
          </cell>
          <cell r="D27" t="str">
            <v>+</v>
          </cell>
          <cell r="E27" t="str">
            <v>матрица</v>
          </cell>
          <cell r="F27" t="str">
            <v>матрица</v>
          </cell>
          <cell r="G27" t="str">
            <v>матрица</v>
          </cell>
          <cell r="H27">
            <v>4607091384246</v>
          </cell>
          <cell r="I27">
            <v>40</v>
          </cell>
        </row>
        <row r="28">
          <cell r="B28" t="str">
            <v xml:space="preserve"> 257  Сосиски Молочные оригинальные ТМ Особый рецепт, ВЕС.   ПОКОМ</v>
          </cell>
          <cell r="C28" t="str">
            <v>кг</v>
          </cell>
          <cell r="D28" t="str">
            <v>+</v>
          </cell>
          <cell r="E28" t="str">
            <v>матрица</v>
          </cell>
          <cell r="F28" t="str">
            <v>матрица</v>
          </cell>
          <cell r="G28" t="str">
            <v>матрица</v>
          </cell>
          <cell r="H28">
            <v>4607091384260</v>
          </cell>
          <cell r="I28">
            <v>40</v>
          </cell>
        </row>
        <row r="29">
          <cell r="B29" t="str">
            <v xml:space="preserve"> 259  Сосиски Сливочные Дугушка, ВЕС.   ПОКОМ</v>
          </cell>
          <cell r="C29" t="str">
            <v>кг</v>
          </cell>
          <cell r="D29" t="str">
            <v>+</v>
          </cell>
          <cell r="E29" t="str">
            <v>матрица</v>
          </cell>
          <cell r="F29" t="str">
            <v>матрица</v>
          </cell>
          <cell r="G29" t="str">
            <v>матрица</v>
          </cell>
          <cell r="H29">
            <v>4607091383416</v>
          </cell>
          <cell r="I29">
            <v>45</v>
          </cell>
        </row>
        <row r="30">
          <cell r="B30" t="str">
            <v xml:space="preserve"> 263  Шпикачки Стародворские, ВЕС.  ПОКОМ</v>
          </cell>
          <cell r="C30" t="str">
            <v>кг</v>
          </cell>
          <cell r="D30" t="str">
            <v>+</v>
          </cell>
          <cell r="E30" t="str">
            <v>матрица</v>
          </cell>
          <cell r="F30" t="str">
            <v>матрица</v>
          </cell>
          <cell r="G30" t="str">
            <v>матрица</v>
          </cell>
          <cell r="H30">
            <v>4607091380897</v>
          </cell>
          <cell r="I30">
            <v>30</v>
          </cell>
        </row>
        <row r="31">
          <cell r="B31" t="str">
            <v xml:space="preserve"> 265  Колбаса Балыкбургская, ВЕС, ТМ Баварушка  ПОКОМ</v>
          </cell>
          <cell r="C31" t="str">
            <v>кг</v>
          </cell>
          <cell r="D31" t="str">
            <v>+</v>
          </cell>
          <cell r="E31" t="str">
            <v>матрица</v>
          </cell>
          <cell r="F31" t="str">
            <v>матрица</v>
          </cell>
          <cell r="G31" t="str">
            <v>матрица</v>
          </cell>
          <cell r="H31">
            <v>4607091389739</v>
          </cell>
          <cell r="I31">
            <v>50</v>
          </cell>
        </row>
        <row r="32">
          <cell r="B32" t="str">
            <v xml:space="preserve"> 266  Колбаса Филейбургская с сочным окороком, ВЕС, ТМ Баварушка  ПОКОМ</v>
          </cell>
          <cell r="C32" t="str">
            <v>кг</v>
          </cell>
          <cell r="D32" t="str">
            <v>+</v>
          </cell>
          <cell r="E32" t="str">
            <v>матрица</v>
          </cell>
          <cell r="F32" t="str">
            <v>матрица</v>
          </cell>
          <cell r="G32" t="str">
            <v>матрица</v>
          </cell>
          <cell r="H32">
            <v>4607091389746</v>
          </cell>
          <cell r="I32">
            <v>50</v>
          </cell>
        </row>
        <row r="33">
          <cell r="B33" t="str">
            <v xml:space="preserve"> 267  Колбаса Салями Филейбургская зернистая, оболочка фиброуз, ВЕС, ТМ Баварушка  ПОКОМ</v>
          </cell>
          <cell r="C33" t="str">
            <v>кг</v>
          </cell>
          <cell r="D33" t="str">
            <v>+</v>
          </cell>
          <cell r="E33" t="str">
            <v>матрица</v>
          </cell>
          <cell r="F33" t="str">
            <v>матрица</v>
          </cell>
          <cell r="G33" t="str">
            <v>матрица</v>
          </cell>
          <cell r="H33">
            <v>4607091389753</v>
          </cell>
          <cell r="I33">
            <v>50</v>
          </cell>
        </row>
        <row r="34">
          <cell r="B34" t="str">
            <v xml:space="preserve"> 273  Сосиски Сочинки с сочной грудинкой, МГС 0.4кг,   ПОКОМ</v>
          </cell>
          <cell r="C34" t="str">
            <v>шт</v>
          </cell>
          <cell r="D34" t="str">
            <v>+</v>
          </cell>
          <cell r="E34" t="str">
            <v>матрица</v>
          </cell>
          <cell r="F34" t="str">
            <v>матрица</v>
          </cell>
          <cell r="G34" t="str">
            <v>матрица</v>
          </cell>
          <cell r="H34">
            <v>4680115880092</v>
          </cell>
          <cell r="I34">
            <v>45</v>
          </cell>
        </row>
        <row r="35">
          <cell r="B35" t="str">
            <v xml:space="preserve"> 276  Колбаса Сливушка ТМ Вязанка в оболочке полиамид 0,45 кг  ПОКОМ</v>
          </cell>
          <cell r="C35" t="str">
            <v>шт</v>
          </cell>
          <cell r="D35" t="str">
            <v>+</v>
          </cell>
          <cell r="E35" t="str">
            <v>матрица</v>
          </cell>
          <cell r="F35" t="str">
            <v>матрица</v>
          </cell>
          <cell r="G35" t="str">
            <v>матрица</v>
          </cell>
          <cell r="H35">
            <v>4680115880429</v>
          </cell>
          <cell r="I35">
            <v>50</v>
          </cell>
        </row>
        <row r="36">
          <cell r="B36" t="str">
            <v xml:space="preserve"> 278  Сосиски Сочинки с сочным окороком, МГС 0.4кг,   ПОКОМ</v>
          </cell>
          <cell r="C36" t="str">
            <v>шт</v>
          </cell>
          <cell r="D36" t="str">
            <v>+</v>
          </cell>
          <cell r="E36" t="str">
            <v>матрица</v>
          </cell>
          <cell r="F36" t="str">
            <v>матрица</v>
          </cell>
          <cell r="G36" t="str">
            <v>матрица</v>
          </cell>
          <cell r="H36">
            <v>4680115880221</v>
          </cell>
          <cell r="I36">
            <v>45</v>
          </cell>
        </row>
        <row r="37">
          <cell r="B37" t="str">
            <v xml:space="preserve"> 283  Сосиски Сочинки, ВЕС, ТМ Стародворье ПОКОМ</v>
          </cell>
          <cell r="C37" t="str">
            <v>кг</v>
          </cell>
          <cell r="D37" t="str">
            <v>+</v>
          </cell>
          <cell r="E37" t="str">
            <v>матрица</v>
          </cell>
          <cell r="F37" t="str">
            <v>матрица</v>
          </cell>
          <cell r="G37" t="str">
            <v>матрица</v>
          </cell>
          <cell r="H37">
            <v>4680115880573</v>
          </cell>
          <cell r="I37">
            <v>45</v>
          </cell>
        </row>
        <row r="38">
          <cell r="B38" t="str">
            <v xml:space="preserve"> 284  Сосиски Молокуши миникушай ТМ Вязанка, 0.45кг, ПОКОМ</v>
          </cell>
          <cell r="C38" t="str">
            <v>шт</v>
          </cell>
          <cell r="D38" t="str">
            <v>+</v>
          </cell>
          <cell r="E38" t="str">
            <v>матрица</v>
          </cell>
          <cell r="F38" t="str">
            <v>матрица</v>
          </cell>
          <cell r="G38" t="str">
            <v>матрица</v>
          </cell>
          <cell r="H38">
            <v>4680115880214</v>
          </cell>
          <cell r="I38">
            <v>45</v>
          </cell>
        </row>
        <row r="39">
          <cell r="B39" t="str">
            <v xml:space="preserve"> 296  Колбаса Мясорубская с рубленой грудинкой 0,35кг срез ТМ Стародворье  ПОКОМ</v>
          </cell>
          <cell r="C39" t="str">
            <v>шт</v>
          </cell>
          <cell r="D39" t="str">
            <v>+</v>
          </cell>
          <cell r="E39" t="str">
            <v>матрица</v>
          </cell>
          <cell r="F39" t="str">
            <v>матрица</v>
          </cell>
          <cell r="G39" t="str">
            <v>матрица</v>
          </cell>
          <cell r="H39">
            <v>4680115880986</v>
          </cell>
          <cell r="I39">
            <v>40</v>
          </cell>
        </row>
        <row r="40">
          <cell r="B40" t="str">
            <v xml:space="preserve"> 297  Колбаса Мясорубская с рубленой грудинкой ВЕС ТМ Стародворье  ПОКОМ</v>
          </cell>
          <cell r="C40" t="str">
            <v>кг</v>
          </cell>
          <cell r="D40" t="str">
            <v>+</v>
          </cell>
          <cell r="E40" t="str">
            <v>матрица</v>
          </cell>
          <cell r="F40" t="str">
            <v>матрица</v>
          </cell>
          <cell r="G40" t="str">
            <v>матрица</v>
          </cell>
          <cell r="H40">
            <v>4680115880993</v>
          </cell>
          <cell r="I40">
            <v>40</v>
          </cell>
        </row>
        <row r="41">
          <cell r="B41" t="str">
            <v xml:space="preserve"> 301  Сосиски Сочинки по-баварски с сыром,  0.4кг, ТМ Стародворье  ПОКОМ</v>
          </cell>
          <cell r="C41" t="str">
            <v>шт</v>
          </cell>
          <cell r="D41" t="str">
            <v>+</v>
          </cell>
          <cell r="E41" t="str">
            <v>матрица</v>
          </cell>
          <cell r="F41" t="str">
            <v>матрица</v>
          </cell>
          <cell r="G41" t="str">
            <v>матрица</v>
          </cell>
          <cell r="H41">
            <v>4680115881228</v>
          </cell>
          <cell r="I41">
            <v>40</v>
          </cell>
        </row>
        <row r="42">
          <cell r="B42" t="str">
            <v xml:space="preserve"> 302  Сосиски Сочинки по-баварски,  0.4кг, ТМ Стародворье  ПОКОМ</v>
          </cell>
          <cell r="C42" t="str">
            <v>шт</v>
          </cell>
          <cell r="D42" t="str">
            <v>+</v>
          </cell>
          <cell r="E42" t="str">
            <v>матрица</v>
          </cell>
          <cell r="F42" t="str">
            <v>матрица</v>
          </cell>
          <cell r="G42" t="str">
            <v>матрица</v>
          </cell>
          <cell r="H42">
            <v>4680115881211</v>
          </cell>
          <cell r="I42">
            <v>45</v>
          </cell>
        </row>
        <row r="43">
          <cell r="B43" t="str">
            <v xml:space="preserve"> 305  Колбаса Сервелат Мясорубский с мелкорубленным окороком в/у  ТМ Стародворье ВЕС   ПОКОМ</v>
          </cell>
          <cell r="C43" t="str">
            <v>кг</v>
          </cell>
          <cell r="D43" t="str">
            <v>+</v>
          </cell>
          <cell r="E43" t="str">
            <v>матрица</v>
          </cell>
          <cell r="F43" t="str">
            <v>матрица</v>
          </cell>
          <cell r="G43" t="str">
            <v>матрица</v>
          </cell>
          <cell r="H43">
            <v>4680115881563</v>
          </cell>
          <cell r="I43">
            <v>40</v>
          </cell>
        </row>
        <row r="44">
          <cell r="B44" t="str">
            <v xml:space="preserve"> 307  Колбаса Сервелат Мясорубский с мелкорубленным окороком 0,35 кг срез ТМ Стародворье   Поком</v>
          </cell>
          <cell r="C44" t="str">
            <v>шт</v>
          </cell>
          <cell r="D44" t="str">
            <v>+</v>
          </cell>
          <cell r="E44" t="str">
            <v>матрица</v>
          </cell>
          <cell r="F44" t="str">
            <v>матрица</v>
          </cell>
          <cell r="G44" t="str">
            <v>матрица</v>
          </cell>
          <cell r="H44">
            <v>4680115881679</v>
          </cell>
          <cell r="I44">
            <v>40</v>
          </cell>
        </row>
        <row r="45">
          <cell r="B45" t="str">
            <v xml:space="preserve"> 309  Сосиски Сочинки с сыром 0,4 кг ТМ Стародворье  ПОКОМ</v>
          </cell>
          <cell r="C45" t="str">
            <v>шт</v>
          </cell>
          <cell r="D45" t="str">
            <v>+</v>
          </cell>
          <cell r="E45" t="str">
            <v>матрица</v>
          </cell>
          <cell r="F45" t="str">
            <v>матрица</v>
          </cell>
          <cell r="G45" t="str">
            <v>матрица</v>
          </cell>
          <cell r="H45">
            <v>4680115880504</v>
          </cell>
          <cell r="I45">
            <v>40</v>
          </cell>
        </row>
        <row r="46">
          <cell r="B46" t="str">
            <v xml:space="preserve"> 312  Ветчина Филейская ВЕС ТМ  Вязанка ТС Столичная  ПОКОМ</v>
          </cell>
          <cell r="C46" t="str">
            <v>кг</v>
          </cell>
          <cell r="D46" t="str">
            <v>+</v>
          </cell>
          <cell r="E46" t="str">
            <v>матрица</v>
          </cell>
          <cell r="F46" t="str">
            <v>матрица</v>
          </cell>
          <cell r="G46" t="str">
            <v>матрица</v>
          </cell>
          <cell r="H46">
            <v>4680115881440</v>
          </cell>
          <cell r="I46">
            <v>50</v>
          </cell>
        </row>
        <row r="47">
          <cell r="B47" t="str">
            <v xml:space="preserve"> 315  Колбаса вареная Молокуша ТМ Вязанка ВЕС, ПОКОМ</v>
          </cell>
          <cell r="C47" t="str">
            <v>кг</v>
          </cell>
          <cell r="D47" t="str">
            <v>+</v>
          </cell>
          <cell r="E47" t="str">
            <v>матрица</v>
          </cell>
          <cell r="F47" t="str">
            <v>матрица</v>
          </cell>
          <cell r="G47" t="str">
            <v>матрица</v>
          </cell>
          <cell r="H47">
            <v>4680115881327</v>
          </cell>
          <cell r="I47">
            <v>50</v>
          </cell>
        </row>
        <row r="48">
          <cell r="B48" t="str">
            <v xml:space="preserve"> 317 Колбаса Сервелат Рижский ТМ Зареченские, ВЕС  ПОКОМ</v>
          </cell>
          <cell r="C48" t="str">
            <v>кг</v>
          </cell>
          <cell r="D48" t="str">
            <v>+</v>
          </cell>
          <cell r="E48" t="str">
            <v>матрица</v>
          </cell>
          <cell r="F48" t="str">
            <v>матрица</v>
          </cell>
          <cell r="G48" t="str">
            <v>матрица</v>
          </cell>
          <cell r="H48">
            <v>4640242180595</v>
          </cell>
          <cell r="I48">
            <v>40</v>
          </cell>
        </row>
        <row r="49">
          <cell r="B49" t="str">
            <v xml:space="preserve"> 318  Сосиски Датские ТМ Зареченские, ВЕС  ПОКОМ</v>
          </cell>
          <cell r="C49" t="str">
            <v>кг</v>
          </cell>
          <cell r="D49" t="str">
            <v>+</v>
          </cell>
          <cell r="E49" t="str">
            <v>матрица</v>
          </cell>
          <cell r="F49" t="str">
            <v>матрица</v>
          </cell>
          <cell r="G49" t="str">
            <v>матрица</v>
          </cell>
          <cell r="H49">
            <v>4640242180533</v>
          </cell>
          <cell r="I49">
            <v>40</v>
          </cell>
        </row>
        <row r="50">
          <cell r="B50" t="str">
            <v xml:space="preserve"> 321  Колбаса Сервелат Пражский ТМ Зареченские, ВЕС ПОКОМ</v>
          </cell>
          <cell r="C50" t="str">
            <v>кг</v>
          </cell>
          <cell r="D50" t="str">
            <v>+</v>
          </cell>
          <cell r="E50" t="str">
            <v>матрица</v>
          </cell>
          <cell r="F50" t="str">
            <v>матрица</v>
          </cell>
          <cell r="G50" t="str">
            <v>матрица</v>
          </cell>
          <cell r="H50">
            <v>4640242180816</v>
          </cell>
          <cell r="I50">
            <v>40</v>
          </cell>
        </row>
        <row r="51">
          <cell r="B51" t="str">
            <v xml:space="preserve"> 322  Колбаса вареная Молокуша 0,45кг ТМ Вязанка  ПОКОМ</v>
          </cell>
          <cell r="C51" t="str">
            <v>шт</v>
          </cell>
          <cell r="D51" t="str">
            <v>+</v>
          </cell>
          <cell r="E51" t="str">
            <v>матрица</v>
          </cell>
          <cell r="F51" t="str">
            <v>матрица</v>
          </cell>
          <cell r="G51" t="str">
            <v>матрица</v>
          </cell>
          <cell r="H51">
            <v>4680115881303</v>
          </cell>
          <cell r="I51">
            <v>50</v>
          </cell>
        </row>
        <row r="52">
          <cell r="B52" t="str">
            <v xml:space="preserve"> 327  Сосиски Сочинки с сыром ТМ Стародворье, ВЕС ПОКОМ</v>
          </cell>
          <cell r="C52" t="str">
            <v>кг</v>
          </cell>
          <cell r="D52" t="str">
            <v>+</v>
          </cell>
          <cell r="E52" t="str">
            <v>матрица</v>
          </cell>
          <cell r="F52" t="str">
            <v>матрица</v>
          </cell>
          <cell r="G52" t="str">
            <v>матрица</v>
          </cell>
          <cell r="H52">
            <v>4680115880962</v>
          </cell>
          <cell r="I52">
            <v>40</v>
          </cell>
        </row>
        <row r="53">
          <cell r="B53" t="str">
            <v xml:space="preserve"> 328  Сардельки Сочинки Стародворье ТМ  0,4 кг ПОКОМ</v>
          </cell>
          <cell r="C53" t="str">
            <v>шт</v>
          </cell>
          <cell r="D53" t="str">
            <v>+</v>
          </cell>
          <cell r="E53" t="str">
            <v>матрица</v>
          </cell>
          <cell r="F53" t="str">
            <v>матрица</v>
          </cell>
          <cell r="G53" t="str">
            <v>матрица</v>
          </cell>
          <cell r="H53">
            <v>4680115880801</v>
          </cell>
          <cell r="I53">
            <v>40</v>
          </cell>
        </row>
        <row r="54">
          <cell r="B54" t="str">
            <v xml:space="preserve"> 329  Сардельки Сочинки с сыром Стародворье ТМ, 0,4 кг. ПОКОМ</v>
          </cell>
          <cell r="C54" t="str">
            <v>шт</v>
          </cell>
          <cell r="D54" t="str">
            <v>+</v>
          </cell>
          <cell r="E54" t="str">
            <v>матрица</v>
          </cell>
          <cell r="F54" t="str">
            <v>матрица</v>
          </cell>
          <cell r="G54" t="str">
            <v>матрица</v>
          </cell>
          <cell r="H54">
            <v>4680115880818</v>
          </cell>
          <cell r="I54">
            <v>40</v>
          </cell>
        </row>
        <row r="55">
          <cell r="B55" t="str">
            <v xml:space="preserve"> 330  Колбаса вареная Филейская ТМ Вязанка ТС Классическая ВЕС  ПОКОМ</v>
          </cell>
          <cell r="C55" t="str">
            <v>кг</v>
          </cell>
          <cell r="D55" t="str">
            <v>+</v>
          </cell>
          <cell r="E55" t="str">
            <v>матрица</v>
          </cell>
          <cell r="F55" t="str">
            <v>матрица</v>
          </cell>
          <cell r="G55" t="str">
            <v>матрица</v>
          </cell>
          <cell r="H55">
            <v>4680115881426</v>
          </cell>
          <cell r="I55">
            <v>50</v>
          </cell>
        </row>
        <row r="56">
          <cell r="B56" t="str">
            <v xml:space="preserve"> 335  Колбаса Сливушка ТМ Вязанка. ВЕС.  ПОКОМ </v>
          </cell>
          <cell r="C56" t="str">
            <v>кг</v>
          </cell>
          <cell r="D56" t="str">
            <v>+</v>
          </cell>
          <cell r="E56" t="str">
            <v>матрица</v>
          </cell>
          <cell r="F56" t="str">
            <v>матрица</v>
          </cell>
          <cell r="G56" t="str">
            <v>матрица</v>
          </cell>
          <cell r="H56">
            <v>4680115882133</v>
          </cell>
          <cell r="I56">
            <v>50</v>
          </cell>
        </row>
        <row r="57">
          <cell r="B57" t="str">
            <v xml:space="preserve"> 336  Ветчина Сливушка с индейкой ТМ Вязанка. ВЕС  ПОКОМ</v>
          </cell>
          <cell r="C57" t="str">
            <v>кг</v>
          </cell>
          <cell r="D57" t="str">
            <v>+</v>
          </cell>
          <cell r="E57" t="str">
            <v>матрица</v>
          </cell>
          <cell r="F57" t="str">
            <v>матрица</v>
          </cell>
          <cell r="G57" t="str">
            <v>матрица</v>
          </cell>
          <cell r="H57">
            <v>4680115881488</v>
          </cell>
          <cell r="I57">
            <v>50</v>
          </cell>
        </row>
        <row r="58">
          <cell r="B58" t="str">
            <v xml:space="preserve"> 339  Колбаса вареная Филейская ТМ Вязанка ТС Классическая, 0,40 кг.  ПОКОМ</v>
          </cell>
          <cell r="C58" t="str">
            <v>шт</v>
          </cell>
          <cell r="D58" t="str">
            <v>+</v>
          </cell>
          <cell r="E58" t="str">
            <v>матрица</v>
          </cell>
          <cell r="F58" t="str">
            <v>матрица</v>
          </cell>
          <cell r="G58" t="str">
            <v>матрица</v>
          </cell>
          <cell r="H58">
            <v>4680115881525</v>
          </cell>
          <cell r="I58">
            <v>50</v>
          </cell>
        </row>
        <row r="59">
          <cell r="B59" t="str">
            <v xml:space="preserve"> 342 Сосиски Сочинки Молочные ТМ Стародворье 0,4 кг ПОКОМ</v>
          </cell>
          <cell r="C59" t="str">
            <v>шт</v>
          </cell>
          <cell r="D59" t="str">
            <v>+</v>
          </cell>
          <cell r="E59" t="str">
            <v>матрица</v>
          </cell>
          <cell r="F59" t="str">
            <v>матрица</v>
          </cell>
          <cell r="G59" t="str">
            <v>матрица</v>
          </cell>
          <cell r="H59">
            <v>4680115882195</v>
          </cell>
          <cell r="I59">
            <v>40</v>
          </cell>
        </row>
        <row r="60">
          <cell r="B60" t="str">
            <v xml:space="preserve"> 343 Сосиски Сочинки Сливочные ТМ Стародворье  0,4 кг</v>
          </cell>
          <cell r="C60" t="str">
            <v>шт</v>
          </cell>
          <cell r="D60" t="str">
            <v>+</v>
          </cell>
          <cell r="E60" t="str">
            <v>матрица</v>
          </cell>
          <cell r="F60" t="str">
            <v>матрица</v>
          </cell>
          <cell r="G60" t="str">
            <v>матрица</v>
          </cell>
          <cell r="H60">
            <v>4680115882164</v>
          </cell>
          <cell r="I60">
            <v>40</v>
          </cell>
        </row>
        <row r="61">
          <cell r="B61" t="str">
            <v xml:space="preserve"> 344  Колбаса Сочинка по-европейски с сочной грудинкой ТМ Стародворье, ВЕС ПОКОМ</v>
          </cell>
          <cell r="C61" t="str">
            <v>кг</v>
          </cell>
          <cell r="D61" t="str">
            <v>+</v>
          </cell>
          <cell r="E61" t="str">
            <v>матрица</v>
          </cell>
          <cell r="F61" t="str">
            <v>матрица</v>
          </cell>
          <cell r="G61" t="str">
            <v>матрица</v>
          </cell>
          <cell r="H61">
            <v>4680115882683</v>
          </cell>
          <cell r="I61">
            <v>40</v>
          </cell>
        </row>
        <row r="62">
          <cell r="B62" t="str">
            <v xml:space="preserve"> 345  Колбаса Сочинка по-фински с сочным окроком ТМ Стародворье ВЕС ПОКОМ</v>
          </cell>
          <cell r="C62" t="str">
            <v>кг</v>
          </cell>
          <cell r="D62" t="str">
            <v>+</v>
          </cell>
          <cell r="E62" t="str">
            <v>матрица</v>
          </cell>
          <cell r="F62" t="str">
            <v>матрица</v>
          </cell>
          <cell r="G62" t="str">
            <v>матрица</v>
          </cell>
          <cell r="H62">
            <v>4680115882690</v>
          </cell>
          <cell r="I62">
            <v>40</v>
          </cell>
        </row>
        <row r="63">
          <cell r="B63" t="str">
            <v xml:space="preserve"> 347  Колбаса Сочинка рубленая с сочным окороком ТМ Стародворье ВЕС ПОКОМ</v>
          </cell>
          <cell r="C63" t="str">
            <v>кг</v>
          </cell>
          <cell r="D63" t="str">
            <v>+</v>
          </cell>
          <cell r="E63" t="str">
            <v>матрица</v>
          </cell>
          <cell r="F63" t="str">
            <v>матрица</v>
          </cell>
          <cell r="G63" t="str">
            <v>матрица</v>
          </cell>
          <cell r="H63">
            <v>4680115882676</v>
          </cell>
          <cell r="I63">
            <v>40</v>
          </cell>
        </row>
        <row r="64">
          <cell r="B64" t="str">
            <v xml:space="preserve"> 364  Сардельки Филейские Вязанка ВЕС NDX ТМ Вязанка  ПОКОМ</v>
          </cell>
          <cell r="C64" t="str">
            <v>кг</v>
          </cell>
          <cell r="D64" t="str">
            <v>+</v>
          </cell>
          <cell r="E64" t="str">
            <v>матрица</v>
          </cell>
          <cell r="F64" t="str">
            <v>матрица</v>
          </cell>
          <cell r="G64" t="str">
            <v>матрица</v>
          </cell>
          <cell r="H64">
            <v>4680115881532</v>
          </cell>
          <cell r="I64">
            <v>30</v>
          </cell>
        </row>
        <row r="65">
          <cell r="B65" t="str">
            <v xml:space="preserve"> 376  Колбаса Докторская Дугушка 0,6кг ГОСТ ТМ Стародворье  ПОКОМ </v>
          </cell>
          <cell r="C65" t="str">
            <v>шт</v>
          </cell>
          <cell r="D65" t="str">
            <v>+</v>
          </cell>
          <cell r="E65" t="str">
            <v>матрица</v>
          </cell>
          <cell r="F65" t="str">
            <v>матрица</v>
          </cell>
          <cell r="G65" t="str">
            <v>матрица</v>
          </cell>
          <cell r="H65">
            <v>4680115880603</v>
          </cell>
          <cell r="I65">
            <v>60</v>
          </cell>
        </row>
        <row r="66">
          <cell r="B66" t="str">
            <v xml:space="preserve"> 394 Ветчина Сочинка с сочным окороком ТМ Стародворье полиамид ф/в 0,35 кг  Поком</v>
          </cell>
          <cell r="C66" t="str">
            <v>шт</v>
          </cell>
          <cell r="D66" t="str">
            <v>+</v>
          </cell>
          <cell r="E66" t="str">
            <v>матрица</v>
          </cell>
          <cell r="F66" t="str">
            <v>матрица</v>
          </cell>
          <cell r="G66" t="str">
            <v>матрица</v>
          </cell>
          <cell r="H66">
            <v>4680115880764</v>
          </cell>
          <cell r="I66">
            <v>50</v>
          </cell>
        </row>
        <row r="67">
          <cell r="B67" t="str">
            <v xml:space="preserve"> 395  Колбаса Докторская ГОСТ ТМ Вязанка в оболочке полиамид 0,37 кг. ПОКОМ</v>
          </cell>
          <cell r="C67" t="str">
            <v>шт</v>
          </cell>
          <cell r="D67" t="str">
            <v>+</v>
          </cell>
          <cell r="E67" t="str">
            <v>матрица</v>
          </cell>
          <cell r="F67" t="str">
            <v>матрица</v>
          </cell>
          <cell r="G67" t="str">
            <v>матрица</v>
          </cell>
          <cell r="H67">
            <v>4680115882539</v>
          </cell>
          <cell r="I67">
            <v>50</v>
          </cell>
        </row>
        <row r="68">
          <cell r="B68" t="str">
            <v xml:space="preserve"> 396  Сардельки Филейские Вязанка ТМ Вязанка в оболочке NDX  0,4 кг. ПОКОМ</v>
          </cell>
          <cell r="C68" t="str">
            <v>шт</v>
          </cell>
          <cell r="D68" t="str">
            <v>+</v>
          </cell>
          <cell r="E68" t="str">
            <v>матрица</v>
          </cell>
          <cell r="F68" t="str">
            <v>матрица</v>
          </cell>
          <cell r="G68" t="str">
            <v>матрица</v>
          </cell>
          <cell r="H68">
            <v>4680115881464</v>
          </cell>
          <cell r="I68">
            <v>30</v>
          </cell>
        </row>
        <row r="69">
          <cell r="B69" t="str">
            <v xml:space="preserve"> 397  Ветчина Дугушка ТМ Стародворье ТС Дугушка в полиамидной оболочке 0,6 кг. ПОКОМ</v>
          </cell>
          <cell r="C69" t="str">
            <v>шт</v>
          </cell>
          <cell r="D69" t="str">
            <v>+</v>
          </cell>
          <cell r="E69" t="str">
            <v>матрица</v>
          </cell>
          <cell r="F69" t="str">
            <v>матрица</v>
          </cell>
          <cell r="G69" t="str">
            <v>матрица</v>
          </cell>
          <cell r="H69">
            <v>4680115880054</v>
          </cell>
          <cell r="I69">
            <v>55</v>
          </cell>
        </row>
        <row r="70">
          <cell r="B70" t="str">
            <v xml:space="preserve"> 397 Сосиски Сливочные по-стародворски Бордо Фикс.вес 0,45 П/а мгс Стародворье  Поком</v>
          </cell>
          <cell r="C70" t="str">
            <v>шт</v>
          </cell>
          <cell r="D70" t="str">
            <v>+</v>
          </cell>
          <cell r="E70" t="str">
            <v>матрица</v>
          </cell>
          <cell r="F70" t="str">
            <v>матрица</v>
          </cell>
          <cell r="G70" t="str">
            <v>матрица</v>
          </cell>
          <cell r="H70">
            <v>4607091387513</v>
          </cell>
          <cell r="I70">
            <v>40</v>
          </cell>
        </row>
        <row r="71">
          <cell r="B71" t="str">
            <v xml:space="preserve"> 408  Ветчина Сливушка с индейкой ТМ Вязанка, 0,4кг  ПОКОМ</v>
          </cell>
          <cell r="C71" t="str">
            <v>шт</v>
          </cell>
          <cell r="D71" t="str">
            <v>+</v>
          </cell>
          <cell r="E71" t="str">
            <v>матрица</v>
          </cell>
          <cell r="F71" t="str">
            <v>матрица</v>
          </cell>
          <cell r="G71" t="str">
            <v>матрица</v>
          </cell>
          <cell r="H71">
            <v>4680115880658</v>
          </cell>
          <cell r="I71">
            <v>50</v>
          </cell>
        </row>
        <row r="72">
          <cell r="B72" t="str">
            <v xml:space="preserve"> 415  Колбаса Балыкбургская с мраморным балыком 0,11 кг ТМ Баварушка  ПОКОМ</v>
          </cell>
          <cell r="C72" t="str">
            <v>шт</v>
          </cell>
          <cell r="D72" t="str">
            <v>+</v>
          </cell>
          <cell r="E72" t="str">
            <v>матрица</v>
          </cell>
          <cell r="F72" t="str">
            <v>матрица</v>
          </cell>
          <cell r="G72" t="str">
            <v>матрица</v>
          </cell>
          <cell r="H72">
            <v>4680115884090</v>
          </cell>
          <cell r="I72">
            <v>150</v>
          </cell>
        </row>
        <row r="73">
          <cell r="B73" t="str">
            <v xml:space="preserve"> 419  Колбаса Филейбургская зернистая 0,06 кг нарезка ТМ Баварушка  ПОКОМ</v>
          </cell>
          <cell r="C73" t="str">
            <v>шт</v>
          </cell>
          <cell r="D73" t="str">
            <v>+</v>
          </cell>
          <cell r="E73" t="str">
            <v>матрица</v>
          </cell>
          <cell r="F73" t="str">
            <v>матрица</v>
          </cell>
          <cell r="G73" t="str">
            <v>матрица</v>
          </cell>
          <cell r="H73">
            <v>4680115884335</v>
          </cell>
          <cell r="I73">
            <v>60</v>
          </cell>
        </row>
        <row r="74">
          <cell r="B74" t="str">
            <v xml:space="preserve"> 422  Деликатесы Бекон Балыкбургский ТМ Баварушка  0,15 кг.ПОКОМ</v>
          </cell>
          <cell r="C74" t="str">
            <v>шт</v>
          </cell>
          <cell r="D74" t="str">
            <v>+</v>
          </cell>
          <cell r="E74" t="str">
            <v>матрица</v>
          </cell>
          <cell r="F74" t="str">
            <v>матрица</v>
          </cell>
          <cell r="G74" t="str">
            <v>матрица</v>
          </cell>
          <cell r="H74">
            <v>4680115884564</v>
          </cell>
          <cell r="I74">
            <v>60</v>
          </cell>
        </row>
        <row r="75">
          <cell r="B75" t="str">
            <v xml:space="preserve"> 427  Колбаса Филедворская ТМ Стародворье в оболочке полиамид. ВЕС ПОКОМ</v>
          </cell>
          <cell r="C75" t="str">
            <v>кг</v>
          </cell>
          <cell r="D75" t="str">
            <v>+</v>
          </cell>
          <cell r="E75" t="str">
            <v>матрица</v>
          </cell>
          <cell r="F75" t="str">
            <v>матрица</v>
          </cell>
          <cell r="G75" t="str">
            <v>матрица</v>
          </cell>
          <cell r="H75">
            <v>4680115884250</v>
          </cell>
          <cell r="I75">
            <v>55</v>
          </cell>
        </row>
        <row r="76">
          <cell r="B76" t="str">
            <v xml:space="preserve"> 435  Колбаса Молочная Стародворская  с молоком в оболочке полиамид 0,4 кг.ТМ Стародворье ПОКОМ</v>
          </cell>
          <cell r="C76" t="str">
            <v>шт</v>
          </cell>
          <cell r="D76" t="str">
            <v>+</v>
          </cell>
          <cell r="E76" t="str">
            <v>матрица</v>
          </cell>
          <cell r="F76" t="str">
            <v>матрица</v>
          </cell>
          <cell r="G76" t="str">
            <v>матрица</v>
          </cell>
          <cell r="H76">
            <v>4680115884144</v>
          </cell>
          <cell r="I76">
            <v>55</v>
          </cell>
        </row>
        <row r="77">
          <cell r="B77" t="str">
            <v xml:space="preserve"> 436  Колбаса Молочная стародворская с молоком, ВЕС, ТМ Стародворье  ПОКОМ</v>
          </cell>
          <cell r="C77" t="str">
            <v>кг</v>
          </cell>
          <cell r="D77" t="str">
            <v>+</v>
          </cell>
          <cell r="E77" t="str">
            <v>матрица</v>
          </cell>
          <cell r="F77" t="str">
            <v>матрица</v>
          </cell>
          <cell r="G77" t="str">
            <v>матрица</v>
          </cell>
          <cell r="H77">
            <v>4680115884137</v>
          </cell>
          <cell r="I77">
            <v>55</v>
          </cell>
        </row>
        <row r="78">
          <cell r="B78" t="str">
            <v xml:space="preserve"> 436 Колбаса Докторская Дугушка ТМ Стародворье ТС Дугушка в оболочке вектор 0,6 кг.  Поком</v>
          </cell>
          <cell r="C78" t="str">
            <v>шт</v>
          </cell>
          <cell r="D78" t="str">
            <v>+</v>
          </cell>
          <cell r="E78" t="str">
            <v>матрица</v>
          </cell>
          <cell r="F78" t="str">
            <v>матрица</v>
          </cell>
          <cell r="G78" t="str">
            <v>матрица</v>
          </cell>
          <cell r="H78">
            <v>4607091389999</v>
          </cell>
          <cell r="I78">
            <v>55</v>
          </cell>
        </row>
        <row r="79">
          <cell r="B79" t="str">
            <v xml:space="preserve"> 438  Колбаса Филедворская 0,4 кг. ТМ Стародворье  ПОКОМ</v>
          </cell>
          <cell r="C79" t="str">
            <v>шт</v>
          </cell>
          <cell r="D79" t="str">
            <v>+</v>
          </cell>
          <cell r="E79" t="str">
            <v>матрица</v>
          </cell>
          <cell r="F79" t="str">
            <v>матрица</v>
          </cell>
          <cell r="G79" t="str">
            <v>матрица</v>
          </cell>
          <cell r="H79">
            <v>4680115884267</v>
          </cell>
          <cell r="I79">
            <v>55</v>
          </cell>
        </row>
        <row r="80">
          <cell r="B80" t="str">
            <v xml:space="preserve"> 440  Колбаса Любительская ТМ Вязанка в оболочке полиамид.ВЕС ПОКОМ </v>
          </cell>
          <cell r="C80" t="str">
            <v>кг</v>
          </cell>
          <cell r="D80" t="str">
            <v>+</v>
          </cell>
          <cell r="E80" t="str">
            <v>матрица</v>
          </cell>
          <cell r="F80" t="str">
            <v>матрица</v>
          </cell>
          <cell r="G80" t="str">
            <v>матрица</v>
          </cell>
          <cell r="H80">
            <v>4680115883956</v>
          </cell>
          <cell r="I80">
            <v>50</v>
          </cell>
        </row>
        <row r="81">
          <cell r="B81" t="str">
            <v xml:space="preserve"> 449  Колбаса Дугушка Стародворская ВЕС ТС Дугушка ПОКОМ</v>
          </cell>
          <cell r="C81" t="str">
            <v>кг</v>
          </cell>
          <cell r="D81" t="str">
            <v>+</v>
          </cell>
          <cell r="E81" t="str">
            <v>матрица</v>
          </cell>
          <cell r="F81" t="str">
            <v>матрица</v>
          </cell>
          <cell r="G81" t="str">
            <v>матрица</v>
          </cell>
          <cell r="H81">
            <v>4680115885226</v>
          </cell>
          <cell r="I81">
            <v>60</v>
          </cell>
        </row>
        <row r="82">
          <cell r="B82" t="str">
            <v xml:space="preserve"> 450  Сосиски Молочные ТМ Вязанка в оболочке целлофан. 0,3 кг ПОКОМ</v>
          </cell>
          <cell r="C82" t="str">
            <v>шт</v>
          </cell>
          <cell r="D82" t="str">
            <v>+</v>
          </cell>
          <cell r="E82" t="str">
            <v>матрица</v>
          </cell>
          <cell r="F82" t="str">
            <v>матрица</v>
          </cell>
          <cell r="G82" t="str">
            <v>матрица</v>
          </cell>
          <cell r="H82">
            <v>4680115884915</v>
          </cell>
          <cell r="I82">
            <v>40</v>
          </cell>
        </row>
        <row r="83">
          <cell r="B83" t="str">
            <v xml:space="preserve"> 451 Сосиски Филейские ТМ Вязанка в оболочке целлофан 0,3 кг. ПОКОМ</v>
          </cell>
          <cell r="C83" t="str">
            <v>шт</v>
          </cell>
          <cell r="D83" t="str">
            <v>+</v>
          </cell>
          <cell r="E83" t="str">
            <v>матрица</v>
          </cell>
          <cell r="F83" t="str">
            <v>матрица</v>
          </cell>
          <cell r="G83" t="str">
            <v>матрица</v>
          </cell>
          <cell r="H83">
            <v>4680115884311</v>
          </cell>
          <cell r="I83">
            <v>40</v>
          </cell>
        </row>
        <row r="84">
          <cell r="B84" t="str">
            <v xml:space="preserve"> 452  Колбаса Со шпиком ВЕС большой батон ТМ Особый рецепт  ПОКОМ</v>
          </cell>
          <cell r="C84" t="str">
            <v>кг</v>
          </cell>
          <cell r="D84" t="str">
            <v>+</v>
          </cell>
          <cell r="E84" t="str">
            <v>матрица / ротация ОР</v>
          </cell>
          <cell r="F84" t="str">
            <v>матрица</v>
          </cell>
          <cell r="G84" t="str">
            <v>матрица</v>
          </cell>
          <cell r="H84">
            <v>4680115884854</v>
          </cell>
          <cell r="I84">
            <v>60</v>
          </cell>
        </row>
        <row r="85">
          <cell r="B85" t="str">
            <v xml:space="preserve"> 454 Ветчина Балыкбургская ТМ Баварушка с мраморным балыком в в.у 0,1 кг нарезка ПОКОМ</v>
          </cell>
          <cell r="C85" t="str">
            <v>шт</v>
          </cell>
          <cell r="D85" t="str">
            <v>+</v>
          </cell>
          <cell r="E85" t="str">
            <v>матрица</v>
          </cell>
          <cell r="F85" t="str">
            <v>матрица</v>
          </cell>
          <cell r="G85" t="str">
            <v>матрица</v>
          </cell>
          <cell r="H85">
            <v>4680115884571</v>
          </cell>
          <cell r="I85">
            <v>60</v>
          </cell>
        </row>
        <row r="86">
          <cell r="B86" t="str">
            <v xml:space="preserve"> 456  Колбаса Филейная ТМ Особый рецепт ВЕС большой батон  ПОКОМ</v>
          </cell>
          <cell r="C86" t="str">
            <v>кг</v>
          </cell>
          <cell r="D86" t="str">
            <v>+</v>
          </cell>
          <cell r="E86" t="str">
            <v>матрица</v>
          </cell>
          <cell r="F86" t="str">
            <v>матрица</v>
          </cell>
          <cell r="G86" t="str">
            <v>матрица</v>
          </cell>
          <cell r="H86">
            <v>4680115884830</v>
          </cell>
          <cell r="I86">
            <v>60</v>
          </cell>
        </row>
        <row r="87">
          <cell r="B87" t="str">
            <v xml:space="preserve"> 457  Колбаса Молочная ТМ Особый рецепт ВЕС большой батон  ПОКОМ</v>
          </cell>
          <cell r="C87" t="str">
            <v>кг</v>
          </cell>
          <cell r="D87" t="str">
            <v>+</v>
          </cell>
          <cell r="E87" t="str">
            <v>матрица / ротация ОР</v>
          </cell>
          <cell r="F87" t="str">
            <v>матрица</v>
          </cell>
          <cell r="G87" t="str">
            <v>матрица</v>
          </cell>
          <cell r="H87">
            <v>4680115884847</v>
          </cell>
          <cell r="I87">
            <v>60</v>
          </cell>
        </row>
        <row r="88">
          <cell r="B88" t="str">
            <v xml:space="preserve"> 458  Сосиски Молочные 0,2кг ГОСТ ТМ Вязанка  ПОКОМ</v>
          </cell>
          <cell r="C88" t="str">
            <v>шт</v>
          </cell>
          <cell r="D88" t="str">
            <v>+</v>
          </cell>
          <cell r="E88" t="str">
            <v>матрица</v>
          </cell>
          <cell r="F88" t="str">
            <v>матрица</v>
          </cell>
          <cell r="G88" t="str">
            <v>матрица</v>
          </cell>
          <cell r="H88">
            <v>4680115885233</v>
          </cell>
          <cell r="I88">
            <v>40</v>
          </cell>
        </row>
        <row r="89">
          <cell r="B89" t="str">
            <v xml:space="preserve"> 465  Колбаса Филейная оригинальная ТМ Особый рецепт в оболочке полиамид. ВЕС. ПОКОМ</v>
          </cell>
          <cell r="C89" t="str">
            <v>кг</v>
          </cell>
          <cell r="D89" t="str">
            <v>+</v>
          </cell>
          <cell r="E89" t="str">
            <v>матрица</v>
          </cell>
          <cell r="G89" t="str">
            <v>матрица</v>
          </cell>
          <cell r="H89">
            <v>4680115884885</v>
          </cell>
          <cell r="I89">
            <v>60</v>
          </cell>
        </row>
        <row r="90">
          <cell r="B90" t="str">
            <v xml:space="preserve"> 465  Колбаса Филейная оригинальная ВЕС 0,8кг ТМ Особый рецепт в оболочке полиамид  ПОКОМ</v>
          </cell>
          <cell r="C90" t="str">
            <v>кг</v>
          </cell>
          <cell r="F90" t="str">
            <v>матрица</v>
          </cell>
          <cell r="H90">
            <v>4680115884885</v>
          </cell>
          <cell r="I90">
            <v>60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7" sqref="S7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5.42578125" style="8" customWidth="1"/>
    <col min="8" max="8" width="5.42578125" customWidth="1"/>
    <col min="9" max="9" width="13.85546875" customWidth="1"/>
    <col min="10" max="11" width="7" customWidth="1"/>
    <col min="12" max="13" width="0.7109375" customWidth="1"/>
    <col min="14" max="18" width="7" customWidth="1"/>
    <col min="19" max="19" width="21.28515625" customWidth="1"/>
    <col min="20" max="21" width="5.28515625" customWidth="1"/>
    <col min="22" max="27" width="6" customWidth="1"/>
    <col min="28" max="28" width="29.710937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139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140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SUM(E6:E480)</f>
        <v>35925.633000000002</v>
      </c>
      <c r="F5" s="4">
        <f>SUM(F6:F480)</f>
        <v>30418.255000000005</v>
      </c>
      <c r="G5" s="6"/>
      <c r="H5" s="1"/>
      <c r="I5" s="1"/>
      <c r="J5" s="4">
        <f t="shared" ref="J5:R5" si="0">SUM(J6:J480)</f>
        <v>35190.038</v>
      </c>
      <c r="K5" s="4">
        <f t="shared" si="0"/>
        <v>735.59500000000071</v>
      </c>
      <c r="L5" s="4">
        <f t="shared" si="0"/>
        <v>0</v>
      </c>
      <c r="M5" s="4">
        <f t="shared" si="0"/>
        <v>0</v>
      </c>
      <c r="N5" s="4">
        <f t="shared" si="0"/>
        <v>19140.035340000002</v>
      </c>
      <c r="O5" s="4">
        <f t="shared" si="0"/>
        <v>17237.782479999998</v>
      </c>
      <c r="P5" s="4">
        <f t="shared" si="0"/>
        <v>7185.1265999999996</v>
      </c>
      <c r="Q5" s="4">
        <f t="shared" si="0"/>
        <v>10914.335940000004</v>
      </c>
      <c r="R5" s="4">
        <f t="shared" si="0"/>
        <v>0</v>
      </c>
      <c r="S5" s="1"/>
      <c r="T5" s="1">
        <v>11</v>
      </c>
      <c r="U5" s="1"/>
      <c r="V5" s="4">
        <f t="shared" ref="V5:AA5" si="1">SUM(V6:V480)</f>
        <v>7165.880000000001</v>
      </c>
      <c r="W5" s="4">
        <f t="shared" si="1"/>
        <v>7638.8624000000018</v>
      </c>
      <c r="X5" s="4">
        <f t="shared" si="1"/>
        <v>7465.8921999999993</v>
      </c>
      <c r="Y5" s="4">
        <f t="shared" si="1"/>
        <v>7588.1214</v>
      </c>
      <c r="Z5" s="4">
        <f t="shared" si="1"/>
        <v>7337.2237999999979</v>
      </c>
      <c r="AA5" s="4">
        <f t="shared" si="1"/>
        <v>6847.8267999999998</v>
      </c>
      <c r="AB5" s="1"/>
      <c r="AC5" s="4">
        <f>SUM(AC6:AC480)</f>
        <v>9596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595.77800000000002</v>
      </c>
      <c r="D6" s="1"/>
      <c r="E6" s="1">
        <v>294.233</v>
      </c>
      <c r="F6" s="1">
        <v>207.298</v>
      </c>
      <c r="G6" s="6">
        <v>1</v>
      </c>
      <c r="H6" s="1">
        <f>VLOOKUP(A6,[1]Лист1!$B:$I,8,0)</f>
        <v>50</v>
      </c>
      <c r="I6" s="1" t="s">
        <v>33</v>
      </c>
      <c r="J6" s="1">
        <v>282.89999999999998</v>
      </c>
      <c r="K6" s="1">
        <f t="shared" ref="K6:K31" si="2">E6-J6</f>
        <v>11.333000000000027</v>
      </c>
      <c r="L6" s="1"/>
      <c r="M6" s="1"/>
      <c r="N6" s="1">
        <v>68.044600000000003</v>
      </c>
      <c r="O6" s="1">
        <v>167.9494</v>
      </c>
      <c r="P6" s="1">
        <f>E6/5</f>
        <v>58.846600000000002</v>
      </c>
      <c r="Q6" s="5">
        <f>10.8*P6-O6-N6-F6</f>
        <v>192.25128000000012</v>
      </c>
      <c r="R6" s="5"/>
      <c r="S6" s="1"/>
      <c r="T6" s="1">
        <f>(F6+N6+O6+Q6)/P6</f>
        <v>10.8</v>
      </c>
      <c r="U6" s="1">
        <f>(F6+N6+O6)/P6</f>
        <v>7.5330095536530575</v>
      </c>
      <c r="V6" s="1">
        <v>55.339200000000012</v>
      </c>
      <c r="W6" s="1">
        <v>51.793599999999998</v>
      </c>
      <c r="X6" s="1">
        <v>43.265799999999999</v>
      </c>
      <c r="Y6" s="1">
        <v>42.090200000000003</v>
      </c>
      <c r="Z6" s="1">
        <v>47.889400000000002</v>
      </c>
      <c r="AA6" s="1">
        <v>45.218400000000003</v>
      </c>
      <c r="AB6" s="1"/>
      <c r="AC6" s="1">
        <f>ROUND(Q6*G6,0)</f>
        <v>192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32</v>
      </c>
      <c r="C7" s="1">
        <v>522.88300000000004</v>
      </c>
      <c r="D7" s="1">
        <v>34.786000000000001</v>
      </c>
      <c r="E7" s="1">
        <v>321.10300000000001</v>
      </c>
      <c r="F7" s="1">
        <v>141.08000000000001</v>
      </c>
      <c r="G7" s="6">
        <v>1</v>
      </c>
      <c r="H7" s="1">
        <f>VLOOKUP(A7,[1]Лист1!$B:$I,8,0)</f>
        <v>45</v>
      </c>
      <c r="I7" s="1" t="s">
        <v>33</v>
      </c>
      <c r="J7" s="1">
        <v>300</v>
      </c>
      <c r="K7" s="1">
        <f t="shared" si="2"/>
        <v>21.103000000000009</v>
      </c>
      <c r="L7" s="1"/>
      <c r="M7" s="1"/>
      <c r="N7" s="1">
        <v>41.165059999999762</v>
      </c>
      <c r="O7" s="1">
        <v>261.79694000000018</v>
      </c>
      <c r="P7" s="1">
        <f t="shared" ref="P7:P60" si="3">E7/5</f>
        <v>64.220600000000005</v>
      </c>
      <c r="Q7" s="5">
        <f t="shared" ref="Q7:Q8" si="4">10.8*P7-O7-N7-F7</f>
        <v>249.5404800000002</v>
      </c>
      <c r="R7" s="5"/>
      <c r="S7" s="1"/>
      <c r="T7" s="1">
        <f t="shared" ref="T7:T60" si="5">(F7+N7+O7+Q7)/P7</f>
        <v>10.8</v>
      </c>
      <c r="U7" s="1">
        <f t="shared" ref="U7:U60" si="6">(F7+N7+O7)/P7</f>
        <v>6.914323441387964</v>
      </c>
      <c r="V7" s="1">
        <v>57.061400000000013</v>
      </c>
      <c r="W7" s="1">
        <v>46.088999999999999</v>
      </c>
      <c r="X7" s="1">
        <v>54.783200000000001</v>
      </c>
      <c r="Y7" s="1">
        <v>60.019399999999997</v>
      </c>
      <c r="Z7" s="1">
        <v>49.674599999999998</v>
      </c>
      <c r="AA7" s="1">
        <v>50.355200000000004</v>
      </c>
      <c r="AB7" s="1"/>
      <c r="AC7" s="1">
        <f t="shared" ref="AC7:AC70" si="7">ROUND(Q7*G7,0)</f>
        <v>250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32</v>
      </c>
      <c r="C8" s="1">
        <v>757.42600000000004</v>
      </c>
      <c r="D8" s="1">
        <v>78.938000000000002</v>
      </c>
      <c r="E8" s="1">
        <v>460.87700000000001</v>
      </c>
      <c r="F8" s="1">
        <v>273.93400000000003</v>
      </c>
      <c r="G8" s="6">
        <v>1</v>
      </c>
      <c r="H8" s="1">
        <f>VLOOKUP(A8,[1]Лист1!$B:$I,8,0)</f>
        <v>45</v>
      </c>
      <c r="I8" s="1" t="s">
        <v>33</v>
      </c>
      <c r="J8" s="1">
        <v>436.45</v>
      </c>
      <c r="K8" s="1">
        <f t="shared" si="2"/>
        <v>24.427000000000021</v>
      </c>
      <c r="L8" s="1"/>
      <c r="M8" s="1"/>
      <c r="N8" s="1">
        <v>121.6147999999999</v>
      </c>
      <c r="O8" s="1">
        <v>324.06320000000011</v>
      </c>
      <c r="P8" s="1">
        <f t="shared" si="3"/>
        <v>92.175399999999996</v>
      </c>
      <c r="Q8" s="5">
        <f t="shared" si="4"/>
        <v>275.88231999999999</v>
      </c>
      <c r="R8" s="5"/>
      <c r="S8" s="1"/>
      <c r="T8" s="1">
        <f t="shared" si="5"/>
        <v>10.8</v>
      </c>
      <c r="U8" s="1">
        <f t="shared" si="6"/>
        <v>7.8069853778773961</v>
      </c>
      <c r="V8" s="1">
        <v>84.816600000000008</v>
      </c>
      <c r="W8" s="1">
        <v>77.9542</v>
      </c>
      <c r="X8" s="1">
        <v>81.266600000000011</v>
      </c>
      <c r="Y8" s="1">
        <v>95.364599999999996</v>
      </c>
      <c r="Z8" s="1">
        <v>107.4258</v>
      </c>
      <c r="AA8" s="1">
        <v>114.54259999999999</v>
      </c>
      <c r="AB8" s="1"/>
      <c r="AC8" s="1">
        <f t="shared" si="7"/>
        <v>276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32</v>
      </c>
      <c r="C9" s="1">
        <v>81.438999999999993</v>
      </c>
      <c r="D9" s="1"/>
      <c r="E9" s="1">
        <v>15.257</v>
      </c>
      <c r="F9" s="1">
        <v>53.680999999999997</v>
      </c>
      <c r="G9" s="6">
        <v>1</v>
      </c>
      <c r="H9" s="1">
        <f>VLOOKUP(A9,[1]Лист1!$B:$I,8,0)</f>
        <v>40</v>
      </c>
      <c r="I9" s="1" t="s">
        <v>33</v>
      </c>
      <c r="J9" s="1">
        <v>17.05</v>
      </c>
      <c r="K9" s="1">
        <f t="shared" si="2"/>
        <v>-1.793000000000001</v>
      </c>
      <c r="L9" s="1"/>
      <c r="M9" s="1"/>
      <c r="N9" s="1"/>
      <c r="O9" s="1"/>
      <c r="P9" s="1">
        <f t="shared" si="3"/>
        <v>3.0514000000000001</v>
      </c>
      <c r="Q9" s="5"/>
      <c r="R9" s="5"/>
      <c r="S9" s="1"/>
      <c r="T9" s="1">
        <f t="shared" si="5"/>
        <v>17.592252736448842</v>
      </c>
      <c r="U9" s="1">
        <f t="shared" si="6"/>
        <v>17.592252736448842</v>
      </c>
      <c r="V9" s="1">
        <v>4.2631999999999994</v>
      </c>
      <c r="W9" s="1">
        <v>3.4752000000000001</v>
      </c>
      <c r="X9" s="1">
        <v>1.4556</v>
      </c>
      <c r="Y9" s="1">
        <v>3.9683999999999999</v>
      </c>
      <c r="Z9" s="1">
        <v>4.6375999999999999</v>
      </c>
      <c r="AA9" s="1">
        <v>4.7921999999999993</v>
      </c>
      <c r="AB9" s="16" t="s">
        <v>37</v>
      </c>
      <c r="AC9" s="1">
        <f t="shared" si="7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38</v>
      </c>
      <c r="C10" s="1">
        <v>1040</v>
      </c>
      <c r="D10" s="1">
        <v>330</v>
      </c>
      <c r="E10" s="1">
        <v>547</v>
      </c>
      <c r="F10" s="1">
        <v>727</v>
      </c>
      <c r="G10" s="6">
        <v>0.45</v>
      </c>
      <c r="H10" s="1">
        <f>VLOOKUP(A10,[1]Лист1!$B:$I,8,0)</f>
        <v>45</v>
      </c>
      <c r="I10" s="1" t="s">
        <v>33</v>
      </c>
      <c r="J10" s="1">
        <v>558</v>
      </c>
      <c r="K10" s="1">
        <f t="shared" si="2"/>
        <v>-11</v>
      </c>
      <c r="L10" s="1"/>
      <c r="M10" s="1"/>
      <c r="N10" s="1">
        <v>87.015200000000277</v>
      </c>
      <c r="O10" s="1">
        <v>110.98479999999969</v>
      </c>
      <c r="P10" s="1">
        <f t="shared" si="3"/>
        <v>109.4</v>
      </c>
      <c r="Q10" s="5">
        <f t="shared" ref="Q10:Q11" si="8">10.8*P10-O10-N10-F10</f>
        <v>256.52000000000021</v>
      </c>
      <c r="R10" s="5"/>
      <c r="S10" s="1"/>
      <c r="T10" s="1">
        <f t="shared" si="5"/>
        <v>10.8</v>
      </c>
      <c r="U10" s="1">
        <f t="shared" si="6"/>
        <v>8.4552102376599638</v>
      </c>
      <c r="V10" s="1">
        <v>104</v>
      </c>
      <c r="W10" s="1">
        <v>124.4</v>
      </c>
      <c r="X10" s="1">
        <v>136.6</v>
      </c>
      <c r="Y10" s="1">
        <v>143.80000000000001</v>
      </c>
      <c r="Z10" s="1">
        <v>128.80000000000001</v>
      </c>
      <c r="AA10" s="1">
        <v>106.6</v>
      </c>
      <c r="AB10" s="1"/>
      <c r="AC10" s="1">
        <f t="shared" si="7"/>
        <v>115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38</v>
      </c>
      <c r="C11" s="1">
        <v>1354</v>
      </c>
      <c r="D11" s="1">
        <v>528</v>
      </c>
      <c r="E11" s="1">
        <v>822</v>
      </c>
      <c r="F11" s="1">
        <v>925</v>
      </c>
      <c r="G11" s="6">
        <v>0.45</v>
      </c>
      <c r="H11" s="1">
        <f>VLOOKUP(A11,[1]Лист1!$B:$I,8,0)</f>
        <v>45</v>
      </c>
      <c r="I11" s="1" t="s">
        <v>33</v>
      </c>
      <c r="J11" s="1">
        <v>831</v>
      </c>
      <c r="K11" s="1">
        <f t="shared" si="2"/>
        <v>-9</v>
      </c>
      <c r="L11" s="1"/>
      <c r="M11" s="1"/>
      <c r="N11" s="1">
        <v>347.50860000000011</v>
      </c>
      <c r="O11" s="1">
        <v>182.49139999999991</v>
      </c>
      <c r="P11" s="1">
        <f t="shared" si="3"/>
        <v>164.4</v>
      </c>
      <c r="Q11" s="5">
        <f t="shared" si="8"/>
        <v>320.52000000000021</v>
      </c>
      <c r="R11" s="5"/>
      <c r="S11" s="1"/>
      <c r="T11" s="1">
        <f t="shared" si="5"/>
        <v>10.8</v>
      </c>
      <c r="U11" s="1">
        <f t="shared" si="6"/>
        <v>8.8503649635036492</v>
      </c>
      <c r="V11" s="1">
        <v>160.6</v>
      </c>
      <c r="W11" s="1">
        <v>190.6</v>
      </c>
      <c r="X11" s="1">
        <v>187.2</v>
      </c>
      <c r="Y11" s="1">
        <v>198.47239999999999</v>
      </c>
      <c r="Z11" s="1">
        <v>202.07239999999999</v>
      </c>
      <c r="AA11" s="1">
        <v>159.4</v>
      </c>
      <c r="AB11" s="1"/>
      <c r="AC11" s="1">
        <f t="shared" si="7"/>
        <v>144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38</v>
      </c>
      <c r="C12" s="1">
        <v>176</v>
      </c>
      <c r="D12" s="1"/>
      <c r="E12" s="1">
        <v>40</v>
      </c>
      <c r="F12" s="1">
        <v>129</v>
      </c>
      <c r="G12" s="6">
        <v>0.17</v>
      </c>
      <c r="H12" s="1">
        <f>VLOOKUP(A12,[1]Лист1!$B:$I,8,0)</f>
        <v>180</v>
      </c>
      <c r="I12" s="1" t="s">
        <v>33</v>
      </c>
      <c r="J12" s="1">
        <v>36</v>
      </c>
      <c r="K12" s="1">
        <f t="shared" si="2"/>
        <v>4</v>
      </c>
      <c r="L12" s="1"/>
      <c r="M12" s="1"/>
      <c r="N12" s="1"/>
      <c r="O12" s="1"/>
      <c r="P12" s="1">
        <f t="shared" si="3"/>
        <v>8</v>
      </c>
      <c r="Q12" s="5"/>
      <c r="R12" s="5"/>
      <c r="S12" s="1"/>
      <c r="T12" s="1">
        <f t="shared" si="5"/>
        <v>16.125</v>
      </c>
      <c r="U12" s="1">
        <f t="shared" si="6"/>
        <v>16.125</v>
      </c>
      <c r="V12" s="1">
        <v>7</v>
      </c>
      <c r="W12" s="1">
        <v>6</v>
      </c>
      <c r="X12" s="1">
        <v>5.2</v>
      </c>
      <c r="Y12" s="1">
        <v>6.4</v>
      </c>
      <c r="Z12" s="1">
        <v>7.2</v>
      </c>
      <c r="AA12" s="1">
        <v>7.4</v>
      </c>
      <c r="AB12" s="14" t="s">
        <v>43</v>
      </c>
      <c r="AC12" s="1">
        <f t="shared" si="7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38</v>
      </c>
      <c r="C13" s="1">
        <v>70</v>
      </c>
      <c r="D13" s="1">
        <v>18</v>
      </c>
      <c r="E13" s="1">
        <v>29</v>
      </c>
      <c r="F13" s="1">
        <v>46</v>
      </c>
      <c r="G13" s="6">
        <v>0.3</v>
      </c>
      <c r="H13" s="1">
        <f>VLOOKUP(A13,[1]Лист1!$B:$I,8,0)</f>
        <v>40</v>
      </c>
      <c r="I13" s="1" t="s">
        <v>33</v>
      </c>
      <c r="J13" s="1">
        <v>29</v>
      </c>
      <c r="K13" s="1">
        <f t="shared" si="2"/>
        <v>0</v>
      </c>
      <c r="L13" s="1"/>
      <c r="M13" s="1"/>
      <c r="N13" s="1">
        <v>44.199999999999989</v>
      </c>
      <c r="O13" s="1"/>
      <c r="P13" s="1">
        <f t="shared" si="3"/>
        <v>5.8</v>
      </c>
      <c r="Q13" s="5"/>
      <c r="R13" s="5"/>
      <c r="S13" s="1"/>
      <c r="T13" s="1">
        <f t="shared" si="5"/>
        <v>15.551724137931034</v>
      </c>
      <c r="U13" s="1">
        <f t="shared" si="6"/>
        <v>15.551724137931034</v>
      </c>
      <c r="V13" s="1">
        <v>7.6</v>
      </c>
      <c r="W13" s="1">
        <v>10.199999999999999</v>
      </c>
      <c r="X13" s="1">
        <v>8</v>
      </c>
      <c r="Y13" s="1">
        <v>5.6</v>
      </c>
      <c r="Z13" s="1">
        <v>5.4</v>
      </c>
      <c r="AA13" s="1">
        <v>1.8</v>
      </c>
      <c r="AB13" s="1"/>
      <c r="AC13" s="1">
        <f t="shared" si="7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7" t="s">
        <v>45</v>
      </c>
      <c r="B14" s="17" t="s">
        <v>38</v>
      </c>
      <c r="C14" s="17"/>
      <c r="D14" s="17"/>
      <c r="E14" s="17"/>
      <c r="F14" s="17"/>
      <c r="G14" s="18">
        <v>0</v>
      </c>
      <c r="H14" s="1">
        <f>VLOOKUP(A14,[1]Лист1!$B:$I,8,0)</f>
        <v>50</v>
      </c>
      <c r="I14" s="17" t="s">
        <v>33</v>
      </c>
      <c r="J14" s="17"/>
      <c r="K14" s="17">
        <f t="shared" si="2"/>
        <v>0</v>
      </c>
      <c r="L14" s="17"/>
      <c r="M14" s="17"/>
      <c r="N14" s="17"/>
      <c r="O14" s="17"/>
      <c r="P14" s="17">
        <f t="shared" si="3"/>
        <v>0</v>
      </c>
      <c r="Q14" s="19"/>
      <c r="R14" s="19"/>
      <c r="S14" s="17"/>
      <c r="T14" s="17" t="e">
        <f t="shared" si="5"/>
        <v>#DIV/0!</v>
      </c>
      <c r="U14" s="17" t="e">
        <f t="shared" si="6"/>
        <v>#DIV/0!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 t="s">
        <v>46</v>
      </c>
      <c r="AC14" s="17">
        <f t="shared" si="7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38</v>
      </c>
      <c r="C15" s="1">
        <v>191</v>
      </c>
      <c r="D15" s="1"/>
      <c r="E15" s="1">
        <v>121</v>
      </c>
      <c r="F15" s="1">
        <v>52</v>
      </c>
      <c r="G15" s="6">
        <v>0.17</v>
      </c>
      <c r="H15" s="1">
        <f>VLOOKUP(A15,[1]Лист1!$B:$I,8,0)</f>
        <v>180</v>
      </c>
      <c r="I15" s="1" t="s">
        <v>33</v>
      </c>
      <c r="J15" s="1">
        <v>122</v>
      </c>
      <c r="K15" s="1">
        <f t="shared" si="2"/>
        <v>-1</v>
      </c>
      <c r="L15" s="1"/>
      <c r="M15" s="1"/>
      <c r="N15" s="1"/>
      <c r="O15" s="1">
        <v>150</v>
      </c>
      <c r="P15" s="1">
        <f t="shared" si="3"/>
        <v>24.2</v>
      </c>
      <c r="Q15" s="5">
        <f>10.8*P15-O15-N15-F15</f>
        <v>59.360000000000014</v>
      </c>
      <c r="R15" s="5"/>
      <c r="S15" s="1"/>
      <c r="T15" s="1">
        <f t="shared" si="5"/>
        <v>10.8</v>
      </c>
      <c r="U15" s="1">
        <f t="shared" si="6"/>
        <v>8.3471074380165291</v>
      </c>
      <c r="V15" s="1">
        <v>22.4</v>
      </c>
      <c r="W15" s="1">
        <v>12.8</v>
      </c>
      <c r="X15" s="1">
        <v>11.6</v>
      </c>
      <c r="Y15" s="1">
        <v>20.6</v>
      </c>
      <c r="Z15" s="1">
        <v>22.2</v>
      </c>
      <c r="AA15" s="1">
        <v>18.8</v>
      </c>
      <c r="AB15" s="1"/>
      <c r="AC15" s="1">
        <f t="shared" si="7"/>
        <v>10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7" t="s">
        <v>48</v>
      </c>
      <c r="B16" s="17" t="s">
        <v>38</v>
      </c>
      <c r="C16" s="17"/>
      <c r="D16" s="17"/>
      <c r="E16" s="17"/>
      <c r="F16" s="17"/>
      <c r="G16" s="18">
        <v>0</v>
      </c>
      <c r="H16" s="1">
        <f>VLOOKUP(A16,[1]Лист1!$B:$I,8,0)</f>
        <v>50</v>
      </c>
      <c r="I16" s="17" t="s">
        <v>33</v>
      </c>
      <c r="J16" s="17"/>
      <c r="K16" s="17">
        <f t="shared" si="2"/>
        <v>0</v>
      </c>
      <c r="L16" s="17"/>
      <c r="M16" s="17"/>
      <c r="N16" s="17"/>
      <c r="O16" s="17"/>
      <c r="P16" s="17">
        <f t="shared" si="3"/>
        <v>0</v>
      </c>
      <c r="Q16" s="19"/>
      <c r="R16" s="19"/>
      <c r="S16" s="17"/>
      <c r="T16" s="17" t="e">
        <f t="shared" si="5"/>
        <v>#DIV/0!</v>
      </c>
      <c r="U16" s="17" t="e">
        <f t="shared" si="6"/>
        <v>#DIV/0!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 t="s">
        <v>46</v>
      </c>
      <c r="AC16" s="17">
        <f t="shared" si="7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7" t="s">
        <v>49</v>
      </c>
      <c r="B17" s="17" t="s">
        <v>38</v>
      </c>
      <c r="C17" s="17"/>
      <c r="D17" s="17"/>
      <c r="E17" s="17"/>
      <c r="F17" s="17"/>
      <c r="G17" s="18">
        <v>0</v>
      </c>
      <c r="H17" s="1">
        <f>VLOOKUP(A17,[1]Лист1!$B:$I,8,0)</f>
        <v>50</v>
      </c>
      <c r="I17" s="17" t="s">
        <v>33</v>
      </c>
      <c r="J17" s="17"/>
      <c r="K17" s="17">
        <f t="shared" si="2"/>
        <v>0</v>
      </c>
      <c r="L17" s="17"/>
      <c r="M17" s="17"/>
      <c r="N17" s="17"/>
      <c r="O17" s="17"/>
      <c r="P17" s="17">
        <f t="shared" si="3"/>
        <v>0</v>
      </c>
      <c r="Q17" s="19"/>
      <c r="R17" s="19"/>
      <c r="S17" s="17"/>
      <c r="T17" s="17" t="e">
        <f t="shared" si="5"/>
        <v>#DIV/0!</v>
      </c>
      <c r="U17" s="17" t="e">
        <f t="shared" si="6"/>
        <v>#DIV/0!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 t="s">
        <v>46</v>
      </c>
      <c r="AC17" s="17">
        <f t="shared" si="7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32</v>
      </c>
      <c r="C18" s="1">
        <v>3230.35</v>
      </c>
      <c r="D18" s="1">
        <v>1330.69</v>
      </c>
      <c r="E18" s="1">
        <v>2259.52</v>
      </c>
      <c r="F18" s="1">
        <v>1908.915</v>
      </c>
      <c r="G18" s="6">
        <v>1</v>
      </c>
      <c r="H18" s="1">
        <f>VLOOKUP(A18,[1]Лист1!$B:$I,8,0)</f>
        <v>55</v>
      </c>
      <c r="I18" s="1" t="s">
        <v>33</v>
      </c>
      <c r="J18" s="1">
        <v>2126.9499999999998</v>
      </c>
      <c r="K18" s="1">
        <f t="shared" si="2"/>
        <v>132.57000000000016</v>
      </c>
      <c r="L18" s="1"/>
      <c r="M18" s="1"/>
      <c r="N18" s="1">
        <v>1146.032020000001</v>
      </c>
      <c r="O18" s="1">
        <v>1119.0393799999999</v>
      </c>
      <c r="P18" s="1">
        <f t="shared" si="3"/>
        <v>451.904</v>
      </c>
      <c r="Q18" s="5">
        <f>10.8*P18-O18-N18-F18</f>
        <v>706.57679999999937</v>
      </c>
      <c r="R18" s="5"/>
      <c r="S18" s="1"/>
      <c r="T18" s="1">
        <f t="shared" si="5"/>
        <v>10.8</v>
      </c>
      <c r="U18" s="1">
        <f t="shared" si="6"/>
        <v>9.2364449086531675</v>
      </c>
      <c r="V18" s="1">
        <v>426.42239999999998</v>
      </c>
      <c r="W18" s="1">
        <v>445.09280000000001</v>
      </c>
      <c r="X18" s="1">
        <v>439.5018</v>
      </c>
      <c r="Y18" s="1">
        <v>423.29559999999998</v>
      </c>
      <c r="Z18" s="1">
        <v>419.85919999999999</v>
      </c>
      <c r="AA18" s="1">
        <v>390.42739999999998</v>
      </c>
      <c r="AB18" s="1"/>
      <c r="AC18" s="1">
        <f t="shared" si="7"/>
        <v>707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32</v>
      </c>
      <c r="C19" s="1">
        <v>3779.7979999999998</v>
      </c>
      <c r="D19" s="1">
        <v>1720.288</v>
      </c>
      <c r="E19" s="1">
        <v>2536.7080000000001</v>
      </c>
      <c r="F19" s="1">
        <v>1862.7919999999999</v>
      </c>
      <c r="G19" s="6">
        <v>1</v>
      </c>
      <c r="H19" s="1">
        <f>VLOOKUP(A19,[1]Лист1!$B:$I,8,0)</f>
        <v>50</v>
      </c>
      <c r="I19" s="1" t="s">
        <v>33</v>
      </c>
      <c r="J19" s="1">
        <v>2634.1</v>
      </c>
      <c r="K19" s="1">
        <f t="shared" si="2"/>
        <v>-97.391999999999825</v>
      </c>
      <c r="L19" s="1"/>
      <c r="M19" s="1"/>
      <c r="N19" s="1">
        <v>3680.6790599999981</v>
      </c>
      <c r="O19" s="1">
        <v>16.8021400000016</v>
      </c>
      <c r="P19" s="1">
        <f t="shared" si="3"/>
        <v>507.34160000000003</v>
      </c>
      <c r="Q19" s="5">
        <f t="shared" ref="Q19" si="9">11*P19-O19-N19-F19</f>
        <v>20.484400000000278</v>
      </c>
      <c r="R19" s="5"/>
      <c r="S19" s="1"/>
      <c r="T19" s="1">
        <f t="shared" si="5"/>
        <v>11</v>
      </c>
      <c r="U19" s="1">
        <f t="shared" si="6"/>
        <v>10.959624048175824</v>
      </c>
      <c r="V19" s="1">
        <v>572.05119999999999</v>
      </c>
      <c r="W19" s="1">
        <v>667.21859999999992</v>
      </c>
      <c r="X19" s="1">
        <v>523.24300000000005</v>
      </c>
      <c r="Y19" s="1">
        <v>500.09080000000012</v>
      </c>
      <c r="Z19" s="1">
        <v>533.05379999999991</v>
      </c>
      <c r="AA19" s="1">
        <v>517.99219999999991</v>
      </c>
      <c r="AB19" s="1"/>
      <c r="AC19" s="1">
        <f t="shared" si="7"/>
        <v>20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7" t="s">
        <v>52</v>
      </c>
      <c r="B20" s="17" t="s">
        <v>32</v>
      </c>
      <c r="C20" s="17"/>
      <c r="D20" s="17"/>
      <c r="E20" s="17"/>
      <c r="F20" s="17"/>
      <c r="G20" s="18">
        <v>0</v>
      </c>
      <c r="H20" s="1">
        <f>VLOOKUP(A20,[1]Лист1!$B:$I,8,0)</f>
        <v>60</v>
      </c>
      <c r="I20" s="17" t="s">
        <v>33</v>
      </c>
      <c r="J20" s="17"/>
      <c r="K20" s="17">
        <f t="shared" si="2"/>
        <v>0</v>
      </c>
      <c r="L20" s="17"/>
      <c r="M20" s="17"/>
      <c r="N20" s="17"/>
      <c r="O20" s="17"/>
      <c r="P20" s="17">
        <f t="shared" si="3"/>
        <v>0</v>
      </c>
      <c r="Q20" s="19"/>
      <c r="R20" s="19"/>
      <c r="S20" s="17"/>
      <c r="T20" s="17" t="e">
        <f t="shared" si="5"/>
        <v>#DIV/0!</v>
      </c>
      <c r="U20" s="17" t="e">
        <f t="shared" si="6"/>
        <v>#DIV/0!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 t="s">
        <v>46</v>
      </c>
      <c r="AC20" s="17">
        <f t="shared" si="7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32</v>
      </c>
      <c r="C21" s="1">
        <v>4889.3459999999995</v>
      </c>
      <c r="D21" s="1">
        <v>1124.5899999999999</v>
      </c>
      <c r="E21" s="1">
        <v>2677.518</v>
      </c>
      <c r="F21" s="1">
        <v>2727.15</v>
      </c>
      <c r="G21" s="6">
        <v>1</v>
      </c>
      <c r="H21" s="1">
        <f>VLOOKUP(A21,[1]Лист1!$B:$I,8,0)</f>
        <v>60</v>
      </c>
      <c r="I21" s="1" t="s">
        <v>33</v>
      </c>
      <c r="J21" s="1">
        <v>2513.9580000000001</v>
      </c>
      <c r="K21" s="1">
        <f t="shared" si="2"/>
        <v>163.55999999999995</v>
      </c>
      <c r="L21" s="1"/>
      <c r="M21" s="1"/>
      <c r="N21" s="1">
        <v>1662.736059999997</v>
      </c>
      <c r="O21" s="1">
        <v>218.67594000000281</v>
      </c>
      <c r="P21" s="1">
        <f t="shared" si="3"/>
        <v>535.50360000000001</v>
      </c>
      <c r="Q21" s="5">
        <f>10.8*P21-O21-N21-F21</f>
        <v>1174.8768800000007</v>
      </c>
      <c r="R21" s="5"/>
      <c r="S21" s="1"/>
      <c r="T21" s="1">
        <f t="shared" si="5"/>
        <v>10.8</v>
      </c>
      <c r="U21" s="1">
        <f t="shared" si="6"/>
        <v>8.6060336475795864</v>
      </c>
      <c r="V21" s="1">
        <v>526.30219999999997</v>
      </c>
      <c r="W21" s="1">
        <v>594.22479999999996</v>
      </c>
      <c r="X21" s="1">
        <v>580.18880000000001</v>
      </c>
      <c r="Y21" s="1">
        <v>608.43439999999998</v>
      </c>
      <c r="Z21" s="1">
        <v>592.58360000000005</v>
      </c>
      <c r="AA21" s="1">
        <v>629.44260000000008</v>
      </c>
      <c r="AB21" s="1"/>
      <c r="AC21" s="1">
        <f t="shared" si="7"/>
        <v>1175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1" t="s">
        <v>54</v>
      </c>
      <c r="B22" s="11" t="s">
        <v>32</v>
      </c>
      <c r="C22" s="11">
        <v>440.54500000000002</v>
      </c>
      <c r="D22" s="11">
        <v>122.755</v>
      </c>
      <c r="E22" s="15">
        <v>304.44499999999999</v>
      </c>
      <c r="F22" s="11"/>
      <c r="G22" s="12">
        <v>0</v>
      </c>
      <c r="H22" s="11">
        <v>60</v>
      </c>
      <c r="I22" s="11" t="s">
        <v>55</v>
      </c>
      <c r="J22" s="11">
        <v>297.5</v>
      </c>
      <c r="K22" s="11">
        <f t="shared" si="2"/>
        <v>6.9449999999999932</v>
      </c>
      <c r="L22" s="11"/>
      <c r="M22" s="11"/>
      <c r="N22" s="11"/>
      <c r="O22" s="11"/>
      <c r="P22" s="11">
        <f t="shared" si="3"/>
        <v>60.888999999999996</v>
      </c>
      <c r="Q22" s="13"/>
      <c r="R22" s="13"/>
      <c r="S22" s="11"/>
      <c r="T22" s="11">
        <f t="shared" si="5"/>
        <v>0</v>
      </c>
      <c r="U22" s="11">
        <f t="shared" si="6"/>
        <v>0</v>
      </c>
      <c r="V22" s="11">
        <v>111.863</v>
      </c>
      <c r="W22" s="11">
        <v>307.24540000000002</v>
      </c>
      <c r="X22" s="11">
        <v>303.39519999999999</v>
      </c>
      <c r="Y22" s="11">
        <v>92.351799999999997</v>
      </c>
      <c r="Z22" s="11">
        <v>75.698999999999998</v>
      </c>
      <c r="AA22" s="11">
        <v>247.63040000000001</v>
      </c>
      <c r="AB22" s="11" t="s">
        <v>56</v>
      </c>
      <c r="AC22" s="11">
        <f t="shared" si="7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57</v>
      </c>
      <c r="B23" s="1" t="s">
        <v>32</v>
      </c>
      <c r="C23" s="1">
        <v>857.31299999999999</v>
      </c>
      <c r="D23" s="1">
        <v>116.39</v>
      </c>
      <c r="E23" s="1">
        <v>441.44200000000001</v>
      </c>
      <c r="F23" s="1">
        <v>360.47500000000002</v>
      </c>
      <c r="G23" s="6">
        <v>1</v>
      </c>
      <c r="H23" s="1">
        <f>VLOOKUP(A23,[1]Лист1!$B:$I,8,0)</f>
        <v>60</v>
      </c>
      <c r="I23" s="1" t="s">
        <v>33</v>
      </c>
      <c r="J23" s="1">
        <v>418.2</v>
      </c>
      <c r="K23" s="1">
        <f t="shared" si="2"/>
        <v>23.242000000000019</v>
      </c>
      <c r="L23" s="1"/>
      <c r="M23" s="1"/>
      <c r="N23" s="1">
        <v>303.47660000000008</v>
      </c>
      <c r="O23" s="1">
        <v>205.44579999999979</v>
      </c>
      <c r="P23" s="1">
        <f t="shared" si="3"/>
        <v>88.288399999999996</v>
      </c>
      <c r="Q23" s="5">
        <f t="shared" ref="Q23:Q25" si="10">10.8*P23-O23-N23-F23</f>
        <v>84.117320000000063</v>
      </c>
      <c r="R23" s="5"/>
      <c r="S23" s="1"/>
      <c r="T23" s="1">
        <f t="shared" si="5"/>
        <v>10.799999999999999</v>
      </c>
      <c r="U23" s="1">
        <f t="shared" si="6"/>
        <v>9.8472438055282439</v>
      </c>
      <c r="V23" s="1">
        <v>91.89439999999999</v>
      </c>
      <c r="W23" s="1">
        <v>100.8192</v>
      </c>
      <c r="X23" s="1">
        <v>96.183000000000007</v>
      </c>
      <c r="Y23" s="1">
        <v>108.53619999999999</v>
      </c>
      <c r="Z23" s="1">
        <v>109.1956</v>
      </c>
      <c r="AA23" s="1">
        <v>83.388199999999998</v>
      </c>
      <c r="AB23" s="1"/>
      <c r="AC23" s="1">
        <f t="shared" si="7"/>
        <v>84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58</v>
      </c>
      <c r="B24" s="1" t="s">
        <v>32</v>
      </c>
      <c r="C24" s="1">
        <v>1584.078</v>
      </c>
      <c r="D24" s="1">
        <v>630.20000000000005</v>
      </c>
      <c r="E24" s="1">
        <v>1066.3240000000001</v>
      </c>
      <c r="F24" s="1">
        <v>928.02499999999998</v>
      </c>
      <c r="G24" s="6">
        <v>1</v>
      </c>
      <c r="H24" s="1">
        <f>VLOOKUP(A24,[1]Лист1!$B:$I,8,0)</f>
        <v>60</v>
      </c>
      <c r="I24" s="1" t="s">
        <v>33</v>
      </c>
      <c r="J24" s="1">
        <v>998.63</v>
      </c>
      <c r="K24" s="1">
        <f t="shared" si="2"/>
        <v>67.694000000000074</v>
      </c>
      <c r="L24" s="1"/>
      <c r="M24" s="1"/>
      <c r="N24" s="1">
        <v>376.99220000000082</v>
      </c>
      <c r="O24" s="1">
        <v>723.63439999999946</v>
      </c>
      <c r="P24" s="1">
        <f t="shared" si="3"/>
        <v>213.26480000000001</v>
      </c>
      <c r="Q24" s="5">
        <f t="shared" si="10"/>
        <v>274.60823999999991</v>
      </c>
      <c r="R24" s="5"/>
      <c r="S24" s="1"/>
      <c r="T24" s="1">
        <f t="shared" si="5"/>
        <v>10.8</v>
      </c>
      <c r="U24" s="1">
        <f t="shared" si="6"/>
        <v>9.5123602207209075</v>
      </c>
      <c r="V24" s="1">
        <v>205.58260000000001</v>
      </c>
      <c r="W24" s="1">
        <v>213.8082</v>
      </c>
      <c r="X24" s="1">
        <v>217.64099999999999</v>
      </c>
      <c r="Y24" s="1">
        <v>220.95599999999999</v>
      </c>
      <c r="Z24" s="1">
        <v>210.53200000000001</v>
      </c>
      <c r="AA24" s="1">
        <v>173.9864</v>
      </c>
      <c r="AB24" s="1"/>
      <c r="AC24" s="1">
        <f t="shared" si="7"/>
        <v>275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59</v>
      </c>
      <c r="B25" s="1" t="s">
        <v>32</v>
      </c>
      <c r="C25" s="1">
        <v>2253.3110000000001</v>
      </c>
      <c r="D25" s="1">
        <v>1134.8720000000001</v>
      </c>
      <c r="E25" s="1">
        <v>1648.5989999999999</v>
      </c>
      <c r="F25" s="1">
        <v>1265.1949999999999</v>
      </c>
      <c r="G25" s="6">
        <v>1</v>
      </c>
      <c r="H25" s="1">
        <f>VLOOKUP(A25,[1]Лист1!$B:$I,8,0)</f>
        <v>60</v>
      </c>
      <c r="I25" s="1" t="s">
        <v>33</v>
      </c>
      <c r="J25" s="1">
        <v>1559.58</v>
      </c>
      <c r="K25" s="1">
        <f t="shared" si="2"/>
        <v>89.019000000000005</v>
      </c>
      <c r="L25" s="1"/>
      <c r="M25" s="1"/>
      <c r="N25" s="1">
        <v>938.13100000000077</v>
      </c>
      <c r="O25" s="1">
        <v>1071.915399999999</v>
      </c>
      <c r="P25" s="1">
        <f t="shared" si="3"/>
        <v>329.71979999999996</v>
      </c>
      <c r="Q25" s="5">
        <f t="shared" si="10"/>
        <v>285.73244</v>
      </c>
      <c r="R25" s="5"/>
      <c r="S25" s="1"/>
      <c r="T25" s="1">
        <f t="shared" si="5"/>
        <v>10.8</v>
      </c>
      <c r="U25" s="1">
        <f t="shared" si="6"/>
        <v>9.9334083060829226</v>
      </c>
      <c r="V25" s="1">
        <v>337.2004</v>
      </c>
      <c r="W25" s="1">
        <v>357.09739999999999</v>
      </c>
      <c r="X25" s="1">
        <v>336.74779999999998</v>
      </c>
      <c r="Y25" s="1">
        <v>330.81560000000002</v>
      </c>
      <c r="Z25" s="1">
        <v>320.76339999999999</v>
      </c>
      <c r="AA25" s="1">
        <v>290.18400000000003</v>
      </c>
      <c r="AB25" s="1"/>
      <c r="AC25" s="1">
        <f t="shared" si="7"/>
        <v>286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60</v>
      </c>
      <c r="B26" s="1" t="s">
        <v>32</v>
      </c>
      <c r="C26" s="1">
        <v>20.728999999999999</v>
      </c>
      <c r="D26" s="1">
        <v>66.022999999999996</v>
      </c>
      <c r="E26" s="1">
        <v>29.010999999999999</v>
      </c>
      <c r="F26" s="1">
        <v>51.482999999999997</v>
      </c>
      <c r="G26" s="6">
        <v>1</v>
      </c>
      <c r="H26" s="1">
        <f>VLOOKUP(A26,[1]Лист1!$B:$I,8,0)</f>
        <v>35</v>
      </c>
      <c r="I26" s="1" t="s">
        <v>33</v>
      </c>
      <c r="J26" s="1">
        <v>34.6</v>
      </c>
      <c r="K26" s="1">
        <f t="shared" si="2"/>
        <v>-5.5890000000000022</v>
      </c>
      <c r="L26" s="1"/>
      <c r="M26" s="1"/>
      <c r="N26" s="1"/>
      <c r="O26" s="1"/>
      <c r="P26" s="1">
        <f t="shared" si="3"/>
        <v>5.8022</v>
      </c>
      <c r="Q26" s="5">
        <f t="shared" ref="Q26" si="11">11*P26-O26-N26-F26</f>
        <v>12.341200000000001</v>
      </c>
      <c r="R26" s="5"/>
      <c r="S26" s="1"/>
      <c r="T26" s="1">
        <f t="shared" si="5"/>
        <v>11</v>
      </c>
      <c r="U26" s="1">
        <f t="shared" si="6"/>
        <v>8.8730136844645138</v>
      </c>
      <c r="V26" s="1">
        <v>4.6924000000000001</v>
      </c>
      <c r="W26" s="1">
        <v>5.4058000000000002</v>
      </c>
      <c r="X26" s="1">
        <v>6.9313999999999991</v>
      </c>
      <c r="Y26" s="1">
        <v>2.3462000000000001</v>
      </c>
      <c r="Z26" s="1">
        <v>0.82200000000000006</v>
      </c>
      <c r="AA26" s="1">
        <v>1.7867999999999999</v>
      </c>
      <c r="AB26" s="1"/>
      <c r="AC26" s="1">
        <f t="shared" si="7"/>
        <v>12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7" t="s">
        <v>61</v>
      </c>
      <c r="B27" s="17" t="s">
        <v>32</v>
      </c>
      <c r="C27" s="17">
        <v>39.119999999999997</v>
      </c>
      <c r="D27" s="17"/>
      <c r="E27" s="17"/>
      <c r="F27" s="14">
        <v>39.119999999999997</v>
      </c>
      <c r="G27" s="18">
        <v>0</v>
      </c>
      <c r="H27" s="1">
        <f>VLOOKUP(A27,[1]Лист1!$B:$I,8,0)</f>
        <v>30</v>
      </c>
      <c r="I27" s="17" t="s">
        <v>33</v>
      </c>
      <c r="J27" s="17">
        <v>16.649999999999999</v>
      </c>
      <c r="K27" s="17">
        <f t="shared" si="2"/>
        <v>-16.649999999999999</v>
      </c>
      <c r="L27" s="17"/>
      <c r="M27" s="17"/>
      <c r="N27" s="17"/>
      <c r="O27" s="17"/>
      <c r="P27" s="17">
        <f t="shared" si="3"/>
        <v>0</v>
      </c>
      <c r="Q27" s="19"/>
      <c r="R27" s="19"/>
      <c r="S27" s="17"/>
      <c r="T27" s="17" t="e">
        <f t="shared" si="5"/>
        <v>#DIV/0!</v>
      </c>
      <c r="U27" s="17" t="e">
        <f t="shared" si="6"/>
        <v>#DIV/0!</v>
      </c>
      <c r="V27" s="17">
        <v>0</v>
      </c>
      <c r="W27" s="17">
        <v>0</v>
      </c>
      <c r="X27" s="17">
        <v>0</v>
      </c>
      <c r="Y27" s="17">
        <v>0</v>
      </c>
      <c r="Z27" s="17">
        <v>0</v>
      </c>
      <c r="AA27" s="17">
        <v>0</v>
      </c>
      <c r="AB27" s="17" t="s">
        <v>62</v>
      </c>
      <c r="AC27" s="17">
        <f t="shared" si="7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7" t="s">
        <v>63</v>
      </c>
      <c r="B28" s="17" t="s">
        <v>32</v>
      </c>
      <c r="C28" s="17"/>
      <c r="D28" s="17"/>
      <c r="E28" s="17"/>
      <c r="F28" s="17"/>
      <c r="G28" s="18">
        <v>0</v>
      </c>
      <c r="H28" s="1">
        <f>VLOOKUP(A28,[1]Лист1!$B:$I,8,0)</f>
        <v>30</v>
      </c>
      <c r="I28" s="17" t="s">
        <v>33</v>
      </c>
      <c r="J28" s="17">
        <v>8</v>
      </c>
      <c r="K28" s="17">
        <f t="shared" si="2"/>
        <v>-8</v>
      </c>
      <c r="L28" s="17"/>
      <c r="M28" s="17"/>
      <c r="N28" s="17"/>
      <c r="O28" s="17"/>
      <c r="P28" s="17">
        <f t="shared" si="3"/>
        <v>0</v>
      </c>
      <c r="Q28" s="19"/>
      <c r="R28" s="19"/>
      <c r="S28" s="17"/>
      <c r="T28" s="17" t="e">
        <f t="shared" si="5"/>
        <v>#DIV/0!</v>
      </c>
      <c r="U28" s="17" t="e">
        <f t="shared" si="6"/>
        <v>#DIV/0!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 t="s">
        <v>46</v>
      </c>
      <c r="AC28" s="17">
        <f t="shared" si="7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64</v>
      </c>
      <c r="B29" s="1" t="s">
        <v>32</v>
      </c>
      <c r="C29" s="1">
        <v>858.61099999999999</v>
      </c>
      <c r="D29" s="1">
        <v>199.64699999999999</v>
      </c>
      <c r="E29" s="1">
        <v>630.46600000000001</v>
      </c>
      <c r="F29" s="1">
        <v>249.93299999999999</v>
      </c>
      <c r="G29" s="6">
        <v>1</v>
      </c>
      <c r="H29" s="1">
        <f>VLOOKUP(A29,[1]Лист1!$B:$I,8,0)</f>
        <v>30</v>
      </c>
      <c r="I29" s="1" t="s">
        <v>33</v>
      </c>
      <c r="J29" s="1">
        <v>637.75</v>
      </c>
      <c r="K29" s="1">
        <f t="shared" si="2"/>
        <v>-7.2839999999999918</v>
      </c>
      <c r="L29" s="1"/>
      <c r="M29" s="1"/>
      <c r="N29" s="1">
        <v>276.42300000000017</v>
      </c>
      <c r="O29" s="1">
        <v>383.82599999999991</v>
      </c>
      <c r="P29" s="1">
        <f t="shared" si="3"/>
        <v>126.0932</v>
      </c>
      <c r="Q29" s="5">
        <f>10.8*P29-O29-N29-F29</f>
        <v>451.62455999999997</v>
      </c>
      <c r="R29" s="5"/>
      <c r="S29" s="1"/>
      <c r="T29" s="1">
        <f t="shared" si="5"/>
        <v>10.8</v>
      </c>
      <c r="U29" s="1">
        <f t="shared" si="6"/>
        <v>7.2183273959261891</v>
      </c>
      <c r="V29" s="1">
        <v>112.7698</v>
      </c>
      <c r="W29" s="1">
        <v>111.4512</v>
      </c>
      <c r="X29" s="1">
        <v>109.304</v>
      </c>
      <c r="Y29" s="1">
        <v>122.0264</v>
      </c>
      <c r="Z29" s="1">
        <v>125.9744</v>
      </c>
      <c r="AA29" s="1">
        <v>95.728999999999999</v>
      </c>
      <c r="AB29" s="1"/>
      <c r="AC29" s="1">
        <f t="shared" si="7"/>
        <v>452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7" t="s">
        <v>65</v>
      </c>
      <c r="B30" s="17" t="s">
        <v>32</v>
      </c>
      <c r="C30" s="17"/>
      <c r="D30" s="17"/>
      <c r="E30" s="17"/>
      <c r="F30" s="17"/>
      <c r="G30" s="18">
        <v>0</v>
      </c>
      <c r="H30" s="1">
        <f>VLOOKUP(A30,[1]Лист1!$B:$I,8,0)</f>
        <v>45</v>
      </c>
      <c r="I30" s="17" t="s">
        <v>33</v>
      </c>
      <c r="J30" s="17"/>
      <c r="K30" s="17">
        <f t="shared" si="2"/>
        <v>0</v>
      </c>
      <c r="L30" s="17"/>
      <c r="M30" s="17"/>
      <c r="N30" s="17"/>
      <c r="O30" s="17"/>
      <c r="P30" s="17">
        <f t="shared" si="3"/>
        <v>0</v>
      </c>
      <c r="Q30" s="19"/>
      <c r="R30" s="19"/>
      <c r="S30" s="17"/>
      <c r="T30" s="17" t="e">
        <f t="shared" si="5"/>
        <v>#DIV/0!</v>
      </c>
      <c r="U30" s="17" t="e">
        <f t="shared" si="6"/>
        <v>#DIV/0!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 t="s">
        <v>46</v>
      </c>
      <c r="AC30" s="17">
        <f t="shared" si="7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7" t="s">
        <v>66</v>
      </c>
      <c r="B31" s="17" t="s">
        <v>32</v>
      </c>
      <c r="C31" s="17"/>
      <c r="D31" s="17"/>
      <c r="E31" s="17"/>
      <c r="F31" s="17"/>
      <c r="G31" s="18">
        <v>0</v>
      </c>
      <c r="H31" s="1">
        <f>VLOOKUP(A31,[1]Лист1!$B:$I,8,0)</f>
        <v>40</v>
      </c>
      <c r="I31" s="17" t="s">
        <v>33</v>
      </c>
      <c r="J31" s="17"/>
      <c r="K31" s="17">
        <f t="shared" si="2"/>
        <v>0</v>
      </c>
      <c r="L31" s="17"/>
      <c r="M31" s="17"/>
      <c r="N31" s="17"/>
      <c r="O31" s="17"/>
      <c r="P31" s="17">
        <f t="shared" si="3"/>
        <v>0</v>
      </c>
      <c r="Q31" s="19"/>
      <c r="R31" s="19"/>
      <c r="S31" s="17"/>
      <c r="T31" s="17" t="e">
        <f t="shared" si="5"/>
        <v>#DIV/0!</v>
      </c>
      <c r="U31" s="17" t="e">
        <f t="shared" si="6"/>
        <v>#DIV/0!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>
        <v>0</v>
      </c>
      <c r="AB31" s="17" t="s">
        <v>46</v>
      </c>
      <c r="AC31" s="17">
        <f t="shared" si="7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67</v>
      </c>
      <c r="B32" s="1" t="s">
        <v>32</v>
      </c>
      <c r="C32" s="1">
        <v>7070.5860000000002</v>
      </c>
      <c r="D32" s="1">
        <v>1907.079</v>
      </c>
      <c r="E32" s="1">
        <v>4236.0379999999996</v>
      </c>
      <c r="F32" s="1">
        <v>3890.194</v>
      </c>
      <c r="G32" s="6">
        <v>1</v>
      </c>
      <c r="H32" s="1">
        <f>VLOOKUP(A32,[1]Лист1!$B:$I,8,0)</f>
        <v>40</v>
      </c>
      <c r="I32" s="1" t="s">
        <v>33</v>
      </c>
      <c r="J32" s="1">
        <v>4186.79</v>
      </c>
      <c r="K32" s="1">
        <f t="shared" ref="K32:K59" si="12">E32-J32</f>
        <v>49.247999999999593</v>
      </c>
      <c r="L32" s="1"/>
      <c r="M32" s="1"/>
      <c r="N32" s="1">
        <v>2193.595560000002</v>
      </c>
      <c r="O32" s="1">
        <v>2029.509839999999</v>
      </c>
      <c r="P32" s="1">
        <f t="shared" si="3"/>
        <v>847.20759999999996</v>
      </c>
      <c r="Q32" s="5">
        <f>10.8*P32-O32-N32-F32</f>
        <v>1036.54268</v>
      </c>
      <c r="R32" s="5"/>
      <c r="S32" s="1"/>
      <c r="T32" s="1">
        <f t="shared" si="5"/>
        <v>10.8</v>
      </c>
      <c r="U32" s="1">
        <f t="shared" si="6"/>
        <v>9.5765186714566788</v>
      </c>
      <c r="V32" s="1">
        <v>856.85599999999999</v>
      </c>
      <c r="W32" s="1">
        <v>936.97759999999994</v>
      </c>
      <c r="X32" s="1">
        <v>894.60339999999997</v>
      </c>
      <c r="Y32" s="1">
        <v>988.38780000000008</v>
      </c>
      <c r="Z32" s="1">
        <v>940.66759999999999</v>
      </c>
      <c r="AA32" s="1">
        <v>759.17660000000001</v>
      </c>
      <c r="AB32" s="1"/>
      <c r="AC32" s="1">
        <f t="shared" si="7"/>
        <v>1037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7" t="s">
        <v>68</v>
      </c>
      <c r="B33" s="17" t="s">
        <v>32</v>
      </c>
      <c r="C33" s="17"/>
      <c r="D33" s="17"/>
      <c r="E33" s="17"/>
      <c r="F33" s="17"/>
      <c r="G33" s="18">
        <v>0</v>
      </c>
      <c r="H33" s="1">
        <f>VLOOKUP(A33,[1]Лист1!$B:$I,8,0)</f>
        <v>40</v>
      </c>
      <c r="I33" s="17" t="s">
        <v>33</v>
      </c>
      <c r="J33" s="17"/>
      <c r="K33" s="17">
        <f t="shared" si="12"/>
        <v>0</v>
      </c>
      <c r="L33" s="17"/>
      <c r="M33" s="17"/>
      <c r="N33" s="17"/>
      <c r="O33" s="17"/>
      <c r="P33" s="17">
        <f t="shared" si="3"/>
        <v>0</v>
      </c>
      <c r="Q33" s="19"/>
      <c r="R33" s="19"/>
      <c r="S33" s="17"/>
      <c r="T33" s="17" t="e">
        <f t="shared" si="5"/>
        <v>#DIV/0!</v>
      </c>
      <c r="U33" s="17" t="e">
        <f t="shared" si="6"/>
        <v>#DIV/0!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17" t="s">
        <v>46</v>
      </c>
      <c r="AC33" s="17">
        <f t="shared" si="7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69</v>
      </c>
      <c r="B34" s="1" t="s">
        <v>32</v>
      </c>
      <c r="C34" s="1">
        <v>10.196999999999999</v>
      </c>
      <c r="D34" s="1">
        <v>53.807000000000002</v>
      </c>
      <c r="E34" s="1">
        <v>18.759</v>
      </c>
      <c r="F34" s="1">
        <v>44.344999999999999</v>
      </c>
      <c r="G34" s="6">
        <v>1</v>
      </c>
      <c r="H34" s="1">
        <f>VLOOKUP(A34,[1]Лист1!$B:$I,8,0)</f>
        <v>45</v>
      </c>
      <c r="I34" s="1" t="s">
        <v>33</v>
      </c>
      <c r="J34" s="1">
        <v>19.100000000000001</v>
      </c>
      <c r="K34" s="1">
        <f t="shared" si="12"/>
        <v>-0.34100000000000108</v>
      </c>
      <c r="L34" s="1"/>
      <c r="M34" s="1"/>
      <c r="N34" s="1"/>
      <c r="O34" s="1"/>
      <c r="P34" s="1">
        <f t="shared" si="3"/>
        <v>3.7518000000000002</v>
      </c>
      <c r="Q34" s="5"/>
      <c r="R34" s="5"/>
      <c r="S34" s="1"/>
      <c r="T34" s="1">
        <f t="shared" si="5"/>
        <v>11.819659896582973</v>
      </c>
      <c r="U34" s="1">
        <f t="shared" si="6"/>
        <v>11.819659896582973</v>
      </c>
      <c r="V34" s="1">
        <v>2.7235999999999998</v>
      </c>
      <c r="W34" s="1">
        <v>5.3822000000000001</v>
      </c>
      <c r="X34" s="1">
        <v>5.6505999999999998</v>
      </c>
      <c r="Y34" s="1">
        <v>2.5914000000000001</v>
      </c>
      <c r="Z34" s="1">
        <v>2.5792000000000002</v>
      </c>
      <c r="AA34" s="1">
        <v>1.831</v>
      </c>
      <c r="AB34" s="1"/>
      <c r="AC34" s="1">
        <f t="shared" si="7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7" t="s">
        <v>70</v>
      </c>
      <c r="B35" s="17" t="s">
        <v>32</v>
      </c>
      <c r="C35" s="17">
        <v>31.427</v>
      </c>
      <c r="D35" s="17"/>
      <c r="E35" s="17"/>
      <c r="F35" s="14">
        <v>31.427</v>
      </c>
      <c r="G35" s="18">
        <v>0</v>
      </c>
      <c r="H35" s="1">
        <f>VLOOKUP(A35,[1]Лист1!$B:$I,8,0)</f>
        <v>30</v>
      </c>
      <c r="I35" s="17" t="s">
        <v>33</v>
      </c>
      <c r="J35" s="17">
        <v>10.5</v>
      </c>
      <c r="K35" s="17">
        <f t="shared" si="12"/>
        <v>-10.5</v>
      </c>
      <c r="L35" s="17"/>
      <c r="M35" s="17"/>
      <c r="N35" s="17"/>
      <c r="O35" s="17"/>
      <c r="P35" s="17">
        <f t="shared" si="3"/>
        <v>0</v>
      </c>
      <c r="Q35" s="19"/>
      <c r="R35" s="19"/>
      <c r="S35" s="17"/>
      <c r="T35" s="17" t="e">
        <f t="shared" si="5"/>
        <v>#DIV/0!</v>
      </c>
      <c r="U35" s="17" t="e">
        <f t="shared" si="6"/>
        <v>#DIV/0!</v>
      </c>
      <c r="V35" s="17">
        <v>0</v>
      </c>
      <c r="W35" s="17">
        <v>0</v>
      </c>
      <c r="X35" s="17">
        <v>0</v>
      </c>
      <c r="Y35" s="17">
        <v>0</v>
      </c>
      <c r="Z35" s="17">
        <v>0</v>
      </c>
      <c r="AA35" s="17">
        <v>0</v>
      </c>
      <c r="AB35" s="17" t="s">
        <v>62</v>
      </c>
      <c r="AC35" s="17">
        <f t="shared" si="7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7" t="s">
        <v>71</v>
      </c>
      <c r="B36" s="17" t="s">
        <v>32</v>
      </c>
      <c r="C36" s="17"/>
      <c r="D36" s="17"/>
      <c r="E36" s="17"/>
      <c r="F36" s="17"/>
      <c r="G36" s="18">
        <v>0</v>
      </c>
      <c r="H36" s="1">
        <f>VLOOKUP(A36,[1]Лист1!$B:$I,8,0)</f>
        <v>50</v>
      </c>
      <c r="I36" s="17" t="s">
        <v>33</v>
      </c>
      <c r="J36" s="17"/>
      <c r="K36" s="17">
        <f t="shared" si="12"/>
        <v>0</v>
      </c>
      <c r="L36" s="17"/>
      <c r="M36" s="17"/>
      <c r="N36" s="17"/>
      <c r="O36" s="17"/>
      <c r="P36" s="17">
        <f t="shared" si="3"/>
        <v>0</v>
      </c>
      <c r="Q36" s="19"/>
      <c r="R36" s="19"/>
      <c r="S36" s="17"/>
      <c r="T36" s="17" t="e">
        <f t="shared" si="5"/>
        <v>#DIV/0!</v>
      </c>
      <c r="U36" s="17" t="e">
        <f t="shared" si="6"/>
        <v>#DIV/0!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 t="s">
        <v>46</v>
      </c>
      <c r="AC36" s="17">
        <f t="shared" si="7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72</v>
      </c>
      <c r="B37" s="1" t="s">
        <v>32</v>
      </c>
      <c r="C37" s="1">
        <v>49.752000000000002</v>
      </c>
      <c r="D37" s="1">
        <v>43.277999999999999</v>
      </c>
      <c r="E37" s="1">
        <v>39.012</v>
      </c>
      <c r="F37" s="1">
        <v>30.911000000000001</v>
      </c>
      <c r="G37" s="6">
        <v>1</v>
      </c>
      <c r="H37" s="1">
        <f>VLOOKUP(A37,[1]Лист1!$B:$I,8,0)</f>
        <v>50</v>
      </c>
      <c r="I37" s="1" t="s">
        <v>33</v>
      </c>
      <c r="J37" s="1">
        <v>50.6</v>
      </c>
      <c r="K37" s="1">
        <f t="shared" si="12"/>
        <v>-11.588000000000001</v>
      </c>
      <c r="L37" s="1"/>
      <c r="M37" s="1"/>
      <c r="N37" s="1">
        <v>77.167599999999993</v>
      </c>
      <c r="O37" s="1"/>
      <c r="P37" s="1">
        <f t="shared" si="3"/>
        <v>7.8024000000000004</v>
      </c>
      <c r="Q37" s="5"/>
      <c r="R37" s="5"/>
      <c r="S37" s="1"/>
      <c r="T37" s="1">
        <f t="shared" si="5"/>
        <v>13.851968625038449</v>
      </c>
      <c r="U37" s="1">
        <f t="shared" si="6"/>
        <v>13.851968625038449</v>
      </c>
      <c r="V37" s="1">
        <v>9.5486000000000004</v>
      </c>
      <c r="W37" s="1">
        <v>12.929600000000001</v>
      </c>
      <c r="X37" s="1">
        <v>8.4505999999999997</v>
      </c>
      <c r="Y37" s="1">
        <v>5.0830000000000002</v>
      </c>
      <c r="Z37" s="1">
        <v>7.3714000000000004</v>
      </c>
      <c r="AA37" s="1">
        <v>7.5870000000000006</v>
      </c>
      <c r="AB37" s="1"/>
      <c r="AC37" s="1">
        <f t="shared" si="7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73</v>
      </c>
      <c r="B38" s="1" t="s">
        <v>32</v>
      </c>
      <c r="C38" s="1">
        <v>87.459000000000003</v>
      </c>
      <c r="D38" s="1"/>
      <c r="E38" s="1">
        <v>41.28</v>
      </c>
      <c r="F38" s="1">
        <v>41.139000000000003</v>
      </c>
      <c r="G38" s="6">
        <v>1</v>
      </c>
      <c r="H38" s="1">
        <f>VLOOKUP(A38,[1]Лист1!$B:$I,8,0)</f>
        <v>50</v>
      </c>
      <c r="I38" s="1" t="s">
        <v>33</v>
      </c>
      <c r="J38" s="1">
        <v>42.3</v>
      </c>
      <c r="K38" s="1">
        <f t="shared" si="12"/>
        <v>-1.019999999999996</v>
      </c>
      <c r="L38" s="1"/>
      <c r="M38" s="1"/>
      <c r="N38" s="1"/>
      <c r="O38" s="1">
        <v>43.326839999999997</v>
      </c>
      <c r="P38" s="1">
        <f t="shared" si="3"/>
        <v>8.2560000000000002</v>
      </c>
      <c r="Q38" s="5">
        <v>10</v>
      </c>
      <c r="R38" s="5"/>
      <c r="S38" s="1"/>
      <c r="T38" s="1">
        <f t="shared" si="5"/>
        <v>11.442083333333333</v>
      </c>
      <c r="U38" s="1">
        <f t="shared" si="6"/>
        <v>10.230843023255813</v>
      </c>
      <c r="V38" s="1">
        <v>8.3995999999999995</v>
      </c>
      <c r="W38" s="1">
        <v>3.4460000000000002</v>
      </c>
      <c r="X38" s="1">
        <v>2.9165999999999999</v>
      </c>
      <c r="Y38" s="1">
        <v>8.3886000000000003</v>
      </c>
      <c r="Z38" s="1">
        <v>8.3390000000000004</v>
      </c>
      <c r="AA38" s="1">
        <v>4.0419999999999998</v>
      </c>
      <c r="AB38" s="1"/>
      <c r="AC38" s="1">
        <f t="shared" si="7"/>
        <v>10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74</v>
      </c>
      <c r="B39" s="1" t="s">
        <v>38</v>
      </c>
      <c r="C39" s="1">
        <v>1528</v>
      </c>
      <c r="D39" s="1">
        <v>444</v>
      </c>
      <c r="E39" s="1">
        <v>877</v>
      </c>
      <c r="F39" s="1">
        <v>831</v>
      </c>
      <c r="G39" s="6">
        <v>0.4</v>
      </c>
      <c r="H39" s="1">
        <f>VLOOKUP(A39,[1]Лист1!$B:$I,8,0)</f>
        <v>45</v>
      </c>
      <c r="I39" s="1" t="s">
        <v>33</v>
      </c>
      <c r="J39" s="1">
        <v>892</v>
      </c>
      <c r="K39" s="1">
        <f t="shared" si="12"/>
        <v>-15</v>
      </c>
      <c r="L39" s="1"/>
      <c r="M39" s="1"/>
      <c r="N39" s="1">
        <v>427.89999999999992</v>
      </c>
      <c r="O39" s="1">
        <v>318.50000000000023</v>
      </c>
      <c r="P39" s="1">
        <f t="shared" si="3"/>
        <v>175.4</v>
      </c>
      <c r="Q39" s="5">
        <f>10.8*P39-O39-N39-F39</f>
        <v>316.92000000000007</v>
      </c>
      <c r="R39" s="5"/>
      <c r="S39" s="1"/>
      <c r="T39" s="1">
        <f t="shared" si="5"/>
        <v>10.8</v>
      </c>
      <c r="U39" s="1">
        <f t="shared" si="6"/>
        <v>8.9931584948688705</v>
      </c>
      <c r="V39" s="1">
        <v>176</v>
      </c>
      <c r="W39" s="1">
        <v>194.4</v>
      </c>
      <c r="X39" s="1">
        <v>196</v>
      </c>
      <c r="Y39" s="1">
        <v>204.2</v>
      </c>
      <c r="Z39" s="1">
        <v>210.2</v>
      </c>
      <c r="AA39" s="1">
        <v>188.2</v>
      </c>
      <c r="AB39" s="1"/>
      <c r="AC39" s="1">
        <f t="shared" si="7"/>
        <v>127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7" t="s">
        <v>75</v>
      </c>
      <c r="B40" s="17" t="s">
        <v>38</v>
      </c>
      <c r="C40" s="17"/>
      <c r="D40" s="17"/>
      <c r="E40" s="17"/>
      <c r="F40" s="17"/>
      <c r="G40" s="18">
        <v>0</v>
      </c>
      <c r="H40" s="1">
        <f>VLOOKUP(A40,[1]Лист1!$B:$I,8,0)</f>
        <v>50</v>
      </c>
      <c r="I40" s="17" t="s">
        <v>33</v>
      </c>
      <c r="J40" s="17"/>
      <c r="K40" s="17">
        <f t="shared" si="12"/>
        <v>0</v>
      </c>
      <c r="L40" s="17"/>
      <c r="M40" s="17"/>
      <c r="N40" s="17"/>
      <c r="O40" s="17"/>
      <c r="P40" s="17">
        <f t="shared" si="3"/>
        <v>0</v>
      </c>
      <c r="Q40" s="19"/>
      <c r="R40" s="19"/>
      <c r="S40" s="17"/>
      <c r="T40" s="17" t="e">
        <f t="shared" si="5"/>
        <v>#DIV/0!</v>
      </c>
      <c r="U40" s="17" t="e">
        <f t="shared" si="6"/>
        <v>#DIV/0!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 t="s">
        <v>46</v>
      </c>
      <c r="AC40" s="17">
        <f t="shared" si="7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76</v>
      </c>
      <c r="B41" s="1" t="s">
        <v>38</v>
      </c>
      <c r="C41" s="1">
        <v>1383</v>
      </c>
      <c r="D41" s="1">
        <v>396</v>
      </c>
      <c r="E41" s="1">
        <v>719</v>
      </c>
      <c r="F41" s="1">
        <v>831</v>
      </c>
      <c r="G41" s="6">
        <v>0.4</v>
      </c>
      <c r="H41" s="1">
        <f>VLOOKUP(A41,[1]Лист1!$B:$I,8,0)</f>
        <v>45</v>
      </c>
      <c r="I41" s="1" t="s">
        <v>33</v>
      </c>
      <c r="J41" s="1">
        <v>725</v>
      </c>
      <c r="K41" s="1">
        <f t="shared" si="12"/>
        <v>-6</v>
      </c>
      <c r="L41" s="1"/>
      <c r="M41" s="1"/>
      <c r="N41" s="1">
        <v>365.19999999999982</v>
      </c>
      <c r="O41" s="1">
        <v>167.72000000000031</v>
      </c>
      <c r="P41" s="1">
        <f t="shared" si="3"/>
        <v>143.80000000000001</v>
      </c>
      <c r="Q41" s="5">
        <f>10.8*P41-O41-N41-F41</f>
        <v>189.12000000000012</v>
      </c>
      <c r="R41" s="5"/>
      <c r="S41" s="1"/>
      <c r="T41" s="1">
        <f t="shared" si="5"/>
        <v>10.8</v>
      </c>
      <c r="U41" s="1">
        <f t="shared" si="6"/>
        <v>9.484840055632823</v>
      </c>
      <c r="V41" s="1">
        <v>149.80000000000001</v>
      </c>
      <c r="W41" s="1">
        <v>174</v>
      </c>
      <c r="X41" s="1">
        <v>176.6</v>
      </c>
      <c r="Y41" s="1">
        <v>185.2</v>
      </c>
      <c r="Z41" s="1">
        <v>177.4</v>
      </c>
      <c r="AA41" s="1">
        <v>160</v>
      </c>
      <c r="AB41" s="1"/>
      <c r="AC41" s="1">
        <f t="shared" si="7"/>
        <v>76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77</v>
      </c>
      <c r="B42" s="1" t="s">
        <v>32</v>
      </c>
      <c r="C42" s="1">
        <v>640.59500000000003</v>
      </c>
      <c r="D42" s="1"/>
      <c r="E42" s="1">
        <v>283.44799999999998</v>
      </c>
      <c r="F42" s="1">
        <v>235.54400000000001</v>
      </c>
      <c r="G42" s="6">
        <v>1</v>
      </c>
      <c r="H42" s="1">
        <f>VLOOKUP(A42,[1]Лист1!$B:$I,8,0)</f>
        <v>45</v>
      </c>
      <c r="I42" s="1" t="s">
        <v>33</v>
      </c>
      <c r="J42" s="1">
        <v>262.64999999999998</v>
      </c>
      <c r="K42" s="1">
        <f t="shared" si="12"/>
        <v>20.798000000000002</v>
      </c>
      <c r="L42" s="1"/>
      <c r="M42" s="1"/>
      <c r="N42" s="1">
        <v>102.93599999999989</v>
      </c>
      <c r="O42" s="1">
        <v>255.9983600000001</v>
      </c>
      <c r="P42" s="1">
        <f t="shared" si="3"/>
        <v>56.689599999999999</v>
      </c>
      <c r="Q42" s="5">
        <f t="shared" ref="Q42" si="13">11*P42-O42-N42-F42</f>
        <v>29.107240000000019</v>
      </c>
      <c r="R42" s="5"/>
      <c r="S42" s="1"/>
      <c r="T42" s="1">
        <f t="shared" si="5"/>
        <v>11.000000000000002</v>
      </c>
      <c r="U42" s="1">
        <f t="shared" si="6"/>
        <v>10.486550619513986</v>
      </c>
      <c r="V42" s="1">
        <v>64.693399999999997</v>
      </c>
      <c r="W42" s="1">
        <v>56.709000000000003</v>
      </c>
      <c r="X42" s="1">
        <v>57.823999999999998</v>
      </c>
      <c r="Y42" s="1">
        <v>72.109200000000001</v>
      </c>
      <c r="Z42" s="1">
        <v>68.662999999999997</v>
      </c>
      <c r="AA42" s="1">
        <v>65.355999999999995</v>
      </c>
      <c r="AB42" s="1"/>
      <c r="AC42" s="1">
        <f t="shared" si="7"/>
        <v>29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7" t="s">
        <v>78</v>
      </c>
      <c r="B43" s="17" t="s">
        <v>38</v>
      </c>
      <c r="C43" s="17"/>
      <c r="D43" s="17"/>
      <c r="E43" s="17"/>
      <c r="F43" s="17"/>
      <c r="G43" s="18">
        <v>0</v>
      </c>
      <c r="H43" s="1">
        <f>VLOOKUP(A43,[1]Лист1!$B:$I,8,0)</f>
        <v>45</v>
      </c>
      <c r="I43" s="17" t="s">
        <v>33</v>
      </c>
      <c r="J43" s="17"/>
      <c r="K43" s="17">
        <f t="shared" si="12"/>
        <v>0</v>
      </c>
      <c r="L43" s="17"/>
      <c r="M43" s="17"/>
      <c r="N43" s="17"/>
      <c r="O43" s="17"/>
      <c r="P43" s="17">
        <f t="shared" si="3"/>
        <v>0</v>
      </c>
      <c r="Q43" s="19"/>
      <c r="R43" s="19"/>
      <c r="S43" s="17"/>
      <c r="T43" s="17" t="e">
        <f t="shared" si="5"/>
        <v>#DIV/0!</v>
      </c>
      <c r="U43" s="17" t="e">
        <f t="shared" si="6"/>
        <v>#DIV/0!</v>
      </c>
      <c r="V43" s="17">
        <v>0</v>
      </c>
      <c r="W43" s="17">
        <v>0</v>
      </c>
      <c r="X43" s="17">
        <v>0</v>
      </c>
      <c r="Y43" s="17">
        <v>0.4</v>
      </c>
      <c r="Z43" s="17">
        <v>0.4</v>
      </c>
      <c r="AA43" s="17">
        <v>0</v>
      </c>
      <c r="AB43" s="17" t="s">
        <v>46</v>
      </c>
      <c r="AC43" s="17">
        <f t="shared" si="7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79</v>
      </c>
      <c r="B44" s="1" t="s">
        <v>38</v>
      </c>
      <c r="C44" s="1">
        <v>183</v>
      </c>
      <c r="D44" s="1">
        <v>162</v>
      </c>
      <c r="E44" s="1">
        <v>180</v>
      </c>
      <c r="F44" s="1">
        <v>102</v>
      </c>
      <c r="G44" s="6">
        <v>0.35</v>
      </c>
      <c r="H44" s="1">
        <f>VLOOKUP(A44,[1]Лист1!$B:$I,8,0)</f>
        <v>40</v>
      </c>
      <c r="I44" s="1" t="s">
        <v>33</v>
      </c>
      <c r="J44" s="1">
        <v>205</v>
      </c>
      <c r="K44" s="1">
        <f t="shared" si="12"/>
        <v>-25</v>
      </c>
      <c r="L44" s="1"/>
      <c r="M44" s="1"/>
      <c r="N44" s="1">
        <v>142.6</v>
      </c>
      <c r="O44" s="1">
        <v>61.16</v>
      </c>
      <c r="P44" s="1">
        <f t="shared" si="3"/>
        <v>36</v>
      </c>
      <c r="Q44" s="5">
        <f>10.8*P44-O44-N44-F44</f>
        <v>83.039999999999992</v>
      </c>
      <c r="R44" s="5"/>
      <c r="S44" s="1"/>
      <c r="T44" s="1">
        <f t="shared" si="5"/>
        <v>10.799999999999999</v>
      </c>
      <c r="U44" s="1">
        <f t="shared" si="6"/>
        <v>8.4933333333333323</v>
      </c>
      <c r="V44" s="1">
        <v>34.4</v>
      </c>
      <c r="W44" s="1">
        <v>39.6</v>
      </c>
      <c r="X44" s="1">
        <v>33.799999999999997</v>
      </c>
      <c r="Y44" s="1">
        <v>33.4</v>
      </c>
      <c r="Z44" s="1">
        <v>39</v>
      </c>
      <c r="AA44" s="1">
        <v>34.200000000000003</v>
      </c>
      <c r="AB44" s="1"/>
      <c r="AC44" s="1">
        <f t="shared" si="7"/>
        <v>29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80</v>
      </c>
      <c r="B45" s="1" t="s">
        <v>32</v>
      </c>
      <c r="C45" s="1">
        <v>103.992</v>
      </c>
      <c r="D45" s="1"/>
      <c r="E45" s="1">
        <v>45.366999999999997</v>
      </c>
      <c r="F45" s="1">
        <v>53.488</v>
      </c>
      <c r="G45" s="6">
        <v>1</v>
      </c>
      <c r="H45" s="1">
        <f>VLOOKUP(A45,[1]Лист1!$B:$I,8,0)</f>
        <v>40</v>
      </c>
      <c r="I45" s="1" t="s">
        <v>33</v>
      </c>
      <c r="J45" s="1">
        <v>47.9</v>
      </c>
      <c r="K45" s="1">
        <f t="shared" si="12"/>
        <v>-2.5330000000000013</v>
      </c>
      <c r="L45" s="1"/>
      <c r="M45" s="1"/>
      <c r="N45" s="1"/>
      <c r="O45" s="1">
        <v>26.586600000000001</v>
      </c>
      <c r="P45" s="1">
        <f t="shared" si="3"/>
        <v>9.0733999999999995</v>
      </c>
      <c r="Q45" s="5">
        <f t="shared" ref="Q45:Q48" si="14">11*P45-O45-N45-F45</f>
        <v>19.732799999999997</v>
      </c>
      <c r="R45" s="5"/>
      <c r="S45" s="1"/>
      <c r="T45" s="1">
        <f t="shared" si="5"/>
        <v>11</v>
      </c>
      <c r="U45" s="1">
        <f t="shared" si="6"/>
        <v>8.8252033416359925</v>
      </c>
      <c r="V45" s="1">
        <v>8.3640000000000008</v>
      </c>
      <c r="W45" s="1">
        <v>7.0048000000000004</v>
      </c>
      <c r="X45" s="1">
        <v>7.2098000000000004</v>
      </c>
      <c r="Y45" s="1">
        <v>5.4683999999999999</v>
      </c>
      <c r="Z45" s="1">
        <v>5.1204000000000001</v>
      </c>
      <c r="AA45" s="1">
        <v>3.8477999999999999</v>
      </c>
      <c r="AB45" s="1"/>
      <c r="AC45" s="1">
        <f t="shared" si="7"/>
        <v>20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81</v>
      </c>
      <c r="B46" s="1" t="s">
        <v>38</v>
      </c>
      <c r="C46" s="1">
        <v>813</v>
      </c>
      <c r="D46" s="1">
        <v>198</v>
      </c>
      <c r="E46" s="1">
        <v>463</v>
      </c>
      <c r="F46" s="1">
        <v>314</v>
      </c>
      <c r="G46" s="6">
        <v>0.4</v>
      </c>
      <c r="H46" s="1">
        <f>VLOOKUP(A46,[1]Лист1!$B:$I,8,0)</f>
        <v>40</v>
      </c>
      <c r="I46" s="1" t="s">
        <v>33</v>
      </c>
      <c r="J46" s="1">
        <v>481</v>
      </c>
      <c r="K46" s="1">
        <f t="shared" si="12"/>
        <v>-18</v>
      </c>
      <c r="L46" s="1"/>
      <c r="M46" s="1"/>
      <c r="N46" s="1">
        <v>433.8</v>
      </c>
      <c r="O46" s="1">
        <v>203.44000000000011</v>
      </c>
      <c r="P46" s="1">
        <f t="shared" si="3"/>
        <v>92.6</v>
      </c>
      <c r="Q46" s="5">
        <f t="shared" ref="Q46:Q47" si="15">10.8*P46-O46-N46-F46</f>
        <v>48.839999999999861</v>
      </c>
      <c r="R46" s="5"/>
      <c r="S46" s="1"/>
      <c r="T46" s="1">
        <f t="shared" si="5"/>
        <v>10.8</v>
      </c>
      <c r="U46" s="1">
        <f t="shared" si="6"/>
        <v>10.27257019438445</v>
      </c>
      <c r="V46" s="1">
        <v>105.6</v>
      </c>
      <c r="W46" s="1">
        <v>111.2</v>
      </c>
      <c r="X46" s="1">
        <v>100</v>
      </c>
      <c r="Y46" s="1">
        <v>106.6</v>
      </c>
      <c r="Z46" s="1">
        <v>104</v>
      </c>
      <c r="AA46" s="1">
        <v>85.2</v>
      </c>
      <c r="AB46" s="1"/>
      <c r="AC46" s="1">
        <f t="shared" si="7"/>
        <v>20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82</v>
      </c>
      <c r="B47" s="1" t="s">
        <v>38</v>
      </c>
      <c r="C47" s="1">
        <v>1274</v>
      </c>
      <c r="D47" s="1">
        <v>168</v>
      </c>
      <c r="E47" s="1">
        <v>698</v>
      </c>
      <c r="F47" s="1">
        <v>481</v>
      </c>
      <c r="G47" s="6">
        <v>0.4</v>
      </c>
      <c r="H47" s="1">
        <f>VLOOKUP(A47,[1]Лист1!$B:$I,8,0)</f>
        <v>45</v>
      </c>
      <c r="I47" s="1" t="s">
        <v>33</v>
      </c>
      <c r="J47" s="1">
        <v>707</v>
      </c>
      <c r="K47" s="1">
        <f t="shared" si="12"/>
        <v>-9</v>
      </c>
      <c r="L47" s="1"/>
      <c r="M47" s="1"/>
      <c r="N47" s="1">
        <v>518.89999999999986</v>
      </c>
      <c r="O47" s="1">
        <v>352.94000000000011</v>
      </c>
      <c r="P47" s="1">
        <f t="shared" si="3"/>
        <v>139.6</v>
      </c>
      <c r="Q47" s="5">
        <f t="shared" si="15"/>
        <v>154.84000000000015</v>
      </c>
      <c r="R47" s="5"/>
      <c r="S47" s="1"/>
      <c r="T47" s="1">
        <f t="shared" si="5"/>
        <v>10.8</v>
      </c>
      <c r="U47" s="1">
        <f t="shared" si="6"/>
        <v>9.6908309455587389</v>
      </c>
      <c r="V47" s="1">
        <v>149.6</v>
      </c>
      <c r="W47" s="1">
        <v>154.6</v>
      </c>
      <c r="X47" s="1">
        <v>143.4</v>
      </c>
      <c r="Y47" s="1">
        <v>163.19999999999999</v>
      </c>
      <c r="Z47" s="1">
        <v>162.19999999999999</v>
      </c>
      <c r="AA47" s="1">
        <v>143.80000000000001</v>
      </c>
      <c r="AB47" s="1"/>
      <c r="AC47" s="1">
        <f t="shared" si="7"/>
        <v>62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83</v>
      </c>
      <c r="B48" s="1" t="s">
        <v>32</v>
      </c>
      <c r="C48" s="1">
        <v>92.268000000000001</v>
      </c>
      <c r="D48" s="1"/>
      <c r="E48" s="1">
        <v>52.151000000000003</v>
      </c>
      <c r="F48" s="1">
        <v>29.609000000000002</v>
      </c>
      <c r="G48" s="6">
        <v>1</v>
      </c>
      <c r="H48" s="1">
        <f>VLOOKUP(A48,[1]Лист1!$B:$I,8,0)</f>
        <v>40</v>
      </c>
      <c r="I48" s="1" t="s">
        <v>33</v>
      </c>
      <c r="J48" s="1">
        <v>55.3</v>
      </c>
      <c r="K48" s="1">
        <f t="shared" si="12"/>
        <v>-3.1489999999999938</v>
      </c>
      <c r="L48" s="1"/>
      <c r="M48" s="1"/>
      <c r="N48" s="1">
        <v>28.933199999999999</v>
      </c>
      <c r="O48" s="1">
        <v>44.732519999999987</v>
      </c>
      <c r="P48" s="1">
        <f t="shared" si="3"/>
        <v>10.430200000000001</v>
      </c>
      <c r="Q48" s="5">
        <f t="shared" si="14"/>
        <v>11.457480000000011</v>
      </c>
      <c r="R48" s="5"/>
      <c r="S48" s="1"/>
      <c r="T48" s="1">
        <f t="shared" si="5"/>
        <v>11</v>
      </c>
      <c r="U48" s="1">
        <f t="shared" si="6"/>
        <v>9.9015090794040361</v>
      </c>
      <c r="V48" s="1">
        <v>10.706799999999999</v>
      </c>
      <c r="W48" s="1">
        <v>10.231199999999999</v>
      </c>
      <c r="X48" s="1">
        <v>8.7880000000000003</v>
      </c>
      <c r="Y48" s="1">
        <v>8.1123999999999992</v>
      </c>
      <c r="Z48" s="1">
        <v>8.9640000000000004</v>
      </c>
      <c r="AA48" s="1">
        <v>8.116200000000001</v>
      </c>
      <c r="AB48" s="1"/>
      <c r="AC48" s="1">
        <f t="shared" si="7"/>
        <v>11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84</v>
      </c>
      <c r="B49" s="1" t="s">
        <v>38</v>
      </c>
      <c r="C49" s="1">
        <v>406</v>
      </c>
      <c r="D49" s="1">
        <v>90</v>
      </c>
      <c r="E49" s="1">
        <v>279</v>
      </c>
      <c r="F49" s="1">
        <v>157</v>
      </c>
      <c r="G49" s="6">
        <v>0.35</v>
      </c>
      <c r="H49" s="1">
        <f>VLOOKUP(A49,[1]Лист1!$B:$I,8,0)</f>
        <v>40</v>
      </c>
      <c r="I49" s="1" t="s">
        <v>33</v>
      </c>
      <c r="J49" s="1">
        <v>291</v>
      </c>
      <c r="K49" s="1">
        <f t="shared" si="12"/>
        <v>-12</v>
      </c>
      <c r="L49" s="1"/>
      <c r="M49" s="1"/>
      <c r="N49" s="1">
        <v>164.2</v>
      </c>
      <c r="O49" s="1">
        <v>224.60000000000011</v>
      </c>
      <c r="P49" s="1">
        <f t="shared" si="3"/>
        <v>55.8</v>
      </c>
      <c r="Q49" s="5">
        <f t="shared" ref="Q49:Q52" si="16">10.8*P49-O49-N49-F49</f>
        <v>56.839999999999861</v>
      </c>
      <c r="R49" s="5"/>
      <c r="S49" s="1"/>
      <c r="T49" s="1">
        <f t="shared" si="5"/>
        <v>10.799999999999999</v>
      </c>
      <c r="U49" s="1">
        <f t="shared" si="6"/>
        <v>9.781362007168461</v>
      </c>
      <c r="V49" s="1">
        <v>57</v>
      </c>
      <c r="W49" s="1">
        <v>55</v>
      </c>
      <c r="X49" s="1">
        <v>49</v>
      </c>
      <c r="Y49" s="1">
        <v>57.2</v>
      </c>
      <c r="Z49" s="1">
        <v>62</v>
      </c>
      <c r="AA49" s="1">
        <v>46.8</v>
      </c>
      <c r="AB49" s="1"/>
      <c r="AC49" s="1">
        <f t="shared" si="7"/>
        <v>20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85</v>
      </c>
      <c r="B50" s="1" t="s">
        <v>38</v>
      </c>
      <c r="C50" s="1">
        <v>500</v>
      </c>
      <c r="D50" s="1">
        <v>234</v>
      </c>
      <c r="E50" s="1">
        <v>396</v>
      </c>
      <c r="F50" s="1">
        <v>274</v>
      </c>
      <c r="G50" s="6">
        <v>0.4</v>
      </c>
      <c r="H50" s="1">
        <f>VLOOKUP(A50,[1]Лист1!$B:$I,8,0)</f>
        <v>40</v>
      </c>
      <c r="I50" s="1" t="s">
        <v>33</v>
      </c>
      <c r="J50" s="1">
        <v>406</v>
      </c>
      <c r="K50" s="1">
        <f t="shared" si="12"/>
        <v>-10</v>
      </c>
      <c r="L50" s="1"/>
      <c r="M50" s="1"/>
      <c r="N50" s="1">
        <v>19.400000000000031</v>
      </c>
      <c r="O50" s="1">
        <v>309.96000000000021</v>
      </c>
      <c r="P50" s="1">
        <f t="shared" si="3"/>
        <v>79.2</v>
      </c>
      <c r="Q50" s="5">
        <f t="shared" si="16"/>
        <v>251.99999999999989</v>
      </c>
      <c r="R50" s="5"/>
      <c r="S50" s="1"/>
      <c r="T50" s="1">
        <f t="shared" si="5"/>
        <v>10.8</v>
      </c>
      <c r="U50" s="1">
        <f t="shared" si="6"/>
        <v>7.6181818181818208</v>
      </c>
      <c r="V50" s="1">
        <v>68.400000000000006</v>
      </c>
      <c r="W50" s="1">
        <v>63.2</v>
      </c>
      <c r="X50" s="1">
        <v>72.599999999999994</v>
      </c>
      <c r="Y50" s="1">
        <v>69.2</v>
      </c>
      <c r="Z50" s="1">
        <v>66</v>
      </c>
      <c r="AA50" s="1">
        <v>55.2</v>
      </c>
      <c r="AB50" s="1"/>
      <c r="AC50" s="1">
        <f t="shared" si="7"/>
        <v>101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86</v>
      </c>
      <c r="B51" s="1" t="s">
        <v>32</v>
      </c>
      <c r="C51" s="1">
        <v>338.286</v>
      </c>
      <c r="D51" s="1">
        <v>75.62</v>
      </c>
      <c r="E51" s="1">
        <v>195.405</v>
      </c>
      <c r="F51" s="1">
        <v>140.773</v>
      </c>
      <c r="G51" s="6">
        <v>1</v>
      </c>
      <c r="H51" s="1">
        <f>VLOOKUP(A51,[1]Лист1!$B:$I,8,0)</f>
        <v>50</v>
      </c>
      <c r="I51" s="1" t="s">
        <v>33</v>
      </c>
      <c r="J51" s="1">
        <v>187.35</v>
      </c>
      <c r="K51" s="1">
        <f t="shared" si="12"/>
        <v>8.0550000000000068</v>
      </c>
      <c r="L51" s="1"/>
      <c r="M51" s="1"/>
      <c r="N51" s="1">
        <v>125.625</v>
      </c>
      <c r="O51" s="1">
        <v>74.843199999999996</v>
      </c>
      <c r="P51" s="1">
        <f t="shared" si="3"/>
        <v>39.081000000000003</v>
      </c>
      <c r="Q51" s="5">
        <f t="shared" si="16"/>
        <v>80.833600000000075</v>
      </c>
      <c r="R51" s="5"/>
      <c r="S51" s="1"/>
      <c r="T51" s="1">
        <f t="shared" si="5"/>
        <v>10.800000000000002</v>
      </c>
      <c r="U51" s="1">
        <f t="shared" si="6"/>
        <v>8.7316394155727846</v>
      </c>
      <c r="V51" s="1">
        <v>39.832999999999998</v>
      </c>
      <c r="W51" s="1">
        <v>40.680999999999997</v>
      </c>
      <c r="X51" s="1">
        <v>40.029400000000003</v>
      </c>
      <c r="Y51" s="1">
        <v>37.798400000000001</v>
      </c>
      <c r="Z51" s="1">
        <v>31.9712</v>
      </c>
      <c r="AA51" s="1">
        <v>30.489799999999999</v>
      </c>
      <c r="AB51" s="1"/>
      <c r="AC51" s="1">
        <f t="shared" si="7"/>
        <v>81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87</v>
      </c>
      <c r="B52" s="1" t="s">
        <v>32</v>
      </c>
      <c r="C52" s="1">
        <v>625.81500000000005</v>
      </c>
      <c r="D52" s="1">
        <v>185.16399999999999</v>
      </c>
      <c r="E52" s="1">
        <v>365.18299999999999</v>
      </c>
      <c r="F52" s="1">
        <v>347.87799999999999</v>
      </c>
      <c r="G52" s="6">
        <v>1</v>
      </c>
      <c r="H52" s="1">
        <f>VLOOKUP(A52,[1]Лист1!$B:$I,8,0)</f>
        <v>50</v>
      </c>
      <c r="I52" s="1" t="s">
        <v>33</v>
      </c>
      <c r="J52" s="1">
        <v>353.2</v>
      </c>
      <c r="K52" s="1">
        <f t="shared" si="12"/>
        <v>11.983000000000004</v>
      </c>
      <c r="L52" s="1"/>
      <c r="M52" s="1"/>
      <c r="N52" s="1">
        <v>159.83240000000009</v>
      </c>
      <c r="O52" s="1">
        <v>99.41359999999986</v>
      </c>
      <c r="P52" s="1">
        <f t="shared" si="3"/>
        <v>73.036599999999993</v>
      </c>
      <c r="Q52" s="5">
        <f t="shared" si="16"/>
        <v>181.67127999999997</v>
      </c>
      <c r="R52" s="5"/>
      <c r="S52" s="1"/>
      <c r="T52" s="1">
        <f t="shared" si="5"/>
        <v>10.799999999999999</v>
      </c>
      <c r="U52" s="1">
        <f t="shared" si="6"/>
        <v>8.3125994364469324</v>
      </c>
      <c r="V52" s="1">
        <v>69.239999999999995</v>
      </c>
      <c r="W52" s="1">
        <v>79.130399999999995</v>
      </c>
      <c r="X52" s="1">
        <v>78.891400000000004</v>
      </c>
      <c r="Y52" s="1">
        <v>83.131</v>
      </c>
      <c r="Z52" s="1">
        <v>84.977200000000011</v>
      </c>
      <c r="AA52" s="1">
        <v>86.002200000000002</v>
      </c>
      <c r="AB52" s="1"/>
      <c r="AC52" s="1">
        <f t="shared" si="7"/>
        <v>182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7" t="s">
        <v>88</v>
      </c>
      <c r="B53" s="17" t="s">
        <v>32</v>
      </c>
      <c r="C53" s="17"/>
      <c r="D53" s="17"/>
      <c r="E53" s="17"/>
      <c r="F53" s="17"/>
      <c r="G53" s="18">
        <v>0</v>
      </c>
      <c r="H53" s="1">
        <f>VLOOKUP(A53,[1]Лист1!$B:$I,8,0)</f>
        <v>40</v>
      </c>
      <c r="I53" s="17" t="s">
        <v>33</v>
      </c>
      <c r="J53" s="17"/>
      <c r="K53" s="17">
        <f t="shared" si="12"/>
        <v>0</v>
      </c>
      <c r="L53" s="17"/>
      <c r="M53" s="17"/>
      <c r="N53" s="17"/>
      <c r="O53" s="17"/>
      <c r="P53" s="17">
        <f t="shared" si="3"/>
        <v>0</v>
      </c>
      <c r="Q53" s="19"/>
      <c r="R53" s="19"/>
      <c r="S53" s="17"/>
      <c r="T53" s="17" t="e">
        <f t="shared" si="5"/>
        <v>#DIV/0!</v>
      </c>
      <c r="U53" s="17" t="e">
        <f t="shared" si="6"/>
        <v>#DIV/0!</v>
      </c>
      <c r="V53" s="17">
        <v>0</v>
      </c>
      <c r="W53" s="17">
        <v>0</v>
      </c>
      <c r="X53" s="17">
        <v>0</v>
      </c>
      <c r="Y53" s="17">
        <v>0</v>
      </c>
      <c r="Z53" s="17">
        <v>0</v>
      </c>
      <c r="AA53" s="17">
        <v>0</v>
      </c>
      <c r="AB53" s="17" t="s">
        <v>46</v>
      </c>
      <c r="AC53" s="17">
        <f t="shared" si="7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7" t="s">
        <v>89</v>
      </c>
      <c r="B54" s="17" t="s">
        <v>32</v>
      </c>
      <c r="C54" s="17"/>
      <c r="D54" s="17"/>
      <c r="E54" s="17"/>
      <c r="F54" s="17"/>
      <c r="G54" s="18">
        <v>0</v>
      </c>
      <c r="H54" s="1">
        <f>VLOOKUP(A54,[1]Лист1!$B:$I,8,0)</f>
        <v>40</v>
      </c>
      <c r="I54" s="17" t="s">
        <v>33</v>
      </c>
      <c r="J54" s="17"/>
      <c r="K54" s="17">
        <f t="shared" si="12"/>
        <v>0</v>
      </c>
      <c r="L54" s="17"/>
      <c r="M54" s="17"/>
      <c r="N54" s="17"/>
      <c r="O54" s="17"/>
      <c r="P54" s="17">
        <f t="shared" si="3"/>
        <v>0</v>
      </c>
      <c r="Q54" s="19"/>
      <c r="R54" s="19"/>
      <c r="S54" s="17"/>
      <c r="T54" s="17" t="e">
        <f t="shared" si="5"/>
        <v>#DIV/0!</v>
      </c>
      <c r="U54" s="17" t="e">
        <f t="shared" si="6"/>
        <v>#DIV/0!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 t="s">
        <v>46</v>
      </c>
      <c r="AC54" s="17">
        <f t="shared" si="7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7" t="s">
        <v>90</v>
      </c>
      <c r="B55" s="17" t="s">
        <v>32</v>
      </c>
      <c r="C55" s="17"/>
      <c r="D55" s="17"/>
      <c r="E55" s="17"/>
      <c r="F55" s="17"/>
      <c r="G55" s="18">
        <v>0</v>
      </c>
      <c r="H55" s="1">
        <f>VLOOKUP(A55,[1]Лист1!$B:$I,8,0)</f>
        <v>40</v>
      </c>
      <c r="I55" s="17" t="s">
        <v>33</v>
      </c>
      <c r="J55" s="17"/>
      <c r="K55" s="17">
        <f t="shared" si="12"/>
        <v>0</v>
      </c>
      <c r="L55" s="17"/>
      <c r="M55" s="17"/>
      <c r="N55" s="17"/>
      <c r="O55" s="17"/>
      <c r="P55" s="17">
        <f t="shared" si="3"/>
        <v>0</v>
      </c>
      <c r="Q55" s="19"/>
      <c r="R55" s="19"/>
      <c r="S55" s="17"/>
      <c r="T55" s="17" t="e">
        <f t="shared" si="5"/>
        <v>#DIV/0!</v>
      </c>
      <c r="U55" s="17" t="e">
        <f t="shared" si="6"/>
        <v>#DIV/0!</v>
      </c>
      <c r="V55" s="17">
        <v>0</v>
      </c>
      <c r="W55" s="17">
        <v>0</v>
      </c>
      <c r="X55" s="17">
        <v>0</v>
      </c>
      <c r="Y55" s="17">
        <v>0</v>
      </c>
      <c r="Z55" s="17">
        <v>0</v>
      </c>
      <c r="AA55" s="17">
        <v>0</v>
      </c>
      <c r="AB55" s="17" t="s">
        <v>46</v>
      </c>
      <c r="AC55" s="17">
        <f t="shared" si="7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91</v>
      </c>
      <c r="B56" s="1" t="s">
        <v>38</v>
      </c>
      <c r="C56" s="1">
        <v>150</v>
      </c>
      <c r="D56" s="1">
        <v>40</v>
      </c>
      <c r="E56" s="1">
        <v>92</v>
      </c>
      <c r="F56" s="1">
        <v>69</v>
      </c>
      <c r="G56" s="6">
        <v>0.45</v>
      </c>
      <c r="H56" s="1">
        <f>VLOOKUP(A56,[1]Лист1!$B:$I,8,0)</f>
        <v>50</v>
      </c>
      <c r="I56" s="1" t="s">
        <v>33</v>
      </c>
      <c r="J56" s="1">
        <v>92</v>
      </c>
      <c r="K56" s="1">
        <f t="shared" si="12"/>
        <v>0</v>
      </c>
      <c r="L56" s="1"/>
      <c r="M56" s="1"/>
      <c r="N56" s="1">
        <v>96.600000000000023</v>
      </c>
      <c r="O56" s="1"/>
      <c r="P56" s="1">
        <f t="shared" si="3"/>
        <v>18.399999999999999</v>
      </c>
      <c r="Q56" s="5">
        <f>11*P56-O56-N56-F56</f>
        <v>36.799999999999955</v>
      </c>
      <c r="R56" s="5"/>
      <c r="S56" s="1"/>
      <c r="T56" s="1">
        <f t="shared" si="5"/>
        <v>11</v>
      </c>
      <c r="U56" s="1">
        <f t="shared" si="6"/>
        <v>9.0000000000000018</v>
      </c>
      <c r="V56" s="1">
        <v>17</v>
      </c>
      <c r="W56" s="1">
        <v>22.6</v>
      </c>
      <c r="X56" s="1">
        <v>18</v>
      </c>
      <c r="Y56" s="1">
        <v>18.6694</v>
      </c>
      <c r="Z56" s="1">
        <v>23.269400000000001</v>
      </c>
      <c r="AA56" s="1">
        <v>20.2</v>
      </c>
      <c r="AB56" s="1"/>
      <c r="AC56" s="1">
        <f t="shared" si="7"/>
        <v>17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7" t="s">
        <v>92</v>
      </c>
      <c r="B57" s="17" t="s">
        <v>32</v>
      </c>
      <c r="C57" s="17"/>
      <c r="D57" s="17"/>
      <c r="E57" s="17"/>
      <c r="F57" s="17"/>
      <c r="G57" s="18">
        <v>0</v>
      </c>
      <c r="H57" s="1">
        <f>VLOOKUP(A57,[1]Лист1!$B:$I,8,0)</f>
        <v>40</v>
      </c>
      <c r="I57" s="17" t="s">
        <v>33</v>
      </c>
      <c r="J57" s="17"/>
      <c r="K57" s="17">
        <f t="shared" si="12"/>
        <v>0</v>
      </c>
      <c r="L57" s="17"/>
      <c r="M57" s="17"/>
      <c r="N57" s="17"/>
      <c r="O57" s="17"/>
      <c r="P57" s="17">
        <f t="shared" si="3"/>
        <v>0</v>
      </c>
      <c r="Q57" s="19"/>
      <c r="R57" s="19"/>
      <c r="S57" s="17"/>
      <c r="T57" s="17" t="e">
        <f t="shared" si="5"/>
        <v>#DIV/0!</v>
      </c>
      <c r="U57" s="17" t="e">
        <f t="shared" si="6"/>
        <v>#DIV/0!</v>
      </c>
      <c r="V57" s="17">
        <v>0</v>
      </c>
      <c r="W57" s="17">
        <v>0</v>
      </c>
      <c r="X57" s="17">
        <v>0</v>
      </c>
      <c r="Y57" s="17">
        <v>0</v>
      </c>
      <c r="Z57" s="17">
        <v>0</v>
      </c>
      <c r="AA57" s="17">
        <v>0</v>
      </c>
      <c r="AB57" s="17" t="s">
        <v>46</v>
      </c>
      <c r="AC57" s="17">
        <f t="shared" si="7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93</v>
      </c>
      <c r="B58" s="1" t="s">
        <v>38</v>
      </c>
      <c r="C58" s="1">
        <v>239</v>
      </c>
      <c r="D58" s="1"/>
      <c r="E58" s="1">
        <v>84</v>
      </c>
      <c r="F58" s="1">
        <v>129</v>
      </c>
      <c r="G58" s="6">
        <v>0.4</v>
      </c>
      <c r="H58" s="1">
        <f>VLOOKUP(A58,[1]Лист1!$B:$I,8,0)</f>
        <v>40</v>
      </c>
      <c r="I58" s="1" t="s">
        <v>33</v>
      </c>
      <c r="J58" s="1">
        <v>90</v>
      </c>
      <c r="K58" s="1">
        <f t="shared" si="12"/>
        <v>-6</v>
      </c>
      <c r="L58" s="1"/>
      <c r="M58" s="1"/>
      <c r="N58" s="1">
        <v>20.800000000000011</v>
      </c>
      <c r="O58" s="1"/>
      <c r="P58" s="1">
        <f t="shared" si="3"/>
        <v>16.8</v>
      </c>
      <c r="Q58" s="5">
        <f t="shared" ref="Q58" si="17">11*P58-O58-N58-F58</f>
        <v>35</v>
      </c>
      <c r="R58" s="5"/>
      <c r="S58" s="1"/>
      <c r="T58" s="1">
        <f t="shared" si="5"/>
        <v>11</v>
      </c>
      <c r="U58" s="1">
        <f t="shared" si="6"/>
        <v>8.9166666666666679</v>
      </c>
      <c r="V58" s="1">
        <v>16</v>
      </c>
      <c r="W58" s="1">
        <v>21.8</v>
      </c>
      <c r="X58" s="1">
        <v>22</v>
      </c>
      <c r="Y58" s="1">
        <v>29.8</v>
      </c>
      <c r="Z58" s="1">
        <v>31.4</v>
      </c>
      <c r="AA58" s="1">
        <v>21</v>
      </c>
      <c r="AB58" s="1"/>
      <c r="AC58" s="1">
        <f t="shared" si="7"/>
        <v>14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94</v>
      </c>
      <c r="B59" s="1" t="s">
        <v>38</v>
      </c>
      <c r="C59" s="1">
        <v>245</v>
      </c>
      <c r="D59" s="1">
        <v>30</v>
      </c>
      <c r="E59" s="1">
        <v>66</v>
      </c>
      <c r="F59" s="1">
        <v>174</v>
      </c>
      <c r="G59" s="6">
        <v>0.4</v>
      </c>
      <c r="H59" s="1">
        <f>VLOOKUP(A59,[1]Лист1!$B:$I,8,0)</f>
        <v>40</v>
      </c>
      <c r="I59" s="1" t="s">
        <v>33</v>
      </c>
      <c r="J59" s="1">
        <v>74</v>
      </c>
      <c r="K59" s="1">
        <f t="shared" si="12"/>
        <v>-8</v>
      </c>
      <c r="L59" s="1"/>
      <c r="M59" s="1"/>
      <c r="N59" s="1"/>
      <c r="O59" s="1"/>
      <c r="P59" s="1">
        <f t="shared" si="3"/>
        <v>13.2</v>
      </c>
      <c r="Q59" s="5"/>
      <c r="R59" s="5"/>
      <c r="S59" s="1"/>
      <c r="T59" s="1">
        <f t="shared" si="5"/>
        <v>13.181818181818182</v>
      </c>
      <c r="U59" s="1">
        <f t="shared" si="6"/>
        <v>13.181818181818182</v>
      </c>
      <c r="V59" s="1">
        <v>14.2</v>
      </c>
      <c r="W59" s="1">
        <v>18</v>
      </c>
      <c r="X59" s="1">
        <v>14.2</v>
      </c>
      <c r="Y59" s="1">
        <v>27</v>
      </c>
      <c r="Z59" s="1">
        <v>29.2</v>
      </c>
      <c r="AA59" s="1">
        <v>14.8</v>
      </c>
      <c r="AB59" s="1"/>
      <c r="AC59" s="1">
        <f t="shared" si="7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95</v>
      </c>
      <c r="B60" s="1" t="s">
        <v>32</v>
      </c>
      <c r="C60" s="1">
        <v>272.18299999999999</v>
      </c>
      <c r="D60" s="1">
        <v>154.44999999999999</v>
      </c>
      <c r="E60" s="1">
        <v>231.53899999999999</v>
      </c>
      <c r="F60" s="1">
        <v>99.323999999999998</v>
      </c>
      <c r="G60" s="6">
        <v>1</v>
      </c>
      <c r="H60" s="1">
        <f>VLOOKUP(A60,[1]Лист1!$B:$I,8,0)</f>
        <v>50</v>
      </c>
      <c r="I60" s="1" t="s">
        <v>33</v>
      </c>
      <c r="J60" s="1">
        <v>236.31</v>
      </c>
      <c r="K60" s="1">
        <f t="shared" ref="K60:K84" si="18">E60-J60</f>
        <v>-4.771000000000015</v>
      </c>
      <c r="L60" s="1"/>
      <c r="M60" s="1"/>
      <c r="N60" s="1">
        <v>194.97880000000009</v>
      </c>
      <c r="O60" s="1">
        <v>106.00735999999991</v>
      </c>
      <c r="P60" s="1">
        <f t="shared" si="3"/>
        <v>46.3078</v>
      </c>
      <c r="Q60" s="5">
        <f>10.8*P60-O60-N60-F60</f>
        <v>99.814080000000061</v>
      </c>
      <c r="R60" s="5"/>
      <c r="S60" s="1"/>
      <c r="T60" s="1">
        <f t="shared" si="5"/>
        <v>10.8</v>
      </c>
      <c r="U60" s="1">
        <f t="shared" si="6"/>
        <v>8.644551457853753</v>
      </c>
      <c r="V60" s="1">
        <v>47.130399999999987</v>
      </c>
      <c r="W60" s="1">
        <v>47.378999999999998</v>
      </c>
      <c r="X60" s="1">
        <v>41.215800000000002</v>
      </c>
      <c r="Y60" s="1">
        <v>36.454799999999999</v>
      </c>
      <c r="Z60" s="1">
        <v>32.419199999999996</v>
      </c>
      <c r="AA60" s="1">
        <v>34.213000000000001</v>
      </c>
      <c r="AB60" s="1"/>
      <c r="AC60" s="1">
        <f t="shared" si="7"/>
        <v>100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1" t="s">
        <v>96</v>
      </c>
      <c r="B61" s="11" t="s">
        <v>38</v>
      </c>
      <c r="C61" s="11">
        <v>17</v>
      </c>
      <c r="D61" s="11"/>
      <c r="E61" s="11">
        <v>4</v>
      </c>
      <c r="F61" s="11">
        <v>13</v>
      </c>
      <c r="G61" s="12">
        <v>0</v>
      </c>
      <c r="H61" s="11" t="e">
        <v>#N/A</v>
      </c>
      <c r="I61" s="11" t="s">
        <v>39</v>
      </c>
      <c r="J61" s="11">
        <v>4</v>
      </c>
      <c r="K61" s="11">
        <f t="shared" si="18"/>
        <v>0</v>
      </c>
      <c r="L61" s="11"/>
      <c r="M61" s="11"/>
      <c r="N61" s="11"/>
      <c r="O61" s="11"/>
      <c r="P61" s="11">
        <f t="shared" ref="P61:P97" si="19">E61/5</f>
        <v>0.8</v>
      </c>
      <c r="Q61" s="13"/>
      <c r="R61" s="13"/>
      <c r="S61" s="11"/>
      <c r="T61" s="11">
        <f t="shared" ref="T61:T97" si="20">(F61+N61+O61+Q61)/P61</f>
        <v>16.25</v>
      </c>
      <c r="U61" s="11">
        <f t="shared" ref="U61:U97" si="21">(F61+N61+O61)/P61</f>
        <v>16.25</v>
      </c>
      <c r="V61" s="11">
        <v>0.8</v>
      </c>
      <c r="W61" s="11">
        <v>0.4</v>
      </c>
      <c r="X61" s="11">
        <v>0.4</v>
      </c>
      <c r="Y61" s="11">
        <v>0</v>
      </c>
      <c r="Z61" s="11">
        <v>0</v>
      </c>
      <c r="AA61" s="11">
        <v>0</v>
      </c>
      <c r="AB61" s="16" t="s">
        <v>97</v>
      </c>
      <c r="AC61" s="11">
        <f t="shared" si="7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98</v>
      </c>
      <c r="B62" s="1" t="s">
        <v>32</v>
      </c>
      <c r="C62" s="1">
        <v>312.94099999999997</v>
      </c>
      <c r="D62" s="1">
        <v>153.423</v>
      </c>
      <c r="E62" s="1">
        <v>244.58799999999999</v>
      </c>
      <c r="F62" s="1">
        <v>172.31899999999999</v>
      </c>
      <c r="G62" s="6">
        <v>1</v>
      </c>
      <c r="H62" s="1">
        <f>VLOOKUP(A62,[1]Лист1!$B:$I,8,0)</f>
        <v>50</v>
      </c>
      <c r="I62" s="1" t="s">
        <v>33</v>
      </c>
      <c r="J62" s="1">
        <v>239.4</v>
      </c>
      <c r="K62" s="1">
        <f t="shared" si="18"/>
        <v>5.1879999999999882</v>
      </c>
      <c r="L62" s="1"/>
      <c r="M62" s="1"/>
      <c r="N62" s="1">
        <v>106.79</v>
      </c>
      <c r="O62" s="1">
        <v>118.13</v>
      </c>
      <c r="P62" s="1">
        <f t="shared" si="19"/>
        <v>48.9176</v>
      </c>
      <c r="Q62" s="5">
        <f>10.8*P62-O62-N62-F62</f>
        <v>131.07108000000008</v>
      </c>
      <c r="R62" s="5"/>
      <c r="S62" s="1"/>
      <c r="T62" s="1">
        <f t="shared" si="20"/>
        <v>10.800000000000002</v>
      </c>
      <c r="U62" s="1">
        <f t="shared" si="21"/>
        <v>8.1205741900665611</v>
      </c>
      <c r="V62" s="1">
        <v>46.031199999999998</v>
      </c>
      <c r="W62" s="1">
        <v>46.232999999999997</v>
      </c>
      <c r="X62" s="1">
        <v>44.851399999999998</v>
      </c>
      <c r="Y62" s="1">
        <v>45.382399999999997</v>
      </c>
      <c r="Z62" s="1">
        <v>50.626600000000003</v>
      </c>
      <c r="AA62" s="1">
        <v>41.911799999999999</v>
      </c>
      <c r="AB62" s="1"/>
      <c r="AC62" s="1">
        <f t="shared" si="7"/>
        <v>131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7" t="s">
        <v>99</v>
      </c>
      <c r="B63" s="17" t="s">
        <v>32</v>
      </c>
      <c r="C63" s="17"/>
      <c r="D63" s="17"/>
      <c r="E63" s="17"/>
      <c r="F63" s="17"/>
      <c r="G63" s="18">
        <v>0</v>
      </c>
      <c r="H63" s="1">
        <f>VLOOKUP(A63,[1]Лист1!$B:$I,8,0)</f>
        <v>50</v>
      </c>
      <c r="I63" s="17" t="s">
        <v>33</v>
      </c>
      <c r="J63" s="17"/>
      <c r="K63" s="17">
        <f t="shared" si="18"/>
        <v>0</v>
      </c>
      <c r="L63" s="17"/>
      <c r="M63" s="17"/>
      <c r="N63" s="17"/>
      <c r="O63" s="17"/>
      <c r="P63" s="17">
        <f t="shared" si="19"/>
        <v>0</v>
      </c>
      <c r="Q63" s="19"/>
      <c r="R63" s="19"/>
      <c r="S63" s="17"/>
      <c r="T63" s="17" t="e">
        <f t="shared" si="20"/>
        <v>#DIV/0!</v>
      </c>
      <c r="U63" s="17" t="e">
        <f t="shared" si="21"/>
        <v>#DIV/0!</v>
      </c>
      <c r="V63" s="17">
        <v>0</v>
      </c>
      <c r="W63" s="17">
        <v>0</v>
      </c>
      <c r="X63" s="17">
        <v>0</v>
      </c>
      <c r="Y63" s="17">
        <v>0</v>
      </c>
      <c r="Z63" s="17">
        <v>0</v>
      </c>
      <c r="AA63" s="17">
        <v>0</v>
      </c>
      <c r="AB63" s="17" t="s">
        <v>46</v>
      </c>
      <c r="AC63" s="17">
        <f t="shared" si="7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100</v>
      </c>
      <c r="B64" s="1" t="s">
        <v>38</v>
      </c>
      <c r="C64" s="1">
        <v>354</v>
      </c>
      <c r="D64" s="1"/>
      <c r="E64" s="1">
        <v>87</v>
      </c>
      <c r="F64" s="1">
        <v>244</v>
      </c>
      <c r="G64" s="6">
        <v>0.4</v>
      </c>
      <c r="H64" s="1">
        <f>VLOOKUP(A64,[1]Лист1!$B:$I,8,0)</f>
        <v>50</v>
      </c>
      <c r="I64" s="1" t="s">
        <v>33</v>
      </c>
      <c r="J64" s="1">
        <v>91</v>
      </c>
      <c r="K64" s="1">
        <f t="shared" si="18"/>
        <v>-4</v>
      </c>
      <c r="L64" s="1"/>
      <c r="M64" s="1"/>
      <c r="N64" s="1"/>
      <c r="O64" s="1"/>
      <c r="P64" s="1">
        <f t="shared" si="19"/>
        <v>17.399999999999999</v>
      </c>
      <c r="Q64" s="5"/>
      <c r="R64" s="5"/>
      <c r="S64" s="1"/>
      <c r="T64" s="1">
        <f t="shared" si="20"/>
        <v>14.022988505747128</v>
      </c>
      <c r="U64" s="1">
        <f t="shared" si="21"/>
        <v>14.022988505747128</v>
      </c>
      <c r="V64" s="1">
        <v>15.6</v>
      </c>
      <c r="W64" s="1">
        <v>25.2</v>
      </c>
      <c r="X64" s="1">
        <v>22.2</v>
      </c>
      <c r="Y64" s="1">
        <v>30.277000000000001</v>
      </c>
      <c r="Z64" s="1">
        <v>35.277000000000001</v>
      </c>
      <c r="AA64" s="1">
        <v>19.600000000000001</v>
      </c>
      <c r="AB64" s="14" t="s">
        <v>43</v>
      </c>
      <c r="AC64" s="1">
        <f t="shared" si="7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101</v>
      </c>
      <c r="B65" s="1" t="s">
        <v>38</v>
      </c>
      <c r="C65" s="1">
        <v>863</v>
      </c>
      <c r="D65" s="1">
        <v>678</v>
      </c>
      <c r="E65" s="1">
        <v>766</v>
      </c>
      <c r="F65" s="1">
        <v>652</v>
      </c>
      <c r="G65" s="6">
        <v>0.4</v>
      </c>
      <c r="H65" s="1">
        <f>VLOOKUP(A65,[1]Лист1!$B:$I,8,0)</f>
        <v>40</v>
      </c>
      <c r="I65" s="1" t="s">
        <v>33</v>
      </c>
      <c r="J65" s="1">
        <v>782</v>
      </c>
      <c r="K65" s="1">
        <f t="shared" si="18"/>
        <v>-16</v>
      </c>
      <c r="L65" s="1"/>
      <c r="M65" s="1"/>
      <c r="N65" s="1">
        <v>329.7</v>
      </c>
      <c r="O65" s="1">
        <v>509.74</v>
      </c>
      <c r="P65" s="1">
        <f t="shared" si="19"/>
        <v>153.19999999999999</v>
      </c>
      <c r="Q65" s="5">
        <f t="shared" ref="Q65:Q66" si="22">10.8*P65-O65-N65-F65</f>
        <v>163.11999999999989</v>
      </c>
      <c r="R65" s="5"/>
      <c r="S65" s="1"/>
      <c r="T65" s="1">
        <f t="shared" si="20"/>
        <v>10.8</v>
      </c>
      <c r="U65" s="1">
        <f t="shared" si="21"/>
        <v>9.7352480417754581</v>
      </c>
      <c r="V65" s="1">
        <v>153.6</v>
      </c>
      <c r="W65" s="1">
        <v>160.19999999999999</v>
      </c>
      <c r="X65" s="1">
        <v>153.80000000000001</v>
      </c>
      <c r="Y65" s="1">
        <v>141</v>
      </c>
      <c r="Z65" s="1">
        <v>155.4</v>
      </c>
      <c r="AA65" s="1">
        <v>136.80000000000001</v>
      </c>
      <c r="AB65" s="1"/>
      <c r="AC65" s="1">
        <f t="shared" si="7"/>
        <v>65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102</v>
      </c>
      <c r="B66" s="1" t="s">
        <v>38</v>
      </c>
      <c r="C66" s="1">
        <v>744</v>
      </c>
      <c r="D66" s="1">
        <v>498</v>
      </c>
      <c r="E66" s="1">
        <v>640</v>
      </c>
      <c r="F66" s="1">
        <v>511</v>
      </c>
      <c r="G66" s="6">
        <v>0.4</v>
      </c>
      <c r="H66" s="1">
        <f>VLOOKUP(A66,[1]Лист1!$B:$I,8,0)</f>
        <v>40</v>
      </c>
      <c r="I66" s="1" t="s">
        <v>33</v>
      </c>
      <c r="J66" s="1">
        <v>645</v>
      </c>
      <c r="K66" s="1">
        <f t="shared" si="18"/>
        <v>-5</v>
      </c>
      <c r="L66" s="1"/>
      <c r="M66" s="1"/>
      <c r="N66" s="1">
        <v>278.09999999999991</v>
      </c>
      <c r="O66" s="1">
        <v>413.98000000000019</v>
      </c>
      <c r="P66" s="1">
        <f t="shared" si="19"/>
        <v>128</v>
      </c>
      <c r="Q66" s="5">
        <f t="shared" si="22"/>
        <v>179.31999999999994</v>
      </c>
      <c r="R66" s="5"/>
      <c r="S66" s="1"/>
      <c r="T66" s="1">
        <f t="shared" si="20"/>
        <v>10.8</v>
      </c>
      <c r="U66" s="1">
        <f t="shared" si="21"/>
        <v>9.3990625000000012</v>
      </c>
      <c r="V66" s="1">
        <v>125.2</v>
      </c>
      <c r="W66" s="1">
        <v>130</v>
      </c>
      <c r="X66" s="1">
        <v>123.2</v>
      </c>
      <c r="Y66" s="1">
        <v>118.8</v>
      </c>
      <c r="Z66" s="1">
        <v>130.4</v>
      </c>
      <c r="AA66" s="1">
        <v>105.2</v>
      </c>
      <c r="AB66" s="1"/>
      <c r="AC66" s="1">
        <f t="shared" si="7"/>
        <v>72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103</v>
      </c>
      <c r="B67" s="1" t="s">
        <v>32</v>
      </c>
      <c r="C67" s="1">
        <v>170.29</v>
      </c>
      <c r="D67" s="1">
        <v>201.17400000000001</v>
      </c>
      <c r="E67" s="1">
        <v>122.19799999999999</v>
      </c>
      <c r="F67" s="1">
        <v>210.41</v>
      </c>
      <c r="G67" s="6">
        <v>1</v>
      </c>
      <c r="H67" s="1">
        <f>VLOOKUP(A67,[1]Лист1!$B:$I,8,0)</f>
        <v>40</v>
      </c>
      <c r="I67" s="1" t="s">
        <v>33</v>
      </c>
      <c r="J67" s="1">
        <v>123.2</v>
      </c>
      <c r="K67" s="1">
        <f t="shared" si="18"/>
        <v>-1.0020000000000095</v>
      </c>
      <c r="L67" s="1"/>
      <c r="M67" s="1"/>
      <c r="N67" s="1">
        <v>109.9944</v>
      </c>
      <c r="O67" s="1"/>
      <c r="P67" s="1">
        <f t="shared" si="19"/>
        <v>24.439599999999999</v>
      </c>
      <c r="Q67" s="5"/>
      <c r="R67" s="5"/>
      <c r="S67" s="1"/>
      <c r="T67" s="1">
        <f t="shared" si="20"/>
        <v>13.110050900996745</v>
      </c>
      <c r="U67" s="1">
        <f t="shared" si="21"/>
        <v>13.110050900996745</v>
      </c>
      <c r="V67" s="1">
        <v>25.4114</v>
      </c>
      <c r="W67" s="1">
        <v>40.439399999999999</v>
      </c>
      <c r="X67" s="1">
        <v>36.8416</v>
      </c>
      <c r="Y67" s="1">
        <v>29.275400000000001</v>
      </c>
      <c r="Z67" s="1">
        <v>30.444400000000002</v>
      </c>
      <c r="AA67" s="1">
        <v>24.869800000000001</v>
      </c>
      <c r="AB67" s="1"/>
      <c r="AC67" s="1">
        <f t="shared" si="7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104</v>
      </c>
      <c r="B68" s="1" t="s">
        <v>32</v>
      </c>
      <c r="C68" s="1">
        <v>136.37299999999999</v>
      </c>
      <c r="D68" s="1">
        <v>83.11</v>
      </c>
      <c r="E68" s="1">
        <v>90.947999999999993</v>
      </c>
      <c r="F68" s="1">
        <v>111.089</v>
      </c>
      <c r="G68" s="6">
        <v>1</v>
      </c>
      <c r="H68" s="1">
        <f>VLOOKUP(A68,[1]Лист1!$B:$I,8,0)</f>
        <v>40</v>
      </c>
      <c r="I68" s="1" t="s">
        <v>33</v>
      </c>
      <c r="J68" s="1">
        <v>99.6</v>
      </c>
      <c r="K68" s="1">
        <f t="shared" si="18"/>
        <v>-8.652000000000001</v>
      </c>
      <c r="L68" s="1"/>
      <c r="M68" s="1"/>
      <c r="N68" s="1">
        <v>57.620799999999988</v>
      </c>
      <c r="O68" s="1"/>
      <c r="P68" s="1">
        <f t="shared" si="19"/>
        <v>18.189599999999999</v>
      </c>
      <c r="Q68" s="5">
        <f t="shared" ref="Q68" si="23">11*P68-O68-N68-F68</f>
        <v>31.375800000000027</v>
      </c>
      <c r="R68" s="5"/>
      <c r="S68" s="1"/>
      <c r="T68" s="1">
        <f t="shared" si="20"/>
        <v>11</v>
      </c>
      <c r="U68" s="1">
        <f t="shared" si="21"/>
        <v>9.2750692703522883</v>
      </c>
      <c r="V68" s="1">
        <v>16.457599999999999</v>
      </c>
      <c r="W68" s="1">
        <v>23.239799999999999</v>
      </c>
      <c r="X68" s="1">
        <v>21.4892</v>
      </c>
      <c r="Y68" s="1">
        <v>19.110199999999999</v>
      </c>
      <c r="Z68" s="1">
        <v>20.006</v>
      </c>
      <c r="AA68" s="1">
        <v>19.817399999999999</v>
      </c>
      <c r="AB68" s="1"/>
      <c r="AC68" s="1">
        <f t="shared" si="7"/>
        <v>31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7" t="s">
        <v>105</v>
      </c>
      <c r="B69" s="17" t="s">
        <v>32</v>
      </c>
      <c r="C69" s="17"/>
      <c r="D69" s="17"/>
      <c r="E69" s="17"/>
      <c r="F69" s="17"/>
      <c r="G69" s="18">
        <v>0</v>
      </c>
      <c r="H69" s="1">
        <f>VLOOKUP(A69,[1]Лист1!$B:$I,8,0)</f>
        <v>40</v>
      </c>
      <c r="I69" s="17" t="s">
        <v>33</v>
      </c>
      <c r="J69" s="17"/>
      <c r="K69" s="17">
        <f t="shared" si="18"/>
        <v>0</v>
      </c>
      <c r="L69" s="17"/>
      <c r="M69" s="17"/>
      <c r="N69" s="17"/>
      <c r="O69" s="17"/>
      <c r="P69" s="17">
        <f t="shared" si="19"/>
        <v>0</v>
      </c>
      <c r="Q69" s="19"/>
      <c r="R69" s="19"/>
      <c r="S69" s="17"/>
      <c r="T69" s="17" t="e">
        <f t="shared" si="20"/>
        <v>#DIV/0!</v>
      </c>
      <c r="U69" s="17" t="e">
        <f t="shared" si="21"/>
        <v>#DIV/0!</v>
      </c>
      <c r="V69" s="17">
        <v>0</v>
      </c>
      <c r="W69" s="17">
        <v>0</v>
      </c>
      <c r="X69" s="17">
        <v>0</v>
      </c>
      <c r="Y69" s="17">
        <v>0.14399999999999999</v>
      </c>
      <c r="Z69" s="17">
        <v>0.14399999999999999</v>
      </c>
      <c r="AA69" s="17">
        <v>0</v>
      </c>
      <c r="AB69" s="17" t="s">
        <v>46</v>
      </c>
      <c r="AC69" s="17">
        <f t="shared" si="7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106</v>
      </c>
      <c r="B70" s="1" t="s">
        <v>32</v>
      </c>
      <c r="C70" s="1">
        <v>69.697000000000003</v>
      </c>
      <c r="D70" s="1">
        <v>96.492000000000004</v>
      </c>
      <c r="E70" s="1">
        <v>67.275000000000006</v>
      </c>
      <c r="F70" s="1">
        <v>74.394999999999996</v>
      </c>
      <c r="G70" s="6">
        <v>1</v>
      </c>
      <c r="H70" s="1">
        <f>VLOOKUP(A70,[1]Лист1!$B:$I,8,0)</f>
        <v>30</v>
      </c>
      <c r="I70" s="1" t="s">
        <v>33</v>
      </c>
      <c r="J70" s="1">
        <v>70.75</v>
      </c>
      <c r="K70" s="1">
        <f t="shared" si="18"/>
        <v>-3.4749999999999943</v>
      </c>
      <c r="L70" s="1"/>
      <c r="M70" s="1"/>
      <c r="N70" s="1">
        <v>68.802800000000005</v>
      </c>
      <c r="O70" s="1"/>
      <c r="P70" s="1">
        <f t="shared" si="19"/>
        <v>13.455000000000002</v>
      </c>
      <c r="Q70" s="5"/>
      <c r="R70" s="5"/>
      <c r="S70" s="1"/>
      <c r="T70" s="1">
        <f t="shared" si="20"/>
        <v>10.64272017837235</v>
      </c>
      <c r="U70" s="1">
        <f t="shared" si="21"/>
        <v>10.64272017837235</v>
      </c>
      <c r="V70" s="1">
        <v>15.262</v>
      </c>
      <c r="W70" s="1">
        <v>19.189</v>
      </c>
      <c r="X70" s="1">
        <v>16.012599999999999</v>
      </c>
      <c r="Y70" s="1">
        <v>11.020200000000001</v>
      </c>
      <c r="Z70" s="1">
        <v>13.477600000000001</v>
      </c>
      <c r="AA70" s="1">
        <v>18.3278</v>
      </c>
      <c r="AB70" s="1"/>
      <c r="AC70" s="1">
        <f t="shared" si="7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7" t="s">
        <v>107</v>
      </c>
      <c r="B71" s="17" t="s">
        <v>38</v>
      </c>
      <c r="C71" s="17"/>
      <c r="D71" s="17"/>
      <c r="E71" s="17"/>
      <c r="F71" s="17"/>
      <c r="G71" s="18">
        <v>0</v>
      </c>
      <c r="H71" s="1">
        <f>VLOOKUP(A71,[1]Лист1!$B:$I,8,0)</f>
        <v>60</v>
      </c>
      <c r="I71" s="17" t="s">
        <v>33</v>
      </c>
      <c r="J71" s="17"/>
      <c r="K71" s="17">
        <f t="shared" si="18"/>
        <v>0</v>
      </c>
      <c r="L71" s="17"/>
      <c r="M71" s="17"/>
      <c r="N71" s="17"/>
      <c r="O71" s="17"/>
      <c r="P71" s="17">
        <f t="shared" si="19"/>
        <v>0</v>
      </c>
      <c r="Q71" s="19"/>
      <c r="R71" s="19"/>
      <c r="S71" s="17"/>
      <c r="T71" s="17" t="e">
        <f t="shared" si="20"/>
        <v>#DIV/0!</v>
      </c>
      <c r="U71" s="17" t="e">
        <f t="shared" si="21"/>
        <v>#DIV/0!</v>
      </c>
      <c r="V71" s="17">
        <v>0</v>
      </c>
      <c r="W71" s="17">
        <v>0</v>
      </c>
      <c r="X71" s="17">
        <v>0</v>
      </c>
      <c r="Y71" s="17">
        <v>0</v>
      </c>
      <c r="Z71" s="17">
        <v>0</v>
      </c>
      <c r="AA71" s="17">
        <v>0</v>
      </c>
      <c r="AB71" s="17" t="s">
        <v>46</v>
      </c>
      <c r="AC71" s="17">
        <f t="shared" ref="AC71:AC97" si="24">ROUND(Q71*G71,0)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7" t="s">
        <v>108</v>
      </c>
      <c r="B72" s="17" t="s">
        <v>38</v>
      </c>
      <c r="C72" s="17"/>
      <c r="D72" s="17"/>
      <c r="E72" s="17"/>
      <c r="F72" s="17"/>
      <c r="G72" s="18">
        <v>0</v>
      </c>
      <c r="H72" s="1">
        <f>VLOOKUP(A72,[1]Лист1!$B:$I,8,0)</f>
        <v>50</v>
      </c>
      <c r="I72" s="17" t="s">
        <v>33</v>
      </c>
      <c r="J72" s="17"/>
      <c r="K72" s="17">
        <f t="shared" si="18"/>
        <v>0</v>
      </c>
      <c r="L72" s="17"/>
      <c r="M72" s="17"/>
      <c r="N72" s="17"/>
      <c r="O72" s="17"/>
      <c r="P72" s="17">
        <f t="shared" si="19"/>
        <v>0</v>
      </c>
      <c r="Q72" s="19"/>
      <c r="R72" s="19"/>
      <c r="S72" s="17"/>
      <c r="T72" s="17" t="e">
        <f t="shared" si="20"/>
        <v>#DIV/0!</v>
      </c>
      <c r="U72" s="17" t="e">
        <f t="shared" si="21"/>
        <v>#DIV/0!</v>
      </c>
      <c r="V72" s="17">
        <v>0</v>
      </c>
      <c r="W72" s="17">
        <v>0</v>
      </c>
      <c r="X72" s="17">
        <v>0</v>
      </c>
      <c r="Y72" s="17">
        <v>0</v>
      </c>
      <c r="Z72" s="17">
        <v>0</v>
      </c>
      <c r="AA72" s="17">
        <v>0</v>
      </c>
      <c r="AB72" s="17" t="s">
        <v>46</v>
      </c>
      <c r="AC72" s="17">
        <f t="shared" si="24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7" t="s">
        <v>109</v>
      </c>
      <c r="B73" s="17" t="s">
        <v>38</v>
      </c>
      <c r="C73" s="17"/>
      <c r="D73" s="17"/>
      <c r="E73" s="17"/>
      <c r="F73" s="17"/>
      <c r="G73" s="18">
        <v>0</v>
      </c>
      <c r="H73" s="1">
        <f>VLOOKUP(A73,[1]Лист1!$B:$I,8,0)</f>
        <v>50</v>
      </c>
      <c r="I73" s="17" t="s">
        <v>33</v>
      </c>
      <c r="J73" s="17"/>
      <c r="K73" s="17">
        <f t="shared" si="18"/>
        <v>0</v>
      </c>
      <c r="L73" s="17"/>
      <c r="M73" s="17"/>
      <c r="N73" s="17"/>
      <c r="O73" s="17"/>
      <c r="P73" s="17">
        <f t="shared" si="19"/>
        <v>0</v>
      </c>
      <c r="Q73" s="19"/>
      <c r="R73" s="19"/>
      <c r="S73" s="17"/>
      <c r="T73" s="17" t="e">
        <f t="shared" si="20"/>
        <v>#DIV/0!</v>
      </c>
      <c r="U73" s="17" t="e">
        <f t="shared" si="21"/>
        <v>#DIV/0!</v>
      </c>
      <c r="V73" s="17">
        <v>0</v>
      </c>
      <c r="W73" s="17">
        <v>0</v>
      </c>
      <c r="X73" s="17">
        <v>0</v>
      </c>
      <c r="Y73" s="17">
        <v>0</v>
      </c>
      <c r="Z73" s="17">
        <v>0</v>
      </c>
      <c r="AA73" s="17">
        <v>0</v>
      </c>
      <c r="AB73" s="17" t="s">
        <v>46</v>
      </c>
      <c r="AC73" s="17">
        <f t="shared" si="24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7" t="s">
        <v>110</v>
      </c>
      <c r="B74" s="17" t="s">
        <v>38</v>
      </c>
      <c r="C74" s="17"/>
      <c r="D74" s="17"/>
      <c r="E74" s="17"/>
      <c r="F74" s="17"/>
      <c r="G74" s="18">
        <v>0</v>
      </c>
      <c r="H74" s="1">
        <f>VLOOKUP(A74,[1]Лист1!$B:$I,8,0)</f>
        <v>30</v>
      </c>
      <c r="I74" s="17" t="s">
        <v>33</v>
      </c>
      <c r="J74" s="17"/>
      <c r="K74" s="17">
        <f t="shared" si="18"/>
        <v>0</v>
      </c>
      <c r="L74" s="17"/>
      <c r="M74" s="17"/>
      <c r="N74" s="17"/>
      <c r="O74" s="17"/>
      <c r="P74" s="17">
        <f t="shared" si="19"/>
        <v>0</v>
      </c>
      <c r="Q74" s="19"/>
      <c r="R74" s="19"/>
      <c r="S74" s="17"/>
      <c r="T74" s="17" t="e">
        <f t="shared" si="20"/>
        <v>#DIV/0!</v>
      </c>
      <c r="U74" s="17" t="e">
        <f t="shared" si="21"/>
        <v>#DIV/0!</v>
      </c>
      <c r="V74" s="17">
        <v>0</v>
      </c>
      <c r="W74" s="17">
        <v>0</v>
      </c>
      <c r="X74" s="17">
        <v>0</v>
      </c>
      <c r="Y74" s="17">
        <v>0</v>
      </c>
      <c r="Z74" s="17">
        <v>0</v>
      </c>
      <c r="AA74" s="17">
        <v>0</v>
      </c>
      <c r="AB74" s="17" t="s">
        <v>46</v>
      </c>
      <c r="AC74" s="17">
        <f t="shared" si="24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7" t="s">
        <v>111</v>
      </c>
      <c r="B75" s="17" t="s">
        <v>38</v>
      </c>
      <c r="C75" s="17"/>
      <c r="D75" s="17"/>
      <c r="E75" s="17"/>
      <c r="F75" s="17"/>
      <c r="G75" s="18">
        <v>0</v>
      </c>
      <c r="H75" s="1">
        <f>VLOOKUP(A75,[1]Лист1!$B:$I,8,0)</f>
        <v>55</v>
      </c>
      <c r="I75" s="17" t="s">
        <v>33</v>
      </c>
      <c r="J75" s="17"/>
      <c r="K75" s="17">
        <f t="shared" si="18"/>
        <v>0</v>
      </c>
      <c r="L75" s="17"/>
      <c r="M75" s="17"/>
      <c r="N75" s="17"/>
      <c r="O75" s="17"/>
      <c r="P75" s="17">
        <f t="shared" si="19"/>
        <v>0</v>
      </c>
      <c r="Q75" s="19"/>
      <c r="R75" s="19"/>
      <c r="S75" s="17"/>
      <c r="T75" s="17" t="e">
        <f t="shared" si="20"/>
        <v>#DIV/0!</v>
      </c>
      <c r="U75" s="17" t="e">
        <f t="shared" si="21"/>
        <v>#DIV/0!</v>
      </c>
      <c r="V75" s="17">
        <v>0</v>
      </c>
      <c r="W75" s="17">
        <v>0</v>
      </c>
      <c r="X75" s="17">
        <v>0</v>
      </c>
      <c r="Y75" s="17">
        <v>0</v>
      </c>
      <c r="Z75" s="17">
        <v>0</v>
      </c>
      <c r="AA75" s="17">
        <v>0</v>
      </c>
      <c r="AB75" s="17" t="s">
        <v>46</v>
      </c>
      <c r="AC75" s="17">
        <f t="shared" si="24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7" t="s">
        <v>112</v>
      </c>
      <c r="B76" s="17" t="s">
        <v>38</v>
      </c>
      <c r="C76" s="17"/>
      <c r="D76" s="17"/>
      <c r="E76" s="17"/>
      <c r="F76" s="17"/>
      <c r="G76" s="18">
        <v>0</v>
      </c>
      <c r="H76" s="1">
        <f>VLOOKUP(A76,[1]Лист1!$B:$I,8,0)</f>
        <v>40</v>
      </c>
      <c r="I76" s="17" t="s">
        <v>33</v>
      </c>
      <c r="J76" s="17"/>
      <c r="K76" s="17">
        <f t="shared" si="18"/>
        <v>0</v>
      </c>
      <c r="L76" s="17"/>
      <c r="M76" s="17"/>
      <c r="N76" s="17"/>
      <c r="O76" s="17"/>
      <c r="P76" s="17">
        <f t="shared" si="19"/>
        <v>0</v>
      </c>
      <c r="Q76" s="19"/>
      <c r="R76" s="19"/>
      <c r="S76" s="17"/>
      <c r="T76" s="17" t="e">
        <f t="shared" si="20"/>
        <v>#DIV/0!</v>
      </c>
      <c r="U76" s="17" t="e">
        <f t="shared" si="21"/>
        <v>#DIV/0!</v>
      </c>
      <c r="V76" s="17">
        <v>0</v>
      </c>
      <c r="W76" s="17">
        <v>0</v>
      </c>
      <c r="X76" s="17">
        <v>0</v>
      </c>
      <c r="Y76" s="17">
        <v>0</v>
      </c>
      <c r="Z76" s="17">
        <v>0</v>
      </c>
      <c r="AA76" s="17">
        <v>0</v>
      </c>
      <c r="AB76" s="17" t="s">
        <v>46</v>
      </c>
      <c r="AC76" s="17">
        <f t="shared" si="24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7" t="s">
        <v>113</v>
      </c>
      <c r="B77" s="17" t="s">
        <v>38</v>
      </c>
      <c r="C77" s="17"/>
      <c r="D77" s="17"/>
      <c r="E77" s="17"/>
      <c r="F77" s="17"/>
      <c r="G77" s="18">
        <v>0</v>
      </c>
      <c r="H77" s="1">
        <f>VLOOKUP(A77,[1]Лист1!$B:$I,8,0)</f>
        <v>50</v>
      </c>
      <c r="I77" s="17" t="s">
        <v>33</v>
      </c>
      <c r="J77" s="17"/>
      <c r="K77" s="17">
        <f t="shared" si="18"/>
        <v>0</v>
      </c>
      <c r="L77" s="17"/>
      <c r="M77" s="17"/>
      <c r="N77" s="17"/>
      <c r="O77" s="17"/>
      <c r="P77" s="17">
        <f t="shared" si="19"/>
        <v>0</v>
      </c>
      <c r="Q77" s="19"/>
      <c r="R77" s="19"/>
      <c r="S77" s="17"/>
      <c r="T77" s="17" t="e">
        <f t="shared" si="20"/>
        <v>#DIV/0!</v>
      </c>
      <c r="U77" s="17" t="e">
        <f t="shared" si="21"/>
        <v>#DIV/0!</v>
      </c>
      <c r="V77" s="17">
        <v>0</v>
      </c>
      <c r="W77" s="17">
        <v>0</v>
      </c>
      <c r="X77" s="17">
        <v>0</v>
      </c>
      <c r="Y77" s="17">
        <v>0</v>
      </c>
      <c r="Z77" s="17">
        <v>0</v>
      </c>
      <c r="AA77" s="17">
        <v>0</v>
      </c>
      <c r="AB77" s="17" t="s">
        <v>46</v>
      </c>
      <c r="AC77" s="17">
        <f t="shared" si="24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1" t="s">
        <v>114</v>
      </c>
      <c r="B78" s="11" t="s">
        <v>38</v>
      </c>
      <c r="C78" s="11">
        <v>59</v>
      </c>
      <c r="D78" s="11"/>
      <c r="E78" s="11">
        <v>27</v>
      </c>
      <c r="F78" s="11">
        <v>28</v>
      </c>
      <c r="G78" s="12">
        <v>0</v>
      </c>
      <c r="H78" s="11" t="e">
        <v>#N/A</v>
      </c>
      <c r="I78" s="11" t="s">
        <v>115</v>
      </c>
      <c r="J78" s="11">
        <v>27</v>
      </c>
      <c r="K78" s="11">
        <f t="shared" si="18"/>
        <v>0</v>
      </c>
      <c r="L78" s="11"/>
      <c r="M78" s="11"/>
      <c r="N78" s="11"/>
      <c r="O78" s="11"/>
      <c r="P78" s="11">
        <f t="shared" si="19"/>
        <v>5.4</v>
      </c>
      <c r="Q78" s="13"/>
      <c r="R78" s="13"/>
      <c r="S78" s="11"/>
      <c r="T78" s="11">
        <f t="shared" si="20"/>
        <v>5.1851851851851851</v>
      </c>
      <c r="U78" s="11">
        <f t="shared" si="21"/>
        <v>5.1851851851851851</v>
      </c>
      <c r="V78" s="11">
        <v>4.4000000000000004</v>
      </c>
      <c r="W78" s="11">
        <v>3.6</v>
      </c>
      <c r="X78" s="11">
        <v>3.6</v>
      </c>
      <c r="Y78" s="11">
        <v>0.6</v>
      </c>
      <c r="Z78" s="11">
        <v>0.2</v>
      </c>
      <c r="AA78" s="11">
        <v>1.6</v>
      </c>
      <c r="AB78" s="14" t="s">
        <v>116</v>
      </c>
      <c r="AC78" s="11">
        <f t="shared" si="24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117</v>
      </c>
      <c r="B79" s="1" t="s">
        <v>38</v>
      </c>
      <c r="C79" s="1">
        <v>32</v>
      </c>
      <c r="D79" s="1"/>
      <c r="E79" s="1">
        <v>12</v>
      </c>
      <c r="F79" s="1">
        <v>12</v>
      </c>
      <c r="G79" s="6">
        <v>0.11</v>
      </c>
      <c r="H79" s="1">
        <f>VLOOKUP(A79,[1]Лист1!$B:$I,8,0)</f>
        <v>150</v>
      </c>
      <c r="I79" s="1" t="s">
        <v>33</v>
      </c>
      <c r="J79" s="1">
        <v>17</v>
      </c>
      <c r="K79" s="1">
        <f t="shared" si="18"/>
        <v>-5</v>
      </c>
      <c r="L79" s="1"/>
      <c r="M79" s="1"/>
      <c r="N79" s="1"/>
      <c r="O79" s="1"/>
      <c r="P79" s="1">
        <f t="shared" si="19"/>
        <v>2.4</v>
      </c>
      <c r="Q79" s="5">
        <f>11*P79-O79-N79-F79</f>
        <v>14.399999999999999</v>
      </c>
      <c r="R79" s="5"/>
      <c r="S79" s="1"/>
      <c r="T79" s="1">
        <f t="shared" si="20"/>
        <v>11</v>
      </c>
      <c r="U79" s="1">
        <f t="shared" si="21"/>
        <v>5</v>
      </c>
      <c r="V79" s="1">
        <v>1.2</v>
      </c>
      <c r="W79" s="1">
        <v>1.6</v>
      </c>
      <c r="X79" s="1">
        <v>1.6</v>
      </c>
      <c r="Y79" s="1">
        <v>2.2000000000000002</v>
      </c>
      <c r="Z79" s="1">
        <v>2</v>
      </c>
      <c r="AA79" s="1">
        <v>2</v>
      </c>
      <c r="AB79" s="1" t="s">
        <v>43</v>
      </c>
      <c r="AC79" s="1">
        <f t="shared" si="24"/>
        <v>2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1" t="s">
        <v>118</v>
      </c>
      <c r="B80" s="11" t="s">
        <v>38</v>
      </c>
      <c r="C80" s="11">
        <v>25</v>
      </c>
      <c r="D80" s="11"/>
      <c r="E80" s="11">
        <v>19</v>
      </c>
      <c r="F80" s="11">
        <v>4</v>
      </c>
      <c r="G80" s="12">
        <v>0</v>
      </c>
      <c r="H80" s="11" t="e">
        <v>#N/A</v>
      </c>
      <c r="I80" s="11" t="s">
        <v>115</v>
      </c>
      <c r="J80" s="11">
        <v>23</v>
      </c>
      <c r="K80" s="11">
        <f t="shared" si="18"/>
        <v>-4</v>
      </c>
      <c r="L80" s="11"/>
      <c r="M80" s="11"/>
      <c r="N80" s="11"/>
      <c r="O80" s="11"/>
      <c r="P80" s="11">
        <f t="shared" si="19"/>
        <v>3.8</v>
      </c>
      <c r="Q80" s="13"/>
      <c r="R80" s="13"/>
      <c r="S80" s="11"/>
      <c r="T80" s="11">
        <f t="shared" si="20"/>
        <v>1.0526315789473684</v>
      </c>
      <c r="U80" s="11">
        <f t="shared" si="21"/>
        <v>1.0526315789473684</v>
      </c>
      <c r="V80" s="11">
        <v>4.2</v>
      </c>
      <c r="W80" s="11">
        <v>4.5999999999999996</v>
      </c>
      <c r="X80" s="11">
        <v>4.8</v>
      </c>
      <c r="Y80" s="11">
        <v>6.4</v>
      </c>
      <c r="Z80" s="11">
        <v>6.4</v>
      </c>
      <c r="AA80" s="11">
        <v>4.8</v>
      </c>
      <c r="AB80" s="11"/>
      <c r="AC80" s="11">
        <f t="shared" si="24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119</v>
      </c>
      <c r="B81" s="1" t="s">
        <v>38</v>
      </c>
      <c r="C81" s="1">
        <v>148</v>
      </c>
      <c r="D81" s="1"/>
      <c r="E81" s="1">
        <v>33</v>
      </c>
      <c r="F81" s="1">
        <v>110</v>
      </c>
      <c r="G81" s="6">
        <v>0.06</v>
      </c>
      <c r="H81" s="1">
        <f>VLOOKUP(A81,[1]Лист1!$B:$I,8,0)</f>
        <v>60</v>
      </c>
      <c r="I81" s="1" t="s">
        <v>33</v>
      </c>
      <c r="J81" s="1">
        <v>33</v>
      </c>
      <c r="K81" s="1">
        <f t="shared" si="18"/>
        <v>0</v>
      </c>
      <c r="L81" s="1"/>
      <c r="M81" s="1"/>
      <c r="N81" s="1"/>
      <c r="O81" s="1"/>
      <c r="P81" s="1">
        <f t="shared" si="19"/>
        <v>6.6</v>
      </c>
      <c r="Q81" s="5"/>
      <c r="R81" s="5"/>
      <c r="S81" s="1"/>
      <c r="T81" s="1">
        <f t="shared" si="20"/>
        <v>16.666666666666668</v>
      </c>
      <c r="U81" s="1">
        <f t="shared" si="21"/>
        <v>16.666666666666668</v>
      </c>
      <c r="V81" s="1">
        <v>5.2</v>
      </c>
      <c r="W81" s="1">
        <v>5.4</v>
      </c>
      <c r="X81" s="1">
        <v>4.5999999999999996</v>
      </c>
      <c r="Y81" s="1">
        <v>6</v>
      </c>
      <c r="Z81" s="1">
        <v>7.2</v>
      </c>
      <c r="AA81" s="1">
        <v>7.4</v>
      </c>
      <c r="AB81" s="20" t="s">
        <v>120</v>
      </c>
      <c r="AC81" s="1">
        <f t="shared" si="24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121</v>
      </c>
      <c r="B82" s="1" t="s">
        <v>38</v>
      </c>
      <c r="C82" s="1">
        <v>28</v>
      </c>
      <c r="D82" s="1"/>
      <c r="E82" s="1">
        <v>14</v>
      </c>
      <c r="F82" s="1">
        <v>13</v>
      </c>
      <c r="G82" s="6">
        <v>0.15</v>
      </c>
      <c r="H82" s="1">
        <f>VLOOKUP(A82,[1]Лист1!$B:$I,8,0)</f>
        <v>60</v>
      </c>
      <c r="I82" s="1" t="s">
        <v>33</v>
      </c>
      <c r="J82" s="1">
        <v>17</v>
      </c>
      <c r="K82" s="1">
        <f t="shared" si="18"/>
        <v>-3</v>
      </c>
      <c r="L82" s="1"/>
      <c r="M82" s="1"/>
      <c r="N82" s="1"/>
      <c r="O82" s="1"/>
      <c r="P82" s="1">
        <f t="shared" si="19"/>
        <v>2.8</v>
      </c>
      <c r="Q82" s="5">
        <f t="shared" ref="Q82" si="25">11*P82-O82-N82-F82</f>
        <v>17.799999999999997</v>
      </c>
      <c r="R82" s="5"/>
      <c r="S82" s="1"/>
      <c r="T82" s="1">
        <f t="shared" si="20"/>
        <v>11</v>
      </c>
      <c r="U82" s="1">
        <f t="shared" si="21"/>
        <v>4.6428571428571432</v>
      </c>
      <c r="V82" s="1">
        <v>2.2000000000000002</v>
      </c>
      <c r="W82" s="1">
        <v>0.2</v>
      </c>
      <c r="X82" s="1">
        <v>0.6</v>
      </c>
      <c r="Y82" s="1">
        <v>4.4000000000000004</v>
      </c>
      <c r="Z82" s="1">
        <v>5</v>
      </c>
      <c r="AA82" s="1">
        <v>2.4</v>
      </c>
      <c r="AB82" s="21" t="s">
        <v>122</v>
      </c>
      <c r="AC82" s="1">
        <f t="shared" si="24"/>
        <v>3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123</v>
      </c>
      <c r="B83" s="1" t="s">
        <v>32</v>
      </c>
      <c r="C83" s="1">
        <v>102.74299999999999</v>
      </c>
      <c r="D83" s="1">
        <v>1.1299999999999999</v>
      </c>
      <c r="E83" s="1">
        <v>75.820999999999998</v>
      </c>
      <c r="F83" s="1"/>
      <c r="G83" s="6">
        <v>1</v>
      </c>
      <c r="H83" s="1">
        <f>VLOOKUP(A83,[1]Лист1!$B:$I,8,0)</f>
        <v>55</v>
      </c>
      <c r="I83" s="1" t="s">
        <v>33</v>
      </c>
      <c r="J83" s="1">
        <v>72.900000000000006</v>
      </c>
      <c r="K83" s="1">
        <f t="shared" si="18"/>
        <v>2.9209999999999923</v>
      </c>
      <c r="L83" s="1"/>
      <c r="M83" s="1"/>
      <c r="N83" s="1">
        <v>31.861399999999989</v>
      </c>
      <c r="O83" s="1">
        <v>153.9256</v>
      </c>
      <c r="P83" s="1">
        <f t="shared" si="19"/>
        <v>15.164199999999999</v>
      </c>
      <c r="Q83" s="5">
        <v>20</v>
      </c>
      <c r="R83" s="5"/>
      <c r="S83" s="1"/>
      <c r="T83" s="1">
        <f t="shared" si="20"/>
        <v>13.570580709829731</v>
      </c>
      <c r="U83" s="1">
        <f t="shared" si="21"/>
        <v>12.251684889410585</v>
      </c>
      <c r="V83" s="1">
        <v>20.643000000000001</v>
      </c>
      <c r="W83" s="1">
        <v>9.7463999999999995</v>
      </c>
      <c r="X83" s="1">
        <v>5.7084000000000001</v>
      </c>
      <c r="Y83" s="1">
        <v>8.6723999999999997</v>
      </c>
      <c r="Z83" s="1">
        <v>8.9456000000000007</v>
      </c>
      <c r="AA83" s="1">
        <v>5.29</v>
      </c>
      <c r="AB83" s="1"/>
      <c r="AC83" s="1">
        <f t="shared" si="24"/>
        <v>20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124</v>
      </c>
      <c r="B84" s="1" t="s">
        <v>38</v>
      </c>
      <c r="C84" s="1">
        <v>49</v>
      </c>
      <c r="D84" s="1">
        <v>2</v>
      </c>
      <c r="E84" s="1">
        <v>27</v>
      </c>
      <c r="F84" s="1"/>
      <c r="G84" s="6">
        <v>0.4</v>
      </c>
      <c r="H84" s="1">
        <f>VLOOKUP(A84,[1]Лист1!$B:$I,8,0)</f>
        <v>55</v>
      </c>
      <c r="I84" s="1" t="s">
        <v>33</v>
      </c>
      <c r="J84" s="1">
        <v>30</v>
      </c>
      <c r="K84" s="1">
        <f t="shared" si="18"/>
        <v>-3</v>
      </c>
      <c r="L84" s="1"/>
      <c r="M84" s="1"/>
      <c r="N84" s="1">
        <v>53</v>
      </c>
      <c r="O84" s="1">
        <v>49</v>
      </c>
      <c r="P84" s="1">
        <f t="shared" si="19"/>
        <v>5.4</v>
      </c>
      <c r="Q84" s="5"/>
      <c r="R84" s="5"/>
      <c r="S84" s="1"/>
      <c r="T84" s="1">
        <f t="shared" si="20"/>
        <v>18.888888888888889</v>
      </c>
      <c r="U84" s="1">
        <f t="shared" si="21"/>
        <v>18.888888888888889</v>
      </c>
      <c r="V84" s="1">
        <v>10.199999999999999</v>
      </c>
      <c r="W84" s="1">
        <v>7</v>
      </c>
      <c r="X84" s="1">
        <v>2</v>
      </c>
      <c r="Y84" s="1">
        <v>4.8</v>
      </c>
      <c r="Z84" s="1">
        <v>5.4</v>
      </c>
      <c r="AA84" s="1">
        <v>3</v>
      </c>
      <c r="AB84" s="1"/>
      <c r="AC84" s="1">
        <f t="shared" si="24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125</v>
      </c>
      <c r="B85" s="1" t="s">
        <v>32</v>
      </c>
      <c r="C85" s="1">
        <v>168.262</v>
      </c>
      <c r="D85" s="1"/>
      <c r="E85" s="1">
        <v>87.293999999999997</v>
      </c>
      <c r="F85" s="1">
        <v>63.268999999999998</v>
      </c>
      <c r="G85" s="6">
        <v>1</v>
      </c>
      <c r="H85" s="1">
        <f>VLOOKUP(A85,[1]Лист1!$B:$I,8,0)</f>
        <v>55</v>
      </c>
      <c r="I85" s="1" t="s">
        <v>33</v>
      </c>
      <c r="J85" s="1">
        <v>81.400000000000006</v>
      </c>
      <c r="K85" s="1">
        <f t="shared" ref="K85:K97" si="26">E85-J85</f>
        <v>5.8939999999999912</v>
      </c>
      <c r="L85" s="1"/>
      <c r="M85" s="1"/>
      <c r="N85" s="1"/>
      <c r="O85" s="1">
        <v>74.749299999999977</v>
      </c>
      <c r="P85" s="1">
        <f t="shared" si="19"/>
        <v>17.4588</v>
      </c>
      <c r="Q85" s="5">
        <f>10.8*P85-O85-N85-F85</f>
        <v>50.536740000000044</v>
      </c>
      <c r="R85" s="5"/>
      <c r="S85" s="1"/>
      <c r="T85" s="1">
        <f t="shared" si="20"/>
        <v>10.8</v>
      </c>
      <c r="U85" s="1">
        <f t="shared" si="21"/>
        <v>7.9053715031960952</v>
      </c>
      <c r="V85" s="1">
        <v>16.759399999999999</v>
      </c>
      <c r="W85" s="1">
        <v>7.8691999999999993</v>
      </c>
      <c r="X85" s="1">
        <v>5.1989999999999998</v>
      </c>
      <c r="Y85" s="1">
        <v>8.1528000000000009</v>
      </c>
      <c r="Z85" s="1">
        <v>8.7078000000000007</v>
      </c>
      <c r="AA85" s="1">
        <v>6.1526000000000014</v>
      </c>
      <c r="AB85" s="1"/>
      <c r="AC85" s="1">
        <f t="shared" si="24"/>
        <v>51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7" t="s">
        <v>126</v>
      </c>
      <c r="B86" s="17" t="s">
        <v>38</v>
      </c>
      <c r="C86" s="17"/>
      <c r="D86" s="17"/>
      <c r="E86" s="17"/>
      <c r="F86" s="17"/>
      <c r="G86" s="18">
        <v>0</v>
      </c>
      <c r="H86" s="1">
        <f>VLOOKUP(A86,[1]Лист1!$B:$I,8,0)</f>
        <v>55</v>
      </c>
      <c r="I86" s="17" t="s">
        <v>33</v>
      </c>
      <c r="J86" s="17"/>
      <c r="K86" s="17">
        <f t="shared" si="26"/>
        <v>0</v>
      </c>
      <c r="L86" s="17"/>
      <c r="M86" s="17"/>
      <c r="N86" s="17"/>
      <c r="O86" s="17"/>
      <c r="P86" s="17">
        <f t="shared" si="19"/>
        <v>0</v>
      </c>
      <c r="Q86" s="19"/>
      <c r="R86" s="19"/>
      <c r="S86" s="17"/>
      <c r="T86" s="17" t="e">
        <f t="shared" si="20"/>
        <v>#DIV/0!</v>
      </c>
      <c r="U86" s="17" t="e">
        <f t="shared" si="21"/>
        <v>#DIV/0!</v>
      </c>
      <c r="V86" s="17">
        <v>0</v>
      </c>
      <c r="W86" s="17">
        <v>0</v>
      </c>
      <c r="X86" s="17">
        <v>0</v>
      </c>
      <c r="Y86" s="17">
        <v>0</v>
      </c>
      <c r="Z86" s="17">
        <v>0</v>
      </c>
      <c r="AA86" s="17">
        <v>0</v>
      </c>
      <c r="AB86" s="17" t="s">
        <v>46</v>
      </c>
      <c r="AC86" s="17">
        <f t="shared" si="24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127</v>
      </c>
      <c r="B87" s="1" t="s">
        <v>38</v>
      </c>
      <c r="C87" s="1">
        <v>40</v>
      </c>
      <c r="D87" s="1">
        <v>1</v>
      </c>
      <c r="E87" s="1">
        <v>11</v>
      </c>
      <c r="F87" s="1"/>
      <c r="G87" s="6">
        <v>0.4</v>
      </c>
      <c r="H87" s="1">
        <f>VLOOKUP(A87,[1]Лист1!$B:$I,8,0)</f>
        <v>55</v>
      </c>
      <c r="I87" s="1" t="s">
        <v>33</v>
      </c>
      <c r="J87" s="1">
        <v>28</v>
      </c>
      <c r="K87" s="1">
        <f t="shared" si="26"/>
        <v>-17</v>
      </c>
      <c r="L87" s="1"/>
      <c r="M87" s="1"/>
      <c r="N87" s="1">
        <v>83.800000000000011</v>
      </c>
      <c r="O87" s="1"/>
      <c r="P87" s="1">
        <f t="shared" si="19"/>
        <v>2.2000000000000002</v>
      </c>
      <c r="Q87" s="5">
        <v>20</v>
      </c>
      <c r="R87" s="5"/>
      <c r="S87" s="1"/>
      <c r="T87" s="1">
        <f t="shared" si="20"/>
        <v>47.18181818181818</v>
      </c>
      <c r="U87" s="1">
        <f t="shared" si="21"/>
        <v>38.090909090909093</v>
      </c>
      <c r="V87" s="1">
        <v>7.8</v>
      </c>
      <c r="W87" s="1">
        <v>8.8000000000000007</v>
      </c>
      <c r="X87" s="1">
        <v>3.6</v>
      </c>
      <c r="Y87" s="1">
        <v>3.8</v>
      </c>
      <c r="Z87" s="1">
        <v>4</v>
      </c>
      <c r="AA87" s="1">
        <v>2.8</v>
      </c>
      <c r="AB87" s="1"/>
      <c r="AC87" s="1">
        <f t="shared" si="24"/>
        <v>8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128</v>
      </c>
      <c r="B88" s="1" t="s">
        <v>32</v>
      </c>
      <c r="C88" s="1">
        <v>128.47800000000001</v>
      </c>
      <c r="D88" s="1"/>
      <c r="E88" s="1">
        <v>95.775999999999996</v>
      </c>
      <c r="F88" s="1"/>
      <c r="G88" s="6">
        <v>1</v>
      </c>
      <c r="H88" s="1">
        <f>VLOOKUP(A88,[1]Лист1!$B:$I,8,0)</f>
        <v>50</v>
      </c>
      <c r="I88" s="1" t="s">
        <v>33</v>
      </c>
      <c r="J88" s="1">
        <v>105.65</v>
      </c>
      <c r="K88" s="1">
        <f t="shared" si="26"/>
        <v>-9.8740000000000094</v>
      </c>
      <c r="L88" s="1"/>
      <c r="M88" s="1"/>
      <c r="N88" s="1">
        <v>80.879800000000003</v>
      </c>
      <c r="O88" s="1">
        <v>95.800199999999975</v>
      </c>
      <c r="P88" s="1">
        <f t="shared" si="19"/>
        <v>19.155200000000001</v>
      </c>
      <c r="Q88" s="5">
        <f t="shared" ref="Q88" si="27">11*P88-O88-N88-F88</f>
        <v>34.027200000000022</v>
      </c>
      <c r="R88" s="5"/>
      <c r="S88" s="1"/>
      <c r="T88" s="1">
        <f t="shared" si="20"/>
        <v>11</v>
      </c>
      <c r="U88" s="1">
        <f t="shared" si="21"/>
        <v>9.2236050785165364</v>
      </c>
      <c r="V88" s="1">
        <v>20.241199999999999</v>
      </c>
      <c r="W88" s="1">
        <v>16.2178</v>
      </c>
      <c r="X88" s="1">
        <v>12.720599999999999</v>
      </c>
      <c r="Y88" s="1">
        <v>15.6578</v>
      </c>
      <c r="Z88" s="1">
        <v>15.367000000000001</v>
      </c>
      <c r="AA88" s="1">
        <v>13.7408</v>
      </c>
      <c r="AB88" s="1"/>
      <c r="AC88" s="1">
        <f t="shared" si="24"/>
        <v>34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129</v>
      </c>
      <c r="B89" s="1" t="s">
        <v>32</v>
      </c>
      <c r="C89" s="1">
        <v>2348.4169999999999</v>
      </c>
      <c r="D89" s="1">
        <v>1121.2570000000001</v>
      </c>
      <c r="E89" s="1">
        <v>2128.741</v>
      </c>
      <c r="F89" s="1">
        <v>1007.272</v>
      </c>
      <c r="G89" s="6">
        <v>1</v>
      </c>
      <c r="H89" s="1">
        <f>VLOOKUP(A89,[1]Лист1!$B:$I,8,0)</f>
        <v>60</v>
      </c>
      <c r="I89" s="1" t="s">
        <v>33</v>
      </c>
      <c r="J89" s="1">
        <v>2058.12</v>
      </c>
      <c r="K89" s="1">
        <f t="shared" si="26"/>
        <v>70.621000000000095</v>
      </c>
      <c r="L89" s="1"/>
      <c r="M89" s="1"/>
      <c r="N89" s="1">
        <v>894.1705000000004</v>
      </c>
      <c r="O89" s="1">
        <v>1804.2057400000001</v>
      </c>
      <c r="P89" s="1">
        <f t="shared" si="19"/>
        <v>425.7482</v>
      </c>
      <c r="Q89" s="5">
        <f>10.8*P89-O89-N89-F89</f>
        <v>892.43231999999955</v>
      </c>
      <c r="R89" s="5"/>
      <c r="S89" s="1"/>
      <c r="T89" s="1">
        <f t="shared" si="20"/>
        <v>10.8</v>
      </c>
      <c r="U89" s="1">
        <f t="shared" si="21"/>
        <v>8.7038494584357622</v>
      </c>
      <c r="V89" s="1">
        <v>400.41559999999998</v>
      </c>
      <c r="W89" s="1">
        <v>365.81740000000002</v>
      </c>
      <c r="X89" s="1">
        <v>343.58359999999999</v>
      </c>
      <c r="Y89" s="1">
        <v>320.41379999999998</v>
      </c>
      <c r="Z89" s="1">
        <v>309.45080000000002</v>
      </c>
      <c r="AA89" s="1">
        <v>199.14439999999999</v>
      </c>
      <c r="AB89" s="1"/>
      <c r="AC89" s="1">
        <f t="shared" si="24"/>
        <v>892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130</v>
      </c>
      <c r="B90" s="1" t="s">
        <v>38</v>
      </c>
      <c r="C90" s="1">
        <v>67</v>
      </c>
      <c r="D90" s="1"/>
      <c r="E90" s="1">
        <v>-3</v>
      </c>
      <c r="F90" s="1">
        <v>60</v>
      </c>
      <c r="G90" s="6">
        <v>0.3</v>
      </c>
      <c r="H90" s="1">
        <f>VLOOKUP(A90,[1]Лист1!$B:$I,8,0)</f>
        <v>40</v>
      </c>
      <c r="I90" s="1" t="s">
        <v>33</v>
      </c>
      <c r="J90" s="1">
        <v>4</v>
      </c>
      <c r="K90" s="1">
        <f t="shared" si="26"/>
        <v>-7</v>
      </c>
      <c r="L90" s="1"/>
      <c r="M90" s="1"/>
      <c r="N90" s="1"/>
      <c r="O90" s="1"/>
      <c r="P90" s="1">
        <f t="shared" si="19"/>
        <v>-0.6</v>
      </c>
      <c r="Q90" s="5"/>
      <c r="R90" s="5"/>
      <c r="S90" s="1"/>
      <c r="T90" s="1">
        <f t="shared" si="20"/>
        <v>-100</v>
      </c>
      <c r="U90" s="1">
        <f t="shared" si="21"/>
        <v>-100</v>
      </c>
      <c r="V90" s="1">
        <v>0.8</v>
      </c>
      <c r="W90" s="1">
        <v>4</v>
      </c>
      <c r="X90" s="1">
        <v>3.4</v>
      </c>
      <c r="Y90" s="1">
        <v>3.6</v>
      </c>
      <c r="Z90" s="1">
        <v>3</v>
      </c>
      <c r="AA90" s="1">
        <v>3.6</v>
      </c>
      <c r="AB90" s="16" t="s">
        <v>37</v>
      </c>
      <c r="AC90" s="1">
        <f t="shared" si="24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131</v>
      </c>
      <c r="B91" s="1" t="s">
        <v>38</v>
      </c>
      <c r="C91" s="1">
        <v>15</v>
      </c>
      <c r="D91" s="1">
        <v>24</v>
      </c>
      <c r="E91" s="1">
        <v>3</v>
      </c>
      <c r="F91" s="1">
        <v>31</v>
      </c>
      <c r="G91" s="6">
        <v>0.3</v>
      </c>
      <c r="H91" s="1">
        <f>VLOOKUP(A91,[1]Лист1!$B:$I,8,0)</f>
        <v>40</v>
      </c>
      <c r="I91" s="1" t="s">
        <v>33</v>
      </c>
      <c r="J91" s="1">
        <v>5</v>
      </c>
      <c r="K91" s="1">
        <f t="shared" si="26"/>
        <v>-2</v>
      </c>
      <c r="L91" s="1"/>
      <c r="M91" s="1"/>
      <c r="N91" s="1">
        <v>13.1</v>
      </c>
      <c r="O91" s="1"/>
      <c r="P91" s="1">
        <f t="shared" si="19"/>
        <v>0.6</v>
      </c>
      <c r="Q91" s="5"/>
      <c r="R91" s="5"/>
      <c r="S91" s="1"/>
      <c r="T91" s="1">
        <f t="shared" si="20"/>
        <v>73.5</v>
      </c>
      <c r="U91" s="1">
        <f t="shared" si="21"/>
        <v>73.5</v>
      </c>
      <c r="V91" s="1">
        <v>0.8</v>
      </c>
      <c r="W91" s="1">
        <v>4.4000000000000004</v>
      </c>
      <c r="X91" s="1">
        <v>3.8</v>
      </c>
      <c r="Y91" s="1">
        <v>2.4</v>
      </c>
      <c r="Z91" s="1">
        <v>3</v>
      </c>
      <c r="AA91" s="1">
        <v>2.2000000000000002</v>
      </c>
      <c r="AB91" s="14" t="s">
        <v>43</v>
      </c>
      <c r="AC91" s="1">
        <f t="shared" si="24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0" t="s">
        <v>132</v>
      </c>
      <c r="B92" s="1" t="s">
        <v>32</v>
      </c>
      <c r="C92" s="1">
        <v>3233.9870000000001</v>
      </c>
      <c r="D92" s="1">
        <v>327.78500000000003</v>
      </c>
      <c r="E92" s="1">
        <v>1624.7650000000001</v>
      </c>
      <c r="F92" s="1">
        <v>1677.6210000000001</v>
      </c>
      <c r="G92" s="6">
        <v>1</v>
      </c>
      <c r="H92" s="1">
        <f>VLOOKUP(A92,[1]Лист1!$B:$I,8,0)</f>
        <v>60</v>
      </c>
      <c r="I92" s="1" t="s">
        <v>133</v>
      </c>
      <c r="J92" s="1">
        <v>1599.5</v>
      </c>
      <c r="K92" s="1">
        <f t="shared" si="26"/>
        <v>25.2650000000001</v>
      </c>
      <c r="L92" s="1"/>
      <c r="M92" s="1"/>
      <c r="N92" s="1"/>
      <c r="O92" s="1">
        <v>1807.5136</v>
      </c>
      <c r="P92" s="1">
        <f t="shared" ref="P92" si="28">E92/5</f>
        <v>324.95300000000003</v>
      </c>
      <c r="Q92" s="5">
        <f>10.8*P92-O92-N92-F92</f>
        <v>24.357800000000452</v>
      </c>
      <c r="R92" s="5"/>
      <c r="S92" s="1"/>
      <c r="T92" s="1">
        <f t="shared" si="20"/>
        <v>10.800000000000002</v>
      </c>
      <c r="U92" s="1">
        <f t="shared" si="21"/>
        <v>10.725042083008928</v>
      </c>
      <c r="V92" s="1">
        <v>335.48660000000001</v>
      </c>
      <c r="W92" s="1">
        <v>202.77180000000001</v>
      </c>
      <c r="X92" s="1">
        <v>338.99540000000002</v>
      </c>
      <c r="Y92" s="1">
        <v>331.45819999999998</v>
      </c>
      <c r="Z92" s="1">
        <v>181.28219999999999</v>
      </c>
      <c r="AA92" s="1">
        <v>326.1044</v>
      </c>
      <c r="AB92" s="1"/>
      <c r="AC92" s="1">
        <f t="shared" si="24"/>
        <v>24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134</v>
      </c>
      <c r="B93" s="1" t="s">
        <v>38</v>
      </c>
      <c r="C93" s="1">
        <v>58</v>
      </c>
      <c r="D93" s="1"/>
      <c r="E93" s="1">
        <v>16</v>
      </c>
      <c r="F93" s="1">
        <v>36</v>
      </c>
      <c r="G93" s="6">
        <v>0.1</v>
      </c>
      <c r="H93" s="1">
        <f>VLOOKUP(A93,[1]Лист1!$B:$I,8,0)</f>
        <v>60</v>
      </c>
      <c r="I93" s="1" t="s">
        <v>33</v>
      </c>
      <c r="J93" s="1">
        <v>16</v>
      </c>
      <c r="K93" s="1">
        <f t="shared" si="26"/>
        <v>0</v>
      </c>
      <c r="L93" s="1"/>
      <c r="M93" s="1"/>
      <c r="N93" s="1"/>
      <c r="O93" s="1"/>
      <c r="P93" s="1">
        <f t="shared" si="19"/>
        <v>3.2</v>
      </c>
      <c r="Q93" s="5"/>
      <c r="R93" s="5"/>
      <c r="S93" s="1"/>
      <c r="T93" s="1">
        <f t="shared" si="20"/>
        <v>11.25</v>
      </c>
      <c r="U93" s="1">
        <f t="shared" si="21"/>
        <v>11.25</v>
      </c>
      <c r="V93" s="1">
        <v>2.8</v>
      </c>
      <c r="W93" s="1">
        <v>1</v>
      </c>
      <c r="X93" s="1">
        <v>0</v>
      </c>
      <c r="Y93" s="1">
        <v>0.2</v>
      </c>
      <c r="Z93" s="1">
        <v>0</v>
      </c>
      <c r="AA93" s="1">
        <v>-0.8</v>
      </c>
      <c r="AB93" s="16" t="s">
        <v>37</v>
      </c>
      <c r="AC93" s="1">
        <f t="shared" si="24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135</v>
      </c>
      <c r="B94" s="1" t="s">
        <v>32</v>
      </c>
      <c r="C94" s="1">
        <v>7441.2579999999998</v>
      </c>
      <c r="D94" s="1"/>
      <c r="E94" s="1">
        <v>3695.88</v>
      </c>
      <c r="F94" s="1">
        <v>3065.5680000000002</v>
      </c>
      <c r="G94" s="6">
        <v>1</v>
      </c>
      <c r="H94" s="1">
        <f>VLOOKUP(A94,[1]Лист1!$B:$I,8,0)</f>
        <v>60</v>
      </c>
      <c r="I94" s="1" t="s">
        <v>33</v>
      </c>
      <c r="J94" s="1">
        <v>3620.1</v>
      </c>
      <c r="K94" s="1">
        <f t="shared" si="26"/>
        <v>75.7800000000002</v>
      </c>
      <c r="L94" s="1"/>
      <c r="M94" s="1"/>
      <c r="N94" s="1">
        <v>1354.2488000000001</v>
      </c>
      <c r="O94" s="1">
        <v>1396.929999999998</v>
      </c>
      <c r="P94" s="1">
        <f t="shared" si="19"/>
        <v>739.17600000000004</v>
      </c>
      <c r="Q94" s="5">
        <f t="shared" ref="Q94:Q95" si="29">10.8*P94-O94-N94-F94</f>
        <v>2166.354000000003</v>
      </c>
      <c r="R94" s="5"/>
      <c r="S94" s="1"/>
      <c r="T94" s="1">
        <f t="shared" si="20"/>
        <v>10.800000000000002</v>
      </c>
      <c r="U94" s="1">
        <f t="shared" si="21"/>
        <v>7.8692311438683058</v>
      </c>
      <c r="V94" s="1">
        <v>636.85079999999994</v>
      </c>
      <c r="W94" s="1">
        <v>676.10940000000005</v>
      </c>
      <c r="X94" s="1">
        <v>728.01</v>
      </c>
      <c r="Y94" s="1">
        <v>841.18700000000013</v>
      </c>
      <c r="Z94" s="1">
        <v>771.58780000000002</v>
      </c>
      <c r="AA94" s="1">
        <v>762.58500000000004</v>
      </c>
      <c r="AB94" s="1"/>
      <c r="AC94" s="1">
        <f t="shared" si="24"/>
        <v>2166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136</v>
      </c>
      <c r="B95" s="1" t="s">
        <v>32</v>
      </c>
      <c r="C95" s="1">
        <v>3668.0549999999998</v>
      </c>
      <c r="D95" s="1">
        <v>831.64</v>
      </c>
      <c r="E95" s="15">
        <f>2125.217+E22</f>
        <v>2429.6620000000003</v>
      </c>
      <c r="F95" s="1">
        <v>2015.5989999999999</v>
      </c>
      <c r="G95" s="6">
        <v>1</v>
      </c>
      <c r="H95" s="1">
        <f>VLOOKUP(A95,[1]Лист1!$B:$I,8,0)</f>
        <v>60</v>
      </c>
      <c r="I95" s="1" t="s">
        <v>133</v>
      </c>
      <c r="J95" s="1">
        <v>2124.1</v>
      </c>
      <c r="K95" s="1">
        <f t="shared" si="26"/>
        <v>305.56200000000035</v>
      </c>
      <c r="L95" s="1"/>
      <c r="M95" s="1"/>
      <c r="N95" s="1">
        <v>1511.480080000001</v>
      </c>
      <c r="O95" s="1">
        <v>1558.444919999999</v>
      </c>
      <c r="P95" s="1">
        <f t="shared" si="19"/>
        <v>485.93240000000003</v>
      </c>
      <c r="Q95" s="5">
        <f t="shared" si="29"/>
        <v>162.54592000000071</v>
      </c>
      <c r="R95" s="5"/>
      <c r="S95" s="1"/>
      <c r="T95" s="1">
        <f t="shared" si="20"/>
        <v>10.799999999999999</v>
      </c>
      <c r="U95" s="1">
        <f t="shared" si="21"/>
        <v>10.46549684688652</v>
      </c>
      <c r="V95" s="1">
        <v>500.16699999999997</v>
      </c>
      <c r="W95" s="1">
        <v>494.88299999999998</v>
      </c>
      <c r="X95" s="1">
        <v>471.19359999999989</v>
      </c>
      <c r="Y95" s="1">
        <v>505.60780000000011</v>
      </c>
      <c r="Z95" s="1">
        <v>509.98259999999999</v>
      </c>
      <c r="AA95" s="1">
        <v>429.74579999999997</v>
      </c>
      <c r="AB95" s="1" t="s">
        <v>56</v>
      </c>
      <c r="AC95" s="1">
        <f t="shared" si="24"/>
        <v>163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137</v>
      </c>
      <c r="B96" s="1" t="s">
        <v>38</v>
      </c>
      <c r="C96" s="1">
        <v>52</v>
      </c>
      <c r="D96" s="1"/>
      <c r="E96" s="1"/>
      <c r="F96" s="1">
        <v>52</v>
      </c>
      <c r="G96" s="6">
        <v>0.2</v>
      </c>
      <c r="H96" s="1">
        <f>VLOOKUP(A96,[1]Лист1!$B:$I,8,0)</f>
        <v>40</v>
      </c>
      <c r="I96" s="1" t="s">
        <v>33</v>
      </c>
      <c r="J96" s="1"/>
      <c r="K96" s="1">
        <f t="shared" si="26"/>
        <v>0</v>
      </c>
      <c r="L96" s="1"/>
      <c r="M96" s="1"/>
      <c r="N96" s="1"/>
      <c r="O96" s="1"/>
      <c r="P96" s="1">
        <f t="shared" si="19"/>
        <v>0</v>
      </c>
      <c r="Q96" s="5"/>
      <c r="R96" s="5"/>
      <c r="S96" s="1"/>
      <c r="T96" s="1" t="e">
        <f t="shared" si="20"/>
        <v>#DIV/0!</v>
      </c>
      <c r="U96" s="1" t="e">
        <f t="shared" si="21"/>
        <v>#DIV/0!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6" t="s">
        <v>37</v>
      </c>
      <c r="AC96" s="1">
        <f t="shared" si="24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7" t="s">
        <v>138</v>
      </c>
      <c r="B97" s="17" t="s">
        <v>32</v>
      </c>
      <c r="C97" s="17"/>
      <c r="D97" s="17"/>
      <c r="E97" s="17"/>
      <c r="F97" s="17"/>
      <c r="G97" s="18">
        <v>0</v>
      </c>
      <c r="H97" s="1">
        <f>VLOOKUP(A97,[1]Лист1!$B:$I,8,0)</f>
        <v>60</v>
      </c>
      <c r="I97" s="17" t="s">
        <v>33</v>
      </c>
      <c r="J97" s="17"/>
      <c r="K97" s="17">
        <f t="shared" si="26"/>
        <v>0</v>
      </c>
      <c r="L97" s="17"/>
      <c r="M97" s="17"/>
      <c r="N97" s="17"/>
      <c r="O97" s="17"/>
      <c r="P97" s="17">
        <f t="shared" si="19"/>
        <v>0</v>
      </c>
      <c r="Q97" s="19"/>
      <c r="R97" s="19"/>
      <c r="S97" s="17"/>
      <c r="T97" s="17" t="e">
        <f t="shared" si="20"/>
        <v>#DIV/0!</v>
      </c>
      <c r="U97" s="17" t="e">
        <f t="shared" si="21"/>
        <v>#DIV/0!</v>
      </c>
      <c r="V97" s="17">
        <v>0</v>
      </c>
      <c r="W97" s="17">
        <v>0</v>
      </c>
      <c r="X97" s="17">
        <v>0</v>
      </c>
      <c r="Y97" s="17">
        <v>0</v>
      </c>
      <c r="Z97" s="17">
        <v>0</v>
      </c>
      <c r="AA97" s="17">
        <v>0</v>
      </c>
      <c r="AB97" s="17" t="s">
        <v>46</v>
      </c>
      <c r="AC97" s="17">
        <f t="shared" si="24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</sheetData>
  <autoFilter ref="A3:AC97" xr:uid="{82C1D0EE-B632-45C7-B02B-97AE5F4085C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2024-08-22T10:41:40Z</dcterms:created>
  <dcterms:modified xsi:type="dcterms:W3CDTF">2024-08-23T12:05:01Z</dcterms:modified>
</cp:coreProperties>
</file>