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26115E-5068-43F2-9348-3843F95603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49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Y389" i="1" s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Y326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2" i="1" s="1"/>
  <c r="P288" i="1"/>
  <c r="BP287" i="1"/>
  <c r="BO287" i="1"/>
  <c r="BN287" i="1"/>
  <c r="BM287" i="1"/>
  <c r="Z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Y283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59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51" i="1" s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Y238" i="1" s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N179" i="1"/>
  <c r="BM179" i="1"/>
  <c r="Z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Z149" i="1"/>
  <c r="BN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Z181" i="1" s="1"/>
  <c r="BN178" i="1"/>
  <c r="BP178" i="1"/>
  <c r="BP189" i="1"/>
  <c r="BN189" i="1"/>
  <c r="Z189" i="1"/>
  <c r="BP193" i="1"/>
  <c r="BN193" i="1"/>
  <c r="Z193" i="1"/>
  <c r="J596" i="1"/>
  <c r="Y200" i="1"/>
  <c r="Y201" i="1"/>
  <c r="BP198" i="1"/>
  <c r="BN198" i="1"/>
  <c r="Z198" i="1"/>
  <c r="Z200" i="1" s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Y168" i="1"/>
  <c r="Y181" i="1"/>
  <c r="BP187" i="1"/>
  <c r="BN187" i="1"/>
  <c r="Z187" i="1"/>
  <c r="Z194" i="1" s="1"/>
  <c r="BP191" i="1"/>
  <c r="BN191" i="1"/>
  <c r="Z191" i="1"/>
  <c r="I596" i="1"/>
  <c r="Y194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BN234" i="1"/>
  <c r="BP234" i="1"/>
  <c r="Z236" i="1"/>
  <c r="Z238" i="1" s="1"/>
  <c r="BN236" i="1"/>
  <c r="K596" i="1"/>
  <c r="Z243" i="1"/>
  <c r="Z250" i="1" s="1"/>
  <c r="BN243" i="1"/>
  <c r="BP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Z271" i="1" s="1"/>
  <c r="BN267" i="1"/>
  <c r="BP267" i="1"/>
  <c r="Z269" i="1"/>
  <c r="BN269" i="1"/>
  <c r="Y272" i="1"/>
  <c r="Y277" i="1"/>
  <c r="Q596" i="1"/>
  <c r="Z281" i="1"/>
  <c r="Z283" i="1" s="1"/>
  <c r="BN281" i="1"/>
  <c r="BP281" i="1"/>
  <c r="Y284" i="1"/>
  <c r="R596" i="1"/>
  <c r="Z288" i="1"/>
  <c r="Z292" i="1" s="1"/>
  <c r="BN288" i="1"/>
  <c r="BP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Z313" i="1"/>
  <c r="BN313" i="1"/>
  <c r="Z315" i="1"/>
  <c r="BN315" i="1"/>
  <c r="BP316" i="1"/>
  <c r="BN316" i="1"/>
  <c r="Z316" i="1"/>
  <c r="Y325" i="1"/>
  <c r="BP324" i="1"/>
  <c r="BN324" i="1"/>
  <c r="Z324" i="1"/>
  <c r="Y335" i="1"/>
  <c r="BP328" i="1"/>
  <c r="BN328" i="1"/>
  <c r="Z328" i="1"/>
  <c r="BP332" i="1"/>
  <c r="BN332" i="1"/>
  <c r="Z332" i="1"/>
  <c r="Y34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90" i="1"/>
  <c r="BP393" i="1"/>
  <c r="BN393" i="1"/>
  <c r="Z393" i="1"/>
  <c r="Z394" i="1" s="1"/>
  <c r="Y395" i="1"/>
  <c r="BP399" i="1"/>
  <c r="BN399" i="1"/>
  <c r="Z399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Y262" i="1"/>
  <c r="U596" i="1"/>
  <c r="Y319" i="1"/>
  <c r="Y318" i="1"/>
  <c r="BP322" i="1"/>
  <c r="BN322" i="1"/>
  <c r="Z322" i="1"/>
  <c r="Z325" i="1" s="1"/>
  <c r="BP330" i="1"/>
  <c r="BN330" i="1"/>
  <c r="Z330" i="1"/>
  <c r="Y334" i="1"/>
  <c r="BP338" i="1"/>
  <c r="BN338" i="1"/>
  <c r="Z338" i="1"/>
  <c r="Z340" i="1" s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Z596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66" i="1" l="1"/>
  <c r="Z402" i="1"/>
  <c r="Y590" i="1"/>
  <c r="Y587" i="1"/>
  <c r="Z538" i="1"/>
  <c r="Z554" i="1"/>
  <c r="Z516" i="1"/>
  <c r="Z378" i="1"/>
  <c r="Z353" i="1"/>
  <c r="Z347" i="1"/>
  <c r="Z334" i="1"/>
  <c r="Z318" i="1"/>
  <c r="Z262" i="1"/>
  <c r="Z130" i="1"/>
  <c r="Z591" i="1" s="1"/>
  <c r="Z124" i="1"/>
  <c r="Y588" i="1"/>
  <c r="Z175" i="1"/>
  <c r="Z167" i="1"/>
  <c r="Y586" i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<sst xmlns="http://schemas.openxmlformats.org/spreadsheetml/2006/main" count="2403" uniqueCount="764">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</sst>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4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12</v>
      </c>
      <c r="Y54" s="375">
        <f t="shared" si="6"/>
        <v>21.6</v>
      </c>
      <c r="Z54" s="36">
        <f>IFERROR(IF(Y54=0,"",ROUNDUP(Y54/H54,0)*0.02175),"")</f>
        <v>4.3499999999999997E-2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12.533333333333331</v>
      </c>
      <c r="BN54" s="64">
        <f t="shared" si="8"/>
        <v>22.56</v>
      </c>
      <c r="BO54" s="64">
        <f t="shared" si="9"/>
        <v>1.9841269841269837E-2</v>
      </c>
      <c r="BP54" s="64">
        <f t="shared" si="10"/>
        <v>3.5714285714285712E-2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1.1111111111111109</v>
      </c>
      <c r="Y59" s="376">
        <f>IFERROR(Y53/H53,"0")+IFERROR(Y54/H54,"0")+IFERROR(Y55/H55,"0")+IFERROR(Y56/H56,"0")+IFERROR(Y57/H57,"0")+IFERROR(Y58/H58,"0")</f>
        <v>2</v>
      </c>
      <c r="Z59" s="376">
        <f>IFERROR(IF(Z53="",0,Z53),"0")+IFERROR(IF(Z54="",0,Z54),"0")+IFERROR(IF(Z55="",0,Z55),"0")+IFERROR(IF(Z56="",0,Z56),"0")+IFERROR(IF(Z57="",0,Z57),"0")+IFERROR(IF(Z58="",0,Z58),"0")</f>
        <v>4.3499999999999997E-2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12</v>
      </c>
      <c r="Y60" s="376">
        <f>IFERROR(SUM(Y53:Y58),"0")</f>
        <v>21.6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4</v>
      </c>
      <c r="Y72" s="375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</v>
      </c>
      <c r="Y74" s="376">
        <f>IFERROR(Y68/H68,"0")+IFERROR(Y69/H69,"0")+IFERROR(Y70/H70,"0")+IFERROR(Y71/H71,"0")+IFERROR(Y72/H72,"0")+IFERROR(Y73/H73,"0")</f>
        <v>1</v>
      </c>
      <c r="Z74" s="376">
        <f>IFERROR(IF(Z68="",0,Z68),"0")+IFERROR(IF(Z69="",0,Z69),"0")+IFERROR(IF(Z70="",0,Z70),"0")+IFERROR(IF(Z71="",0,Z71),"0")+IFERROR(IF(Z72="",0,Z72),"0")+IFERROR(IF(Z73="",0,Z73),"0")</f>
        <v>9.3699999999999999E-3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</v>
      </c>
      <c r="Y75" s="376">
        <f>IFERROR(SUM(Y68:Y73),"0")</f>
        <v>4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10</v>
      </c>
      <c r="Y77" s="375">
        <f>IFERROR(IF(X77="",0,CEILING((X77/$H77),1)*$H77),"")</f>
        <v>10.8</v>
      </c>
      <c r="Z77" s="36">
        <f>IFERROR(IF(Y77=0,"",ROUNDUP(Y77/H77,0)*0.02175),"")</f>
        <v>2.1749999999999999E-2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10.444444444444443</v>
      </c>
      <c r="BN77" s="64">
        <f>IFERROR(Y77*I77/H77,"0")</f>
        <v>11.28</v>
      </c>
      <c r="BO77" s="64">
        <f>IFERROR(1/J77*(X77/H77),"0")</f>
        <v>1.653439153439153E-2</v>
      </c>
      <c r="BP77" s="64">
        <f>IFERROR(1/J77*(Y77/H77),"0")</f>
        <v>1.7857142857142856E-2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0.92592592592592582</v>
      </c>
      <c r="Y79" s="376">
        <f>IFERROR(Y77/H77,"0")+IFERROR(Y78/H78,"0")</f>
        <v>1</v>
      </c>
      <c r="Z79" s="376">
        <f>IFERROR(IF(Z77="",0,Z77),"0")+IFERROR(IF(Z78="",0,Z78),"0")</f>
        <v>2.1749999999999999E-2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10</v>
      </c>
      <c r="Y80" s="376">
        <f>IFERROR(SUM(Y77:Y78),"0")</f>
        <v>10.8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30</v>
      </c>
      <c r="Y111" s="375">
        <f>IFERROR(IF(X111="",0,CEILING((X111/$H111),1)*$H111),"")</f>
        <v>33.6</v>
      </c>
      <c r="Z111" s="36">
        <f>IFERROR(IF(Y111=0,"",ROUNDUP(Y111/H111,0)*0.02175),"")</f>
        <v>8.6999999999999994E-2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32.014285714285712</v>
      </c>
      <c r="BN111" s="64">
        <f>IFERROR(Y111*I111/H111,"0")</f>
        <v>35.856000000000002</v>
      </c>
      <c r="BO111" s="64">
        <f>IFERROR(1/J111*(X111/H111),"0")</f>
        <v>6.377551020408162E-2</v>
      </c>
      <c r="BP111" s="64">
        <f>IFERROR(1/J111*(Y111/H111),"0")</f>
        <v>7.1428571428571425E-2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3.5714285714285712</v>
      </c>
      <c r="Y115" s="376">
        <f>IFERROR(Y110/H110,"0")+IFERROR(Y111/H111,"0")+IFERROR(Y112/H112,"0")+IFERROR(Y113/H113,"0")+IFERROR(Y114/H114,"0")</f>
        <v>4</v>
      </c>
      <c r="Z115" s="376">
        <f>IFERROR(IF(Z110="",0,Z110),"0")+IFERROR(IF(Z111="",0,Z111),"0")+IFERROR(IF(Z112="",0,Z112),"0")+IFERROR(IF(Z113="",0,Z113),"0")+IFERROR(IF(Z114="",0,Z114),"0")</f>
        <v>8.6999999999999994E-2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30</v>
      </c>
      <c r="Y116" s="376">
        <f>IFERROR(SUM(Y110:Y114),"0")</f>
        <v>33.6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62</v>
      </c>
      <c r="Y186" s="375">
        <f t="shared" ref="Y186:Y193" si="26">IFERROR(IF(X186="",0,CEILING((X186/$H186),1)*$H186),"")</f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65.838095238095235</v>
      </c>
      <c r="BN186" s="64">
        <f t="shared" ref="BN186:BN193" si="28">IFERROR(Y186*I186/H186,"0")</f>
        <v>66.900000000000006</v>
      </c>
      <c r="BO186" s="64">
        <f t="shared" ref="BO186:BO193" si="29">IFERROR(1/J186*(X186/H186),"0")</f>
        <v>9.4627594627594624E-2</v>
      </c>
      <c r="BP186" s="64">
        <f t="shared" ref="BP186:BP193" si="30">IFERROR(1/J186*(Y186/H186),"0")</f>
        <v>9.6153846153846145E-2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64</v>
      </c>
      <c r="Y188" s="375">
        <f t="shared" si="26"/>
        <v>67.2</v>
      </c>
      <c r="Z188" s="36">
        <f>IFERROR(IF(Y188=0,"",ROUNDUP(Y188/H188,0)*0.00753),"")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67.047619047619051</v>
      </c>
      <c r="BN188" s="64">
        <f t="shared" si="28"/>
        <v>70.400000000000006</v>
      </c>
      <c r="BO188" s="64">
        <f t="shared" si="29"/>
        <v>9.7680097680097666E-2</v>
      </c>
      <c r="BP188" s="64">
        <f t="shared" si="30"/>
        <v>0.10256410256410256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11</v>
      </c>
      <c r="Y189" s="375">
        <f t="shared" si="26"/>
        <v>12.600000000000001</v>
      </c>
      <c r="Z189" s="36">
        <f>IFERROR(IF(Y189=0,"",ROUNDUP(Y189/H189,0)*0.00502),"")</f>
        <v>3.0120000000000001E-2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11.68095238095238</v>
      </c>
      <c r="BN189" s="64">
        <f t="shared" si="28"/>
        <v>13.38</v>
      </c>
      <c r="BO189" s="64">
        <f t="shared" si="29"/>
        <v>2.2385022385022386E-2</v>
      </c>
      <c r="BP189" s="64">
        <f t="shared" si="30"/>
        <v>2.5641025641025644E-2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4</v>
      </c>
      <c r="Y191" s="375">
        <f t="shared" si="26"/>
        <v>4.2</v>
      </c>
      <c r="Z191" s="36">
        <f>IFERROR(IF(Y191=0,"",ROUNDUP(Y191/H191,0)*0.00502),"")</f>
        <v>1.004E-2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4.1904761904761907</v>
      </c>
      <c r="BN191" s="64">
        <f t="shared" si="28"/>
        <v>4.4000000000000004</v>
      </c>
      <c r="BO191" s="64">
        <f t="shared" si="29"/>
        <v>8.1400081400081412E-3</v>
      </c>
      <c r="BP191" s="64">
        <f t="shared" si="30"/>
        <v>8.5470085470085479E-3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37.142857142857146</v>
      </c>
      <c r="Y194" s="376">
        <f>IFERROR(Y186/H186,"0")+IFERROR(Y187/H187,"0")+IFERROR(Y188/H188,"0")+IFERROR(Y189/H189,"0")+IFERROR(Y190/H190,"0")+IFERROR(Y191/H191,"0")+IFERROR(Y192/H192,"0")+IFERROR(Y193/H193,"0")</f>
        <v>39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0.27359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141</v>
      </c>
      <c r="Y195" s="376">
        <f>IFERROR(SUM(Y186:Y193),"0")</f>
        <v>146.99999999999997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19</v>
      </c>
      <c r="Y209" s="375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19.738888888888887</v>
      </c>
      <c r="BN209" s="64">
        <f t="shared" si="33"/>
        <v>22.44</v>
      </c>
      <c r="BO209" s="64">
        <f t="shared" si="34"/>
        <v>2.9320987654320983E-2</v>
      </c>
      <c r="BP209" s="64">
        <f t="shared" si="35"/>
        <v>3.3333333333333333E-2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3.5185185185185182</v>
      </c>
      <c r="Y216" s="376">
        <f>IFERROR(Y208/H208,"0")+IFERROR(Y209/H209,"0")+IFERROR(Y210/H210,"0")+IFERROR(Y211/H211,"0")+IFERROR(Y212/H212,"0")+IFERROR(Y213/H213,"0")+IFERROR(Y214/H214,"0")+IFERROR(Y215/H215,"0")</f>
        <v>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3.7479999999999999E-2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19</v>
      </c>
      <c r="Y217" s="376">
        <f>IFERROR(SUM(Y208:Y215),"0")</f>
        <v>21.6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90</v>
      </c>
      <c r="Y223" s="375">
        <f t="shared" si="36"/>
        <v>91.2</v>
      </c>
      <c r="Z223" s="36">
        <f t="shared" ref="Z223:Z229" si="41">IFERROR(IF(Y223=0,"",ROUNDUP(Y223/H223,0)*0.00753),"")</f>
        <v>0.28614000000000001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100.875</v>
      </c>
      <c r="BN223" s="64">
        <f t="shared" si="38"/>
        <v>102.22</v>
      </c>
      <c r="BO223" s="64">
        <f t="shared" si="39"/>
        <v>0.24038461538461536</v>
      </c>
      <c r="BP223" s="64">
        <f t="shared" si="40"/>
        <v>0.24358974358974358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81</v>
      </c>
      <c r="Y225" s="375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90.18</v>
      </c>
      <c r="BN225" s="64">
        <f t="shared" si="38"/>
        <v>90.847999999999999</v>
      </c>
      <c r="BO225" s="64">
        <f t="shared" si="39"/>
        <v>0.21634615384615383</v>
      </c>
      <c r="BP225" s="64">
        <f t="shared" si="40"/>
        <v>0.21794871794871795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75</v>
      </c>
      <c r="Y226" s="375">
        <f t="shared" si="36"/>
        <v>76.8</v>
      </c>
      <c r="Z226" s="36">
        <f t="shared" si="41"/>
        <v>0.24096000000000001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83.5</v>
      </c>
      <c r="BN226" s="64">
        <f t="shared" si="38"/>
        <v>85.504000000000005</v>
      </c>
      <c r="BO226" s="64">
        <f t="shared" si="39"/>
        <v>0.2003205128205128</v>
      </c>
      <c r="BP226" s="64">
        <f t="shared" si="40"/>
        <v>0.20512820512820512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20</v>
      </c>
      <c r="Y228" s="375">
        <f t="shared" si="36"/>
        <v>21.599999999999998</v>
      </c>
      <c r="Z228" s="36">
        <f t="shared" si="41"/>
        <v>6.7769999999999997E-2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22.266666666666669</v>
      </c>
      <c r="BN228" s="64">
        <f t="shared" si="38"/>
        <v>24.047999999999998</v>
      </c>
      <c r="BO228" s="64">
        <f t="shared" si="39"/>
        <v>5.3418803418803423E-2</v>
      </c>
      <c r="BP228" s="64">
        <f t="shared" si="40"/>
        <v>5.7692307692307689E-2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110.83333333333333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113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0.85089000000000004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266</v>
      </c>
      <c r="Y231" s="376">
        <f>IFERROR(SUM(Y219:Y229),"0")</f>
        <v>271.20000000000005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26</v>
      </c>
      <c r="Y245" s="375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27.075862068965517</v>
      </c>
      <c r="BN245" s="64">
        <f t="shared" si="44"/>
        <v>36.239999999999995</v>
      </c>
      <c r="BO245" s="64">
        <f t="shared" si="45"/>
        <v>4.0024630541871921E-2</v>
      </c>
      <c r="BP245" s="64">
        <f t="shared" si="46"/>
        <v>5.3571428571428568E-2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4.2413793103448274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8.3990000000000009E-2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34</v>
      </c>
      <c r="Y251" s="376">
        <f>IFERROR(SUM(Y242:Y249),"0")</f>
        <v>42.8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5</v>
      </c>
      <c r="Y321" s="375">
        <f>IFERROR(IF(X321="",0,CEILING((X321/$H321),1)*$H321),"")</f>
        <v>8.4</v>
      </c>
      <c r="Z321" s="36">
        <f>IFERROR(IF(Y321=0,"",ROUNDUP(Y321/H321,0)*0.00753),"")</f>
        <v>1.506E-2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5.3095238095238093</v>
      </c>
      <c r="BN321" s="64">
        <f>IFERROR(Y321*I321/H321,"0")</f>
        <v>8.92</v>
      </c>
      <c r="BO321" s="64">
        <f>IFERROR(1/J321*(X321/H321),"0")</f>
        <v>7.631257631257631E-3</v>
      </c>
      <c r="BP321" s="64">
        <f>IFERROR(1/J321*(Y321/H321),"0")</f>
        <v>1.282051282051282E-2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1.1904761904761905</v>
      </c>
      <c r="Y325" s="376">
        <f>IFERROR(Y321/H321,"0")+IFERROR(Y322/H322,"0")+IFERROR(Y323/H323,"0")+IFERROR(Y324/H324,"0")</f>
        <v>2</v>
      </c>
      <c r="Z325" s="376">
        <f>IFERROR(IF(Z321="",0,Z321),"0")+IFERROR(IF(Z322="",0,Z322),"0")+IFERROR(IF(Z323="",0,Z323),"0")+IFERROR(IF(Z324="",0,Z324),"0")</f>
        <v>1.506E-2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5</v>
      </c>
      <c r="Y326" s="376">
        <f>IFERROR(SUM(Y321:Y324),"0")</f>
        <v>8.4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45</v>
      </c>
      <c r="Y338" s="375">
        <f>IFERROR(IF(X338="",0,CEILING((X338/$H338),1)*$H338),"")</f>
        <v>46.8</v>
      </c>
      <c r="Z338" s="36">
        <f>IFERROR(IF(Y338=0,"",ROUNDUP(Y338/H338,0)*0.02175),"")</f>
        <v>0.1305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48.253846153846162</v>
      </c>
      <c r="BN338" s="64">
        <f>IFERROR(Y338*I338/H338,"0")</f>
        <v>50.184000000000005</v>
      </c>
      <c r="BO338" s="64">
        <f>IFERROR(1/J338*(X338/H338),"0")</f>
        <v>0.10302197802197802</v>
      </c>
      <c r="BP338" s="64">
        <f>IFERROR(1/J338*(Y338/H338),"0")</f>
        <v>0.10714285714285714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5.7692307692307692</v>
      </c>
      <c r="Y340" s="376">
        <f>IFERROR(Y337/H337,"0")+IFERROR(Y338/H338,"0")+IFERROR(Y339/H339,"0")</f>
        <v>6</v>
      </c>
      <c r="Z340" s="376">
        <f>IFERROR(IF(Z337="",0,Z337),"0")+IFERROR(IF(Z338="",0,Z338),"0")+IFERROR(IF(Z339="",0,Z339),"0")</f>
        <v>0.1305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45</v>
      </c>
      <c r="Y341" s="376">
        <f>IFERROR(SUM(Y337:Y339),"0")</f>
        <v>46.8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2</v>
      </c>
      <c r="Y346" s="375">
        <f>IFERROR(IF(X346="",0,CEILING((X346/$H346),1)*$H346),"")</f>
        <v>2.5499999999999998</v>
      </c>
      <c r="Z346" s="36">
        <f>IFERROR(IF(Y346=0,"",ROUNDUP(Y346/H346,0)*0.00753),"")</f>
        <v>7.5300000000000002E-3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2.2745098039215685</v>
      </c>
      <c r="BN346" s="64">
        <f>IFERROR(Y346*I346/H346,"0")</f>
        <v>2.9</v>
      </c>
      <c r="BO346" s="64">
        <f>IFERROR(1/J346*(X346/H346),"0")</f>
        <v>5.0276520864756162E-3</v>
      </c>
      <c r="BP346" s="64">
        <f>IFERROR(1/J346*(Y346/H346),"0")</f>
        <v>6.41025641025641E-3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0.78431372549019618</v>
      </c>
      <c r="Y347" s="376">
        <f>IFERROR(Y343/H343,"0")+IFERROR(Y344/H344,"0")+IFERROR(Y345/H345,"0")+IFERROR(Y346/H346,"0")</f>
        <v>1</v>
      </c>
      <c r="Z347" s="376">
        <f>IFERROR(IF(Z343="",0,Z343),"0")+IFERROR(IF(Z344="",0,Z344),"0")+IFERROR(IF(Z345="",0,Z345),"0")+IFERROR(IF(Z346="",0,Z346),"0")</f>
        <v>7.5300000000000002E-3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</v>
      </c>
      <c r="Y348" s="376">
        <f>IFERROR(SUM(Y343:Y346),"0")</f>
        <v>2.5499999999999998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6</v>
      </c>
      <c r="Y357" s="375">
        <f>IFERROR(IF(X357="",0,CEILING((X357/$H357),1)*$H357),"")</f>
        <v>7.2</v>
      </c>
      <c r="Z357" s="36">
        <f>IFERROR(IF(Y357=0,"",ROUNDUP(Y357/H357,0)*0.00753),"")</f>
        <v>3.0120000000000001E-2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6.8266666666666662</v>
      </c>
      <c r="BN357" s="64">
        <f>IFERROR(Y357*I357/H357,"0")</f>
        <v>8.1920000000000002</v>
      </c>
      <c r="BO357" s="64">
        <f>IFERROR(1/J357*(X357/H357),"0")</f>
        <v>2.1367521367521364E-2</v>
      </c>
      <c r="BP357" s="64">
        <f>IFERROR(1/J357*(Y357/H357),"0")</f>
        <v>2.564102564102564E-2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3.333333333333333</v>
      </c>
      <c r="Y358" s="376">
        <f>IFERROR(Y357/H357,"0")</f>
        <v>4</v>
      </c>
      <c r="Z358" s="376">
        <f>IFERROR(IF(Z357="",0,Z357),"0")</f>
        <v>3.0120000000000001E-2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6</v>
      </c>
      <c r="Y359" s="376">
        <f>IFERROR(SUM(Y357:Y357),"0")</f>
        <v>7.2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938</v>
      </c>
      <c r="Y371" s="375">
        <f t="shared" si="62"/>
        <v>945</v>
      </c>
      <c r="Z371" s="36">
        <f>IFERROR(IF(Y371=0,"",ROUNDUP(Y371/H371,0)*0.02175),"")</f>
        <v>1.37025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968.01599999999996</v>
      </c>
      <c r="BN371" s="64">
        <f t="shared" si="64"/>
        <v>975.24</v>
      </c>
      <c r="BO371" s="64">
        <f t="shared" si="65"/>
        <v>1.3027777777777776</v>
      </c>
      <c r="BP371" s="64">
        <f t="shared" si="66"/>
        <v>1.3125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62.533333333333331</v>
      </c>
      <c r="Y378" s="376">
        <f>IFERROR(Y369/H369,"0")+IFERROR(Y370/H370,"0")+IFERROR(Y371/H371,"0")+IFERROR(Y372/H372,"0")+IFERROR(Y373/H373,"0")+IFERROR(Y374/H374,"0")+IFERROR(Y375/H375,"0")+IFERROR(Y376/H376,"0")+IFERROR(Y377/H377,"0")</f>
        <v>63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1.37025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938</v>
      </c>
      <c r="Y379" s="376">
        <f>IFERROR(SUM(Y369:Y377),"0")</f>
        <v>945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49</v>
      </c>
      <c r="Y410" s="375">
        <f>IFERROR(IF(X410="",0,CEILING((X410/$H410),1)*$H410),"")</f>
        <v>54.6</v>
      </c>
      <c r="Z410" s="36">
        <f>IFERROR(IF(Y410=0,"",ROUNDUP(Y410/H410,0)*0.02175),"")</f>
        <v>0.15225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52.543076923076924</v>
      </c>
      <c r="BN410" s="64">
        <f>IFERROR(Y410*I410/H410,"0")</f>
        <v>58.548000000000009</v>
      </c>
      <c r="BO410" s="64">
        <f>IFERROR(1/J410*(X410/H410),"0")</f>
        <v>0.11217948717948717</v>
      </c>
      <c r="BP410" s="64">
        <f>IFERROR(1/J410*(Y410/H410),"0")</f>
        <v>0.125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6.2820512820512819</v>
      </c>
      <c r="Y415" s="376">
        <f>IFERROR(Y410/H410,"0")+IFERROR(Y411/H411,"0")+IFERROR(Y412/H412,"0")+IFERROR(Y413/H413,"0")+IFERROR(Y414/H414,"0")</f>
        <v>7</v>
      </c>
      <c r="Z415" s="376">
        <f>IFERROR(IF(Z410="",0,Z410),"0")+IFERROR(IF(Z411="",0,Z411),"0")+IFERROR(IF(Z412="",0,Z412),"0")+IFERROR(IF(Z413="",0,Z413),"0")+IFERROR(IF(Z414="",0,Z414),"0")</f>
        <v>0.15225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49</v>
      </c>
      <c r="Y416" s="376">
        <f>IFERROR(SUM(Y410:Y414),"0")</f>
        <v>54.6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10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10.547619047619046</v>
      </c>
      <c r="BN429" s="64">
        <f t="shared" si="69"/>
        <v>13.290000000000001</v>
      </c>
      <c r="BO429" s="64">
        <f t="shared" si="70"/>
        <v>1.5262515262515262E-2</v>
      </c>
      <c r="BP429" s="64">
        <f t="shared" si="71"/>
        <v>1.9230769230769232E-2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4</v>
      </c>
      <c r="Y444" s="375">
        <f t="shared" si="67"/>
        <v>4.2</v>
      </c>
      <c r="Z444" s="36">
        <f t="shared" si="72"/>
        <v>1.004E-2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4.2476190476190476</v>
      </c>
      <c r="BN444" s="64">
        <f t="shared" si="69"/>
        <v>4.46</v>
      </c>
      <c r="BO444" s="64">
        <f t="shared" si="70"/>
        <v>8.1400081400081412E-3</v>
      </c>
      <c r="BP444" s="64">
        <f t="shared" si="71"/>
        <v>8.5470085470085479E-3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4.2857142857142856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3.2629999999999999E-2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14</v>
      </c>
      <c r="Y450" s="376">
        <f>IFERROR(SUM(Y428:Y448),"0")</f>
        <v>16.8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34</v>
      </c>
      <c r="Y466" s="375">
        <f t="shared" ref="Y466:Y471" si="73">IFERROR(IF(X466="",0,CEILING((X466/$H466),1)*$H466),"")</f>
        <v>37.800000000000004</v>
      </c>
      <c r="Z466" s="36">
        <f>IFERROR(IF(Y466=0,"",ROUNDUP(Y466/H466,0)*0.00753),"")</f>
        <v>6.7769999999999997E-2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35.861904761904761</v>
      </c>
      <c r="BN466" s="64">
        <f t="shared" ref="BN466:BN471" si="75">IFERROR(Y466*I466/H466,"0")</f>
        <v>39.869999999999997</v>
      </c>
      <c r="BO466" s="64">
        <f t="shared" ref="BO466:BO471" si="76">IFERROR(1/J466*(X466/H466),"0")</f>
        <v>5.1892551892551889E-2</v>
      </c>
      <c r="BP466" s="64">
        <f t="shared" ref="BP466:BP471" si="77">IFERROR(1/J466*(Y466/H466),"0")</f>
        <v>5.7692307692307689E-2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8.0952380952380949</v>
      </c>
      <c r="Y472" s="376">
        <f>IFERROR(Y466/H466,"0")+IFERROR(Y467/H467,"0")+IFERROR(Y468/H468,"0")+IFERROR(Y469/H469,"0")+IFERROR(Y470/H470,"0")+IFERROR(Y471/H471,"0")</f>
        <v>9</v>
      </c>
      <c r="Z472" s="376">
        <f>IFERROR(IF(Z466="",0,Z466),"0")+IFERROR(IF(Z467="",0,Z467),"0")+IFERROR(IF(Z468="",0,Z468),"0")+IFERROR(IF(Z469="",0,Z469),"0")+IFERROR(IF(Z470="",0,Z470),"0")+IFERROR(IF(Z471="",0,Z471),"0")</f>
        <v>6.7769999999999997E-2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34</v>
      </c>
      <c r="Y473" s="376">
        <f>IFERROR(SUM(Y466:Y471),"0")</f>
        <v>37.800000000000004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80</v>
      </c>
      <c r="Y496" s="375">
        <f t="shared" si="78"/>
        <v>84.48</v>
      </c>
      <c r="Z496" s="36">
        <f t="shared" si="79"/>
        <v>0.19136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85.454545454545453</v>
      </c>
      <c r="BN496" s="64">
        <f t="shared" si="81"/>
        <v>90.24</v>
      </c>
      <c r="BO496" s="64">
        <f t="shared" si="82"/>
        <v>0.14568764568764569</v>
      </c>
      <c r="BP496" s="64">
        <f t="shared" si="83"/>
        <v>0.15384615384615385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4</v>
      </c>
      <c r="Y500" s="375">
        <f t="shared" si="78"/>
        <v>4.8</v>
      </c>
      <c r="Z500" s="36">
        <f>IFERROR(IF(Y500=0,"",ROUNDUP(Y500/H500,0)*0.00753),"")</f>
        <v>1.506E-2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4.3333333333333339</v>
      </c>
      <c r="BN500" s="64">
        <f t="shared" si="81"/>
        <v>5.2</v>
      </c>
      <c r="BO500" s="64">
        <f t="shared" si="82"/>
        <v>1.0683760683760684E-2</v>
      </c>
      <c r="BP500" s="64">
        <f t="shared" si="83"/>
        <v>1.282051282051282E-2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16.818181818181817</v>
      </c>
      <c r="Y502" s="376">
        <f>IFERROR(Y493/H493,"0")+IFERROR(Y494/H494,"0")+IFERROR(Y495/H495,"0")+IFERROR(Y496/H496,"0")+IFERROR(Y497/H497,"0")+IFERROR(Y498/H498,"0")+IFERROR(Y499/H499,"0")+IFERROR(Y500/H500,"0")+IFERROR(Y501/H501,"0")</f>
        <v>18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0.20641999999999999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84</v>
      </c>
      <c r="Y503" s="376">
        <f>IFERROR(SUM(Y493:Y501),"0")</f>
        <v>89.28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46</v>
      </c>
      <c r="Y505" s="375">
        <f>IFERROR(IF(X505="",0,CEILING((X505/$H505),1)*$H505),"")</f>
        <v>47.52</v>
      </c>
      <c r="Z505" s="36">
        <f>IFERROR(IF(Y505=0,"",ROUNDUP(Y505/H505,0)*0.01196),"")</f>
        <v>0.10764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49.136363636363633</v>
      </c>
      <c r="BN505" s="64">
        <f>IFERROR(Y505*I505/H505,"0")</f>
        <v>50.760000000000005</v>
      </c>
      <c r="BO505" s="64">
        <f>IFERROR(1/J505*(X505/H505),"0")</f>
        <v>8.3770396270396258E-2</v>
      </c>
      <c r="BP505" s="64">
        <f>IFERROR(1/J505*(Y505/H505),"0")</f>
        <v>8.6538461538461536E-2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8.712121212121211</v>
      </c>
      <c r="Y507" s="376">
        <f>IFERROR(Y505/H505,"0")+IFERROR(Y506/H506,"0")</f>
        <v>9</v>
      </c>
      <c r="Z507" s="376">
        <f>IFERROR(IF(Z505="",0,Z505),"0")+IFERROR(IF(Z506="",0,Z506),"0")</f>
        <v>0.10764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46</v>
      </c>
      <c r="Y508" s="376">
        <f>IFERROR(SUM(Y505:Y506),"0")</f>
        <v>47.52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17</v>
      </c>
      <c r="Y510" s="375">
        <f t="shared" ref="Y510:Y515" si="84">IFERROR(IF(X510="",0,CEILING((X510/$H510),1)*$H510),"")</f>
        <v>21.12</v>
      </c>
      <c r="Z510" s="36">
        <f>IFERROR(IF(Y510=0,"",ROUNDUP(Y510/H510,0)*0.01196),"")</f>
        <v>4.7840000000000001E-2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18.159090909090907</v>
      </c>
      <c r="BN510" s="64">
        <f t="shared" ref="BN510:BN515" si="86">IFERROR(Y510*I510/H510,"0")</f>
        <v>22.56</v>
      </c>
      <c r="BO510" s="64">
        <f t="shared" ref="BO510:BO515" si="87">IFERROR(1/J510*(X510/H510),"0")</f>
        <v>3.0958624708624712E-2</v>
      </c>
      <c r="BP510" s="64">
        <f t="shared" ref="BP510:BP515" si="88">IFERROR(1/J510*(Y510/H510),"0")</f>
        <v>3.8461538461538464E-2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28</v>
      </c>
      <c r="Y511" s="375">
        <f t="shared" si="84"/>
        <v>31.68</v>
      </c>
      <c r="Z511" s="36">
        <f>IFERROR(IF(Y511=0,"",ROUNDUP(Y511/H511,0)*0.01196),"")</f>
        <v>7.1760000000000004E-2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29.909090909090907</v>
      </c>
      <c r="BN511" s="64">
        <f t="shared" si="86"/>
        <v>33.839999999999996</v>
      </c>
      <c r="BO511" s="64">
        <f t="shared" si="87"/>
        <v>5.0990675990675992E-2</v>
      </c>
      <c r="BP511" s="64">
        <f t="shared" si="88"/>
        <v>5.7692307692307696E-2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8.5227272727272734</v>
      </c>
      <c r="Y516" s="376">
        <f>IFERROR(Y510/H510,"0")+IFERROR(Y511/H511,"0")+IFERROR(Y512/H512,"0")+IFERROR(Y513/H513,"0")+IFERROR(Y514/H514,"0")+IFERROR(Y515/H515,"0")</f>
        <v>10</v>
      </c>
      <c r="Z516" s="376">
        <f>IFERROR(IF(Z510="",0,Z510),"0")+IFERROR(IF(Z511="",0,Z511),"0")+IFERROR(IF(Z512="",0,Z512),"0")+IFERROR(IF(Z513="",0,Z513),"0")+IFERROR(IF(Z514="",0,Z514),"0")+IFERROR(IF(Z515="",0,Z515),"0")</f>
        <v>0.11960000000000001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45</v>
      </c>
      <c r="Y517" s="376">
        <f>IFERROR(SUM(Y510:Y515),"0")</f>
        <v>52.8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10</v>
      </c>
      <c r="Y534" s="375">
        <f t="shared" si="89"/>
        <v>10.8</v>
      </c>
      <c r="Z534" s="36">
        <f>IFERROR(IF(Y534=0,"",ROUNDUP(Y534/H534,0)*0.02175),"")</f>
        <v>2.1749999999999999E-2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10.444444444444443</v>
      </c>
      <c r="BN534" s="64">
        <f t="shared" si="91"/>
        <v>11.28</v>
      </c>
      <c r="BO534" s="64">
        <f t="shared" si="92"/>
        <v>1.653439153439153E-2</v>
      </c>
      <c r="BP534" s="64">
        <f t="shared" si="93"/>
        <v>1.7857142857142856E-2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0.92592592592592582</v>
      </c>
      <c r="Y538" s="376">
        <f>IFERROR(Y531/H531,"0")+IFERROR(Y532/H532,"0")+IFERROR(Y533/H533,"0")+IFERROR(Y534/H534,"0")+IFERROR(Y535/H535,"0")+IFERROR(Y536/H536,"0")+IFERROR(Y537/H537,"0")</f>
        <v>1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2.1749999999999999E-2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10</v>
      </c>
      <c r="Y539" s="376">
        <f>IFERROR(SUM(Y531:Y537),"0")</f>
        <v>10.8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1794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1872.1499999999996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1891.4232588747745</v>
      </c>
      <c r="Y587" s="376">
        <f>IFERROR(SUM(BN22:BN583),"0")</f>
        <v>1974.2799999999997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4</v>
      </c>
      <c r="Y588" s="38">
        <f>ROUNDUP(SUM(BP22:BP583),0)</f>
        <v>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1991.4232588747745</v>
      </c>
      <c r="Y589" s="376">
        <f>GrossWeightTotalR+PalletQtyTotalR*25</f>
        <v>2074.2799999999997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289.59720115734314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3.6690900000000002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21.6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14.8</v>
      </c>
      <c r="E596" s="46">
        <f>IFERROR(Y103*1,"0")+IFERROR(Y104*1,"0")+IFERROR(Y105*1,"0")+IFERROR(Y106*1,"0")+IFERROR(Y110*1,"0")+IFERROR(Y111*1,"0")+IFERROR(Y112*1,"0")+IFERROR(Y113*1,"0")+IFERROR(Y114*1,"0")</f>
        <v>33.6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146.99999999999997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292.8</v>
      </c>
      <c r="K596" s="46">
        <f>IFERROR(Y242*1,"0")+IFERROR(Y243*1,"0")+IFERROR(Y244*1,"0")+IFERROR(Y245*1,"0")+IFERROR(Y246*1,"0")+IFERROR(Y247*1,"0")+IFERROR(Y248*1,"0")+IFERROR(Y249*1,"0")</f>
        <v>42.8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57.749999999999993</v>
      </c>
      <c r="V596" s="46">
        <f>IFERROR(Y357*1,"0")+IFERROR(Y361*1,"0")+IFERROR(Y362*1,"0")+IFERROR(Y363*1,"0")</f>
        <v>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945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54.6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16.8</v>
      </c>
      <c r="Z596" s="46">
        <f>IFERROR(Y462*1,"0")+IFERROR(Y466*1,"0")+IFERROR(Y467*1,"0")+IFERROR(Y468*1,"0")+IFERROR(Y469*1,"0")+IFERROR(Y470*1,"0")+IFERROR(Y471*1,"0")+IFERROR(Y475*1,"0")</f>
        <v>37.800000000000004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189.60000000000002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10.8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