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8,24 ПОКОМ КИ Сочи\1 машина Теплова_Гурджий\"/>
    </mc:Choice>
  </mc:AlternateContent>
  <xr:revisionPtr revIDLastSave="0" documentId="13_ncr:1_{2D30E0D2-D3F4-4985-B94E-452D5822B6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Y479" i="1" s="1"/>
  <c r="P477" i="1"/>
  <c r="X475" i="1"/>
  <c r="X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N405" i="1"/>
  <c r="BM405" i="1"/>
  <c r="Z405" i="1"/>
  <c r="Y405" i="1"/>
  <c r="BP405" i="1" s="1"/>
  <c r="P405" i="1"/>
  <c r="BO404" i="1"/>
  <c r="BM404" i="1"/>
  <c r="Y404" i="1"/>
  <c r="Y408" i="1" s="1"/>
  <c r="P404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Y388" i="1" s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BP381" i="1" s="1"/>
  <c r="P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Y317" i="1" s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O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Y237" i="1" s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BP203" i="1" s="1"/>
  <c r="P203" i="1"/>
  <c r="BO202" i="1"/>
  <c r="BM202" i="1"/>
  <c r="Y202" i="1"/>
  <c r="Y204" i="1" s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Z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6" i="1" s="1"/>
  <c r="BO22" i="1"/>
  <c r="BM22" i="1"/>
  <c r="Y22" i="1"/>
  <c r="Y23" i="1" s="1"/>
  <c r="P22" i="1"/>
  <c r="H10" i="1"/>
  <c r="A9" i="1"/>
  <c r="F10" i="1" s="1"/>
  <c r="D7" i="1"/>
  <c r="Q6" i="1"/>
  <c r="P2" i="1"/>
  <c r="BP259" i="1" l="1"/>
  <c r="BN259" i="1"/>
  <c r="Z259" i="1"/>
  <c r="BP312" i="1"/>
  <c r="BN312" i="1"/>
  <c r="Z312" i="1"/>
  <c r="BP336" i="1"/>
  <c r="BN336" i="1"/>
  <c r="Z336" i="1"/>
  <c r="BP375" i="1"/>
  <c r="BN375" i="1"/>
  <c r="Z375" i="1"/>
  <c r="BP397" i="1"/>
  <c r="BN397" i="1"/>
  <c r="Z397" i="1"/>
  <c r="BP437" i="1"/>
  <c r="BN437" i="1"/>
  <c r="Z437" i="1"/>
  <c r="BP459" i="1"/>
  <c r="BN459" i="1"/>
  <c r="Z459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68" i="1"/>
  <c r="BN68" i="1"/>
  <c r="Y74" i="1"/>
  <c r="Z77" i="1"/>
  <c r="BN77" i="1"/>
  <c r="Y80" i="1"/>
  <c r="Y88" i="1"/>
  <c r="Z91" i="1"/>
  <c r="BN91" i="1"/>
  <c r="Y94" i="1"/>
  <c r="Z112" i="1"/>
  <c r="BN112" i="1"/>
  <c r="F612" i="1"/>
  <c r="Z133" i="1"/>
  <c r="BN133" i="1"/>
  <c r="Z148" i="1"/>
  <c r="BN148" i="1"/>
  <c r="Z165" i="1"/>
  <c r="BN165" i="1"/>
  <c r="Y174" i="1"/>
  <c r="Z177" i="1"/>
  <c r="BN177" i="1"/>
  <c r="Y180" i="1"/>
  <c r="Z189" i="1"/>
  <c r="BN189" i="1"/>
  <c r="Z203" i="1"/>
  <c r="BN203" i="1"/>
  <c r="Z207" i="1"/>
  <c r="BN207" i="1"/>
  <c r="Z219" i="1"/>
  <c r="BN219" i="1"/>
  <c r="Z227" i="1"/>
  <c r="BN227" i="1"/>
  <c r="BP235" i="1"/>
  <c r="BN235" i="1"/>
  <c r="BP248" i="1"/>
  <c r="BN248" i="1"/>
  <c r="Z248" i="1"/>
  <c r="BP287" i="1"/>
  <c r="BN287" i="1"/>
  <c r="Z287" i="1"/>
  <c r="BP322" i="1"/>
  <c r="BN322" i="1"/>
  <c r="Z322" i="1"/>
  <c r="BP361" i="1"/>
  <c r="BN361" i="1"/>
  <c r="Z361" i="1"/>
  <c r="BP391" i="1"/>
  <c r="BN391" i="1"/>
  <c r="Z391" i="1"/>
  <c r="BP429" i="1"/>
  <c r="BN429" i="1"/>
  <c r="Z429" i="1"/>
  <c r="BP445" i="1"/>
  <c r="BN445" i="1"/>
  <c r="Z445" i="1"/>
  <c r="BP478" i="1"/>
  <c r="BN478" i="1"/>
  <c r="Z478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7" i="1"/>
  <c r="BN517" i="1"/>
  <c r="Z517" i="1"/>
  <c r="Y576" i="1"/>
  <c r="Y575" i="1"/>
  <c r="BP573" i="1"/>
  <c r="BN573" i="1"/>
  <c r="Z573" i="1"/>
  <c r="Z575" i="1" s="1"/>
  <c r="K612" i="1"/>
  <c r="O612" i="1"/>
  <c r="Y334" i="1"/>
  <c r="Y394" i="1"/>
  <c r="Y402" i="1"/>
  <c r="Y494" i="1"/>
  <c r="BP413" i="1"/>
  <c r="BN413" i="1"/>
  <c r="Z413" i="1"/>
  <c r="BP435" i="1"/>
  <c r="BN435" i="1"/>
  <c r="Z435" i="1"/>
  <c r="BP443" i="1"/>
  <c r="BN443" i="1"/>
  <c r="Z443" i="1"/>
  <c r="Y461" i="1"/>
  <c r="BP457" i="1"/>
  <c r="BN457" i="1"/>
  <c r="Z457" i="1"/>
  <c r="BP472" i="1"/>
  <c r="BN472" i="1"/>
  <c r="Z472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7" i="1"/>
  <c r="BN127" i="1"/>
  <c r="Y138" i="1"/>
  <c r="Z135" i="1"/>
  <c r="BN135" i="1"/>
  <c r="Z141" i="1"/>
  <c r="BN141" i="1"/>
  <c r="BP141" i="1"/>
  <c r="Y144" i="1"/>
  <c r="G612" i="1"/>
  <c r="Z152" i="1"/>
  <c r="BN152" i="1"/>
  <c r="BP152" i="1"/>
  <c r="Y155" i="1"/>
  <c r="Z163" i="1"/>
  <c r="BN163" i="1"/>
  <c r="Y166" i="1"/>
  <c r="Z169" i="1"/>
  <c r="BN169" i="1"/>
  <c r="BP169" i="1"/>
  <c r="Z173" i="1"/>
  <c r="BN173" i="1"/>
  <c r="Y181" i="1"/>
  <c r="Z179" i="1"/>
  <c r="BN179" i="1"/>
  <c r="Z187" i="1"/>
  <c r="BN187" i="1"/>
  <c r="Z197" i="1"/>
  <c r="BN197" i="1"/>
  <c r="Z209" i="1"/>
  <c r="BN209" i="1"/>
  <c r="Z213" i="1"/>
  <c r="BN213" i="1"/>
  <c r="Y229" i="1"/>
  <c r="Z221" i="1"/>
  <c r="BN221" i="1"/>
  <c r="Z225" i="1"/>
  <c r="BN225" i="1"/>
  <c r="Z233" i="1"/>
  <c r="BN233" i="1"/>
  <c r="Z242" i="1"/>
  <c r="BN242" i="1"/>
  <c r="Z246" i="1"/>
  <c r="BN246" i="1"/>
  <c r="Z253" i="1"/>
  <c r="BN253" i="1"/>
  <c r="Z257" i="1"/>
  <c r="BN257" i="1"/>
  <c r="Z266" i="1"/>
  <c r="BN266" i="1"/>
  <c r="Z280" i="1"/>
  <c r="BN280" i="1"/>
  <c r="R612" i="1"/>
  <c r="Z289" i="1"/>
  <c r="BN289" i="1"/>
  <c r="Z310" i="1"/>
  <c r="BN310" i="1"/>
  <c r="BP310" i="1"/>
  <c r="Z314" i="1"/>
  <c r="BN314" i="1"/>
  <c r="Z320" i="1"/>
  <c r="BN320" i="1"/>
  <c r="BP320" i="1"/>
  <c r="Z328" i="1"/>
  <c r="BN328" i="1"/>
  <c r="Z332" i="1"/>
  <c r="BN332" i="1"/>
  <c r="Z338" i="1"/>
  <c r="BN338" i="1"/>
  <c r="Z350" i="1"/>
  <c r="BN350" i="1"/>
  <c r="Z369" i="1"/>
  <c r="BN369" i="1"/>
  <c r="Z373" i="1"/>
  <c r="BN373" i="1"/>
  <c r="Z381" i="1"/>
  <c r="BN381" i="1"/>
  <c r="Y389" i="1"/>
  <c r="Z387" i="1"/>
  <c r="BN387" i="1"/>
  <c r="Y393" i="1"/>
  <c r="Z399" i="1"/>
  <c r="BN399" i="1"/>
  <c r="BP431" i="1"/>
  <c r="BN431" i="1"/>
  <c r="Z431" i="1"/>
  <c r="BP439" i="1"/>
  <c r="BN439" i="1"/>
  <c r="Z439" i="1"/>
  <c r="BP447" i="1"/>
  <c r="BN447" i="1"/>
  <c r="Z447" i="1"/>
  <c r="Z612" i="1"/>
  <c r="Y465" i="1"/>
  <c r="BP464" i="1"/>
  <c r="BN464" i="1"/>
  <c r="Z464" i="1"/>
  <c r="Z465" i="1" s="1"/>
  <c r="BP468" i="1"/>
  <c r="BN468" i="1"/>
  <c r="Z468" i="1"/>
  <c r="BP493" i="1"/>
  <c r="BN493" i="1"/>
  <c r="Z493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16" i="1"/>
  <c r="Y612" i="1"/>
  <c r="Y450" i="1"/>
  <c r="Y460" i="1"/>
  <c r="H9" i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BN142" i="1"/>
  <c r="BP142" i="1"/>
  <c r="Z147" i="1"/>
  <c r="Z149" i="1" s="1"/>
  <c r="BN147" i="1"/>
  <c r="BP147" i="1"/>
  <c r="Y150" i="1"/>
  <c r="Z153" i="1"/>
  <c r="BN153" i="1"/>
  <c r="BP153" i="1"/>
  <c r="Z157" i="1"/>
  <c r="Z159" i="1" s="1"/>
  <c r="BN157" i="1"/>
  <c r="BP157" i="1"/>
  <c r="Y160" i="1"/>
  <c r="H612" i="1"/>
  <c r="Z164" i="1"/>
  <c r="BN164" i="1"/>
  <c r="BP164" i="1"/>
  <c r="Y167" i="1"/>
  <c r="Z170" i="1"/>
  <c r="BN170" i="1"/>
  <c r="Z172" i="1"/>
  <c r="BN172" i="1"/>
  <c r="Y175" i="1"/>
  <c r="Z178" i="1"/>
  <c r="BN178" i="1"/>
  <c r="BP178" i="1"/>
  <c r="I612" i="1"/>
  <c r="Y194" i="1"/>
  <c r="Z186" i="1"/>
  <c r="BN186" i="1"/>
  <c r="Z188" i="1"/>
  <c r="BN188" i="1"/>
  <c r="Z190" i="1"/>
  <c r="BN190" i="1"/>
  <c r="BP191" i="1"/>
  <c r="BN191" i="1"/>
  <c r="Y193" i="1"/>
  <c r="BP198" i="1"/>
  <c r="BN198" i="1"/>
  <c r="Z198" i="1"/>
  <c r="Y200" i="1"/>
  <c r="Y205" i="1"/>
  <c r="BP202" i="1"/>
  <c r="BN202" i="1"/>
  <c r="Z202" i="1"/>
  <c r="Z204" i="1" s="1"/>
  <c r="Y215" i="1"/>
  <c r="BP210" i="1"/>
  <c r="BN210" i="1"/>
  <c r="Z210" i="1"/>
  <c r="F9" i="1"/>
  <c r="J9" i="1"/>
  <c r="Y107" i="1"/>
  <c r="Y124" i="1"/>
  <c r="Y149" i="1"/>
  <c r="Z193" i="1"/>
  <c r="BP208" i="1"/>
  <c r="BN208" i="1"/>
  <c r="Z208" i="1"/>
  <c r="Y216" i="1"/>
  <c r="BP212" i="1"/>
  <c r="BN212" i="1"/>
  <c r="Z212" i="1"/>
  <c r="Y230" i="1"/>
  <c r="Y238" i="1"/>
  <c r="Y249" i="1"/>
  <c r="Y262" i="1"/>
  <c r="Y271" i="1"/>
  <c r="Y276" i="1"/>
  <c r="Y283" i="1"/>
  <c r="Y292" i="1"/>
  <c r="Y297" i="1"/>
  <c r="Y302" i="1"/>
  <c r="Y306" i="1"/>
  <c r="Y325" i="1"/>
  <c r="Y333" i="1"/>
  <c r="BP337" i="1"/>
  <c r="BN337" i="1"/>
  <c r="Z337" i="1"/>
  <c r="BP343" i="1"/>
  <c r="BN343" i="1"/>
  <c r="Z343" i="1"/>
  <c r="BP351" i="1"/>
  <c r="BN351" i="1"/>
  <c r="Z351" i="1"/>
  <c r="Y353" i="1"/>
  <c r="V612" i="1"/>
  <c r="Y357" i="1"/>
  <c r="BP356" i="1"/>
  <c r="BN356" i="1"/>
  <c r="Z356" i="1"/>
  <c r="Z357" i="1" s="1"/>
  <c r="Y358" i="1"/>
  <c r="Y363" i="1"/>
  <c r="BP360" i="1"/>
  <c r="BN360" i="1"/>
  <c r="Z360" i="1"/>
  <c r="BP370" i="1"/>
  <c r="BN370" i="1"/>
  <c r="Z370" i="1"/>
  <c r="J612" i="1"/>
  <c r="Y199" i="1"/>
  <c r="Z214" i="1"/>
  <c r="BN214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Z232" i="1"/>
  <c r="BN232" i="1"/>
  <c r="BP232" i="1"/>
  <c r="Z234" i="1"/>
  <c r="BN234" i="1"/>
  <c r="Z236" i="1"/>
  <c r="BN236" i="1"/>
  <c r="Z241" i="1"/>
  <c r="BN241" i="1"/>
  <c r="BP241" i="1"/>
  <c r="Z243" i="1"/>
  <c r="BN243" i="1"/>
  <c r="Z245" i="1"/>
  <c r="BN245" i="1"/>
  <c r="Z247" i="1"/>
  <c r="BN247" i="1"/>
  <c r="Y250" i="1"/>
  <c r="M612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BN279" i="1"/>
  <c r="BP279" i="1"/>
  <c r="Z281" i="1"/>
  <c r="BN281" i="1"/>
  <c r="Y282" i="1"/>
  <c r="Z286" i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U612" i="1"/>
  <c r="Z311" i="1"/>
  <c r="BN311" i="1"/>
  <c r="Z313" i="1"/>
  <c r="BN313" i="1"/>
  <c r="Z315" i="1"/>
  <c r="BN315" i="1"/>
  <c r="Y318" i="1"/>
  <c r="Z321" i="1"/>
  <c r="BN321" i="1"/>
  <c r="Z323" i="1"/>
  <c r="BN323" i="1"/>
  <c r="Z327" i="1"/>
  <c r="BN327" i="1"/>
  <c r="BP327" i="1"/>
  <c r="Z329" i="1"/>
  <c r="BN329" i="1"/>
  <c r="Z331" i="1"/>
  <c r="BN331" i="1"/>
  <c r="Y340" i="1"/>
  <c r="Y339" i="1"/>
  <c r="Y346" i="1"/>
  <c r="BP342" i="1"/>
  <c r="BN342" i="1"/>
  <c r="Z342" i="1"/>
  <c r="BP345" i="1"/>
  <c r="BN345" i="1"/>
  <c r="Z345" i="1"/>
  <c r="Y347" i="1"/>
  <c r="Y352" i="1"/>
  <c r="BP349" i="1"/>
  <c r="BN349" i="1"/>
  <c r="Z349" i="1"/>
  <c r="BP362" i="1"/>
  <c r="BN362" i="1"/>
  <c r="Z362" i="1"/>
  <c r="Y364" i="1"/>
  <c r="W612" i="1"/>
  <c r="Y378" i="1"/>
  <c r="Y377" i="1"/>
  <c r="BP368" i="1"/>
  <c r="BN368" i="1"/>
  <c r="Z368" i="1"/>
  <c r="BP372" i="1"/>
  <c r="BN372" i="1"/>
  <c r="Z372" i="1"/>
  <c r="Z374" i="1"/>
  <c r="BN374" i="1"/>
  <c r="Z376" i="1"/>
  <c r="BN376" i="1"/>
  <c r="Z380" i="1"/>
  <c r="BN380" i="1"/>
  <c r="BP380" i="1"/>
  <c r="Y383" i="1"/>
  <c r="Z386" i="1"/>
  <c r="Z388" i="1" s="1"/>
  <c r="BN386" i="1"/>
  <c r="BP386" i="1"/>
  <c r="Z392" i="1"/>
  <c r="Z393" i="1" s="1"/>
  <c r="BN392" i="1"/>
  <c r="BP392" i="1"/>
  <c r="X612" i="1"/>
  <c r="Z398" i="1"/>
  <c r="BN398" i="1"/>
  <c r="BP398" i="1"/>
  <c r="Z400" i="1"/>
  <c r="BN400" i="1"/>
  <c r="Y401" i="1"/>
  <c r="Z404" i="1"/>
  <c r="BN404" i="1"/>
  <c r="BP404" i="1"/>
  <c r="Z406" i="1"/>
  <c r="BN406" i="1"/>
  <c r="Y407" i="1"/>
  <c r="Z410" i="1"/>
  <c r="BN410" i="1"/>
  <c r="BP410" i="1"/>
  <c r="Z412" i="1"/>
  <c r="BN412" i="1"/>
  <c r="Z414" i="1"/>
  <c r="BN414" i="1"/>
  <c r="Y415" i="1"/>
  <c r="Z418" i="1"/>
  <c r="Z419" i="1" s="1"/>
  <c r="BN418" i="1"/>
  <c r="BP418" i="1"/>
  <c r="Y419" i="1"/>
  <c r="Z424" i="1"/>
  <c r="Z425" i="1" s="1"/>
  <c r="BN424" i="1"/>
  <c r="BP424" i="1"/>
  <c r="Y425" i="1"/>
  <c r="Z428" i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Z454" i="1" s="1"/>
  <c r="BN452" i="1"/>
  <c r="BP452" i="1"/>
  <c r="Y455" i="1"/>
  <c r="Z458" i="1"/>
  <c r="Z460" i="1" s="1"/>
  <c r="BN458" i="1"/>
  <c r="BP458" i="1"/>
  <c r="Y466" i="1"/>
  <c r="Y474" i="1"/>
  <c r="Z469" i="1"/>
  <c r="BN469" i="1"/>
  <c r="Z471" i="1"/>
  <c r="BN471" i="1"/>
  <c r="Z473" i="1"/>
  <c r="BN473" i="1"/>
  <c r="Y475" i="1"/>
  <c r="Y480" i="1"/>
  <c r="BP477" i="1"/>
  <c r="BN477" i="1"/>
  <c r="Z477" i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BP536" i="1"/>
  <c r="BN536" i="1"/>
  <c r="Z536" i="1"/>
  <c r="Z538" i="1" s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Y426" i="1"/>
  <c r="BP492" i="1"/>
  <c r="BN492" i="1"/>
  <c r="Z492" i="1"/>
  <c r="Z494" i="1" s="1"/>
  <c r="Y500" i="1"/>
  <c r="BP510" i="1"/>
  <c r="BN510" i="1"/>
  <c r="Z510" i="1"/>
  <c r="BP514" i="1"/>
  <c r="BN514" i="1"/>
  <c r="Z514" i="1"/>
  <c r="Y518" i="1"/>
  <c r="BP522" i="1"/>
  <c r="BN522" i="1"/>
  <c r="Z522" i="1"/>
  <c r="Y524" i="1"/>
  <c r="Y533" i="1"/>
  <c r="BP526" i="1"/>
  <c r="BN526" i="1"/>
  <c r="Z526" i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23" i="1" l="1"/>
  <c r="Z479" i="1"/>
  <c r="Z401" i="1"/>
  <c r="Z382" i="1"/>
  <c r="Z352" i="1"/>
  <c r="Z346" i="1"/>
  <c r="Z333" i="1"/>
  <c r="Z237" i="1"/>
  <c r="Z339" i="1"/>
  <c r="Z199" i="1"/>
  <c r="Z180" i="1"/>
  <c r="Z143" i="1"/>
  <c r="Z138" i="1"/>
  <c r="Z129" i="1"/>
  <c r="Z123" i="1"/>
  <c r="Z114" i="1"/>
  <c r="Z106" i="1"/>
  <c r="Z99" i="1"/>
  <c r="Z74" i="1"/>
  <c r="Z36" i="1"/>
  <c r="Z474" i="1"/>
  <c r="Z324" i="1"/>
  <c r="Z261" i="1"/>
  <c r="Y606" i="1"/>
  <c r="Y603" i="1"/>
  <c r="Z532" i="1"/>
  <c r="Z518" i="1"/>
  <c r="Z317" i="1"/>
  <c r="Y604" i="1"/>
  <c r="Z215" i="1"/>
  <c r="Z174" i="1"/>
  <c r="Z166" i="1"/>
  <c r="Z154" i="1"/>
  <c r="Z59" i="1"/>
  <c r="Z561" i="1"/>
  <c r="Z582" i="1"/>
  <c r="Z377" i="1"/>
  <c r="Z570" i="1"/>
  <c r="Z554" i="1"/>
  <c r="Z449" i="1"/>
  <c r="Z415" i="1"/>
  <c r="Z407" i="1"/>
  <c r="Z291" i="1"/>
  <c r="Z282" i="1"/>
  <c r="Z270" i="1"/>
  <c r="Z249" i="1"/>
  <c r="Z229" i="1"/>
  <c r="Z363" i="1"/>
  <c r="Z88" i="1"/>
  <c r="Y602" i="1"/>
  <c r="X605" i="1"/>
  <c r="Z607" i="1" l="1"/>
  <c r="Y605" i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<sst xmlns="http://schemas.openxmlformats.org/spreadsheetml/2006/main" count="2472" uniqueCount="781">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</sst>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78" zoomScaleNormal="100" zoomScaleSheetLayoutView="100" workbookViewId="0">
      <selection activeCell="Y609" sqref="Y609:AB60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/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0.41666666666666669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8</v>
      </c>
      <c r="Y170" s="382">
        <f>IFERROR(IF(X170="",0,CEILING((X170/$H170),1)*$H170),"")</f>
        <v>8.4</v>
      </c>
      <c r="Z170" s="36">
        <f>IFERROR(IF(Y170=0,"",ROUNDUP(Y170/H170,0)*0.00937),"")</f>
        <v>1.874E-2</v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8.5714285714285712</v>
      </c>
      <c r="BN170" s="64">
        <f>IFERROR(Y170*I170/H170,"0")</f>
        <v>9</v>
      </c>
      <c r="BO170" s="64">
        <f>IFERROR(1/J170*(X170/H170),"0")</f>
        <v>1.5873015873015872E-2</v>
      </c>
      <c r="BP170" s="64">
        <f>IFERROR(1/J170*(Y170/H170),"0")</f>
        <v>1.6666666666666666E-2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1.9047619047619047</v>
      </c>
      <c r="Y174" s="383">
        <f>IFERROR(Y169/H169,"0")+IFERROR(Y170/H170,"0")+IFERROR(Y171/H171,"0")+IFERROR(Y172/H172,"0")+IFERROR(Y173/H173,"0")</f>
        <v>2</v>
      </c>
      <c r="Z174" s="383">
        <f>IFERROR(IF(Z169="",0,Z169),"0")+IFERROR(IF(Z170="",0,Z170),"0")+IFERROR(IF(Z171="",0,Z171),"0")+IFERROR(IF(Z172="",0,Z172),"0")+IFERROR(IF(Z173="",0,Z173),"0")</f>
        <v>1.874E-2</v>
      </c>
      <c r="AA174" s="384"/>
      <c r="AB174" s="384"/>
      <c r="AC174" s="384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8</v>
      </c>
      <c r="Y175" s="383">
        <f>IFERROR(SUM(Y169:Y173),"0")</f>
        <v>8.4</v>
      </c>
      <c r="Z175" s="37"/>
      <c r="AA175" s="384"/>
      <c r="AB175" s="384"/>
      <c r="AC175" s="384"/>
    </row>
    <row r="176" spans="1:68" ht="14.25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3140</v>
      </c>
      <c r="Y327" s="382">
        <f t="shared" ref="Y327:Y332" si="57">IFERROR(IF(X327="",0,CEILING((X327/$H327),1)*$H327),"")</f>
        <v>3143.4</v>
      </c>
      <c r="Z327" s="36">
        <f>IFERROR(IF(Y327=0,"",ROUNDUP(Y327/H327,0)*0.02175),"")</f>
        <v>8.76525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3364.6307692307696</v>
      </c>
      <c r="BN327" s="64">
        <f t="shared" ref="BN327:BN332" si="59">IFERROR(Y327*I327/H327,"0")</f>
        <v>3368.2740000000003</v>
      </c>
      <c r="BO327" s="64">
        <f t="shared" ref="BO327:BO332" si="60">IFERROR(1/J327*(X327/H327),"0")</f>
        <v>7.1886446886446889</v>
      </c>
      <c r="BP327" s="64">
        <f t="shared" ref="BP327:BP332" si="61">IFERROR(1/J327*(Y327/H327),"0")</f>
        <v>7.1964285714285712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402.5641025641026</v>
      </c>
      <c r="Y333" s="383">
        <f>IFERROR(Y327/H327,"0")+IFERROR(Y328/H328,"0")+IFERROR(Y329/H329,"0")+IFERROR(Y330/H330,"0")+IFERROR(Y331/H331,"0")+IFERROR(Y332/H332,"0")</f>
        <v>403</v>
      </c>
      <c r="Z333" s="383">
        <f>IFERROR(IF(Z327="",0,Z327),"0")+IFERROR(IF(Z328="",0,Z328),"0")+IFERROR(IF(Z329="",0,Z329),"0")+IFERROR(IF(Z330="",0,Z330),"0")+IFERROR(IF(Z331="",0,Z331),"0")+IFERROR(IF(Z332="",0,Z332),"0")</f>
        <v>8.76525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3140</v>
      </c>
      <c r="Y334" s="383">
        <f>IFERROR(SUM(Y327:Y332),"0")</f>
        <v>3143.4</v>
      </c>
      <c r="Z334" s="37"/>
      <c r="AA334" s="384"/>
      <c r="AB334" s="384"/>
      <c r="AC334" s="384"/>
    </row>
    <row r="335" spans="1:68" ht="14.25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0</v>
      </c>
      <c r="Y368" s="382">
        <f t="shared" ref="Y368:Y376" si="62"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0</v>
      </c>
      <c r="BN368" s="64">
        <f t="shared" ref="BN368:BN376" si="64">IFERROR(Y368*I368/H368,"0")</f>
        <v>0</v>
      </c>
      <c r="BO368" s="64">
        <f t="shared" ref="BO368:BO376" si="65">IFERROR(1/J368*(X368/H368),"0")</f>
        <v>0</v>
      </c>
      <c r="BP368" s="64">
        <f t="shared" ref="BP368:BP376" si="66">IFERROR(1/J368*(Y368/H368),"0")</f>
        <v>0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500</v>
      </c>
      <c r="Y370" s="382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1080</v>
      </c>
      <c r="Y372" s="382">
        <f t="shared" si="62"/>
        <v>1080</v>
      </c>
      <c r="Z372" s="36">
        <f>IFERROR(IF(Y372=0,"",ROUNDUP(Y372/H372,0)*0.02175),"")</f>
        <v>1.5659999999999998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1114.5600000000002</v>
      </c>
      <c r="BN372" s="64">
        <f t="shared" si="64"/>
        <v>1114.5600000000002</v>
      </c>
      <c r="BO372" s="64">
        <f t="shared" si="65"/>
        <v>1.5</v>
      </c>
      <c r="BP372" s="64">
        <f t="shared" si="66"/>
        <v>1.5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105.33333333333334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106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2.3054999999999999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1580</v>
      </c>
      <c r="Y378" s="383">
        <f>IFERROR(SUM(Y368:Y376),"0")</f>
        <v>1590</v>
      </c>
      <c r="Z378" s="37"/>
      <c r="AA378" s="384"/>
      <c r="AB378" s="384"/>
      <c r="AC378" s="384"/>
    </row>
    <row r="379" spans="1:68" ht="14.25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1080</v>
      </c>
      <c r="Y380" s="382">
        <f>IFERROR(IF(X380="",0,CEILING((X380/$H380),1)*$H380),"")</f>
        <v>1080</v>
      </c>
      <c r="Z380" s="36">
        <f>IFERROR(IF(Y380=0,"",ROUNDUP(Y380/H380,0)*0.02175),"")</f>
        <v>1.5659999999999998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1114.5600000000002</v>
      </c>
      <c r="BN380" s="64">
        <f>IFERROR(Y380*I380/H380,"0")</f>
        <v>1114.5600000000002</v>
      </c>
      <c r="BO380" s="64">
        <f>IFERROR(1/J380*(X380/H380),"0")</f>
        <v>1.5</v>
      </c>
      <c r="BP380" s="64">
        <f>IFERROR(1/J380*(Y380/H380),"0")</f>
        <v>1.5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72</v>
      </c>
      <c r="Y382" s="383">
        <f>IFERROR(Y380/H380,"0")+IFERROR(Y381/H381,"0")</f>
        <v>72</v>
      </c>
      <c r="Z382" s="383">
        <f>IFERROR(IF(Z380="",0,Z380),"0")+IFERROR(IF(Z381="",0,Z381),"0")</f>
        <v>1.5659999999999998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1080</v>
      </c>
      <c r="Y383" s="383">
        <f>IFERROR(SUM(Y380:Y381),"0")</f>
        <v>1080</v>
      </c>
      <c r="Z383" s="37"/>
      <c r="AA383" s="384"/>
      <c r="AB383" s="384"/>
      <c r="AC383" s="384"/>
    </row>
    <row r="384" spans="1:68" ht="14.25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100</v>
      </c>
      <c r="Y568" s="382">
        <f t="shared" si="94"/>
        <v>100.80000000000001</v>
      </c>
      <c r="Z568" s="36">
        <f>IFERROR(IF(Y568=0,"",ROUNDUP(Y568/H568,0)*0.00753),"")</f>
        <v>0.18071999999999999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106.19047619047619</v>
      </c>
      <c r="BN568" s="64">
        <f t="shared" si="96"/>
        <v>107.04</v>
      </c>
      <c r="BO568" s="64">
        <f t="shared" si="97"/>
        <v>0.15262515262515264</v>
      </c>
      <c r="BP568" s="64">
        <f t="shared" si="98"/>
        <v>0.15384615384615385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23.80952380952381</v>
      </c>
      <c r="Y570" s="383">
        <f>IFERROR(Y564/H564,"0")+IFERROR(Y565/H565,"0")+IFERROR(Y566/H566,"0")+IFERROR(Y567/H567,"0")+IFERROR(Y568/H568,"0")+IFERROR(Y569/H569,"0")</f>
        <v>24</v>
      </c>
      <c r="Z570" s="383">
        <f>IFERROR(IF(Z564="",0,Z564),"0")+IFERROR(IF(Z565="",0,Z565),"0")+IFERROR(IF(Z566="",0,Z566),"0")+IFERROR(IF(Z567="",0,Z567),"0")+IFERROR(IF(Z568="",0,Z568),"0")+IFERROR(IF(Z569="",0,Z569),"0")</f>
        <v>0.18071999999999999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100</v>
      </c>
      <c r="Y571" s="383">
        <f>IFERROR(SUM(Y564:Y569),"0")</f>
        <v>100.80000000000001</v>
      </c>
      <c r="Z571" s="37"/>
      <c r="AA571" s="384"/>
      <c r="AB571" s="384"/>
      <c r="AC571" s="384"/>
    </row>
    <row r="572" spans="1:68" ht="14.25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5908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5922.6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6224.5126739926745</v>
      </c>
      <c r="Y603" s="383">
        <f>IFERROR(SUM(BN22:BN599),"0")</f>
        <v>6239.7540000000008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12</v>
      </c>
      <c r="Y604" s="38">
        <f>ROUNDUP(SUM(BP22:BP599),0)</f>
        <v>12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6524.5126739926745</v>
      </c>
      <c r="Y605" s="383">
        <f>GrossWeightTotalR+PalletQtyTotalR*25</f>
        <v>6539.7540000000008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605.61172161172169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607</v>
      </c>
      <c r="Z606" s="37"/>
      <c r="AA606" s="384"/>
      <c r="AB606" s="384"/>
      <c r="AC606" s="384"/>
    </row>
    <row r="607" spans="1:68" ht="14.25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12.836210000000001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8.4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3143.4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2670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100.80000000000001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2024-08-20T10:41:36Z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