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EA0E9E8-A1DA-4346-B3D7-8F5A29884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V612" i="1" s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7" i="1" s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Y317" i="1" s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Y291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Q612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61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K612" i="1" s="1"/>
  <c r="P241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37" i="1" s="1"/>
  <c r="P232" i="1"/>
  <c r="X230" i="1"/>
  <c r="X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9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5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5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I612" i="1" s="1"/>
  <c r="P185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H9" i="1" l="1"/>
  <c r="A10" i="1"/>
  <c r="Y24" i="1"/>
  <c r="Z26" i="1"/>
  <c r="BN26" i="1"/>
  <c r="BP26" i="1"/>
  <c r="Z28" i="1"/>
  <c r="BN28" i="1"/>
  <c r="Z30" i="1"/>
  <c r="BN30" i="1"/>
  <c r="BP31" i="1"/>
  <c r="BN31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12" i="1"/>
  <c r="Y60" i="1"/>
  <c r="BP53" i="1"/>
  <c r="BN53" i="1"/>
  <c r="Z53" i="1"/>
  <c r="BP57" i="1"/>
  <c r="BN57" i="1"/>
  <c r="Z57" i="1"/>
  <c r="Y64" i="1"/>
  <c r="BP70" i="1"/>
  <c r="BN70" i="1"/>
  <c r="Z70" i="1"/>
  <c r="BP83" i="1"/>
  <c r="BN83" i="1"/>
  <c r="Z83" i="1"/>
  <c r="Y89" i="1"/>
  <c r="F9" i="1"/>
  <c r="J9" i="1"/>
  <c r="Z22" i="1"/>
  <c r="Z23" i="1" s="1"/>
  <c r="BN22" i="1"/>
  <c r="BP22" i="1"/>
  <c r="Y23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D612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BP85" i="1"/>
  <c r="BN85" i="1"/>
  <c r="Z85" i="1"/>
  <c r="Z88" i="1" s="1"/>
  <c r="Y93" i="1"/>
  <c r="Y99" i="1"/>
  <c r="Y106" i="1"/>
  <c r="Y114" i="1"/>
  <c r="Y123" i="1"/>
  <c r="Y129" i="1"/>
  <c r="Y139" i="1"/>
  <c r="Y143" i="1"/>
  <c r="Y150" i="1"/>
  <c r="Y154" i="1"/>
  <c r="Y160" i="1"/>
  <c r="Y167" i="1"/>
  <c r="Y175" i="1"/>
  <c r="Y181" i="1"/>
  <c r="Y193" i="1"/>
  <c r="Y200" i="1"/>
  <c r="Y204" i="1"/>
  <c r="Y216" i="1"/>
  <c r="Y230" i="1"/>
  <c r="Y238" i="1"/>
  <c r="Y249" i="1"/>
  <c r="Y262" i="1"/>
  <c r="Y271" i="1"/>
  <c r="Y276" i="1"/>
  <c r="Y283" i="1"/>
  <c r="Y292" i="1"/>
  <c r="Y297" i="1"/>
  <c r="Y302" i="1"/>
  <c r="Y306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BP350" i="1"/>
  <c r="BN350" i="1"/>
  <c r="Z350" i="1"/>
  <c r="Z352" i="1" s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R612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Z114" i="1" s="1"/>
  <c r="BN110" i="1"/>
  <c r="Z112" i="1"/>
  <c r="BN112" i="1"/>
  <c r="F612" i="1"/>
  <c r="Z119" i="1"/>
  <c r="Z123" i="1" s="1"/>
  <c r="BN119" i="1"/>
  <c r="Z121" i="1"/>
  <c r="BN121" i="1"/>
  <c r="Y124" i="1"/>
  <c r="Z127" i="1"/>
  <c r="Z129" i="1" s="1"/>
  <c r="BN127" i="1"/>
  <c r="Z133" i="1"/>
  <c r="Z138" i="1" s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Z159" i="1" s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Z180" i="1" s="1"/>
  <c r="BN177" i="1"/>
  <c r="BP177" i="1"/>
  <c r="Z179" i="1"/>
  <c r="BN179" i="1"/>
  <c r="Z185" i="1"/>
  <c r="BN185" i="1"/>
  <c r="BP185" i="1"/>
  <c r="Z187" i="1"/>
  <c r="BN187" i="1"/>
  <c r="Z189" i="1"/>
  <c r="BN189" i="1"/>
  <c r="Z191" i="1"/>
  <c r="BN191" i="1"/>
  <c r="Y194" i="1"/>
  <c r="J612" i="1"/>
  <c r="Z198" i="1"/>
  <c r="Z199" i="1" s="1"/>
  <c r="BN198" i="1"/>
  <c r="Y199" i="1"/>
  <c r="Z202" i="1"/>
  <c r="Z204" i="1" s="1"/>
  <c r="BN202" i="1"/>
  <c r="BP202" i="1"/>
  <c r="Z208" i="1"/>
  <c r="Z215" i="1" s="1"/>
  <c r="BN208" i="1"/>
  <c r="Z210" i="1"/>
  <c r="BN210" i="1"/>
  <c r="Z212" i="1"/>
  <c r="BN212" i="1"/>
  <c r="Z214" i="1"/>
  <c r="BN214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Z232" i="1"/>
  <c r="BN232" i="1"/>
  <c r="BP232" i="1"/>
  <c r="Z234" i="1"/>
  <c r="BN234" i="1"/>
  <c r="Z236" i="1"/>
  <c r="BN236" i="1"/>
  <c r="Z241" i="1"/>
  <c r="Z249" i="1" s="1"/>
  <c r="BN241" i="1"/>
  <c r="BP241" i="1"/>
  <c r="Z243" i="1"/>
  <c r="BN243" i="1"/>
  <c r="Z245" i="1"/>
  <c r="BN245" i="1"/>
  <c r="Z247" i="1"/>
  <c r="BN247" i="1"/>
  <c r="Y250" i="1"/>
  <c r="M612" i="1"/>
  <c r="Z254" i="1"/>
  <c r="Z261" i="1" s="1"/>
  <c r="BN254" i="1"/>
  <c r="Z256" i="1"/>
  <c r="BN256" i="1"/>
  <c r="Z258" i="1"/>
  <c r="BN258" i="1"/>
  <c r="Z260" i="1"/>
  <c r="BN260" i="1"/>
  <c r="Y261" i="1"/>
  <c r="Z265" i="1"/>
  <c r="Z270" i="1" s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Z282" i="1" s="1"/>
  <c r="BN279" i="1"/>
  <c r="BP279" i="1"/>
  <c r="Z281" i="1"/>
  <c r="BN281" i="1"/>
  <c r="Y282" i="1"/>
  <c r="Z286" i="1"/>
  <c r="Z291" i="1" s="1"/>
  <c r="BN286" i="1"/>
  <c r="BP286" i="1"/>
  <c r="Z288" i="1"/>
  <c r="BN288" i="1"/>
  <c r="Z290" i="1"/>
  <c r="BN290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U612" i="1"/>
  <c r="Z311" i="1"/>
  <c r="Z317" i="1" s="1"/>
  <c r="BN311" i="1"/>
  <c r="Z313" i="1"/>
  <c r="BN313" i="1"/>
  <c r="Z315" i="1"/>
  <c r="BN315" i="1"/>
  <c r="Y318" i="1"/>
  <c r="Y325" i="1"/>
  <c r="BP320" i="1"/>
  <c r="BN320" i="1"/>
  <c r="BP322" i="1"/>
  <c r="BN322" i="1"/>
  <c r="Z322" i="1"/>
  <c r="Z324" i="1" s="1"/>
  <c r="Y333" i="1"/>
  <c r="BP330" i="1"/>
  <c r="BN330" i="1"/>
  <c r="Z330" i="1"/>
  <c r="BP338" i="1"/>
  <c r="BN338" i="1"/>
  <c r="Z338" i="1"/>
  <c r="Y340" i="1"/>
  <c r="Z346" i="1"/>
  <c r="BP344" i="1"/>
  <c r="BN344" i="1"/>
  <c r="Z344" i="1"/>
  <c r="Y353" i="1"/>
  <c r="Y352" i="1"/>
  <c r="Z363" i="1"/>
  <c r="BP361" i="1"/>
  <c r="BN361" i="1"/>
  <c r="Z361" i="1"/>
  <c r="BP371" i="1"/>
  <c r="BN371" i="1"/>
  <c r="Z371" i="1"/>
  <c r="BP375" i="1"/>
  <c r="BN375" i="1"/>
  <c r="Z375" i="1"/>
  <c r="Y382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Y408" i="1"/>
  <c r="Y407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Z518" i="1" s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Z532" i="1" s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70" i="1" l="1"/>
  <c r="Z554" i="1"/>
  <c r="Z237" i="1"/>
  <c r="Z193" i="1"/>
  <c r="Z174" i="1"/>
  <c r="Z166" i="1"/>
  <c r="Z401" i="1"/>
  <c r="Y604" i="1"/>
  <c r="Z59" i="1"/>
  <c r="Y602" i="1"/>
  <c r="Z582" i="1"/>
  <c r="Z229" i="1"/>
  <c r="Z474" i="1"/>
  <c r="Z388" i="1"/>
  <c r="Z339" i="1"/>
  <c r="Z74" i="1"/>
  <c r="Y606" i="1"/>
  <c r="Y603" i="1"/>
  <c r="Z36" i="1"/>
  <c r="Z607" i="1" s="1"/>
  <c r="Y605" i="1" l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<sst xmlns="http://schemas.openxmlformats.org/spreadsheetml/2006/main" count="2472" uniqueCount="781">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</sst>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5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300</v>
      </c>
      <c r="Y69" s="382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22.5</v>
      </c>
      <c r="Y73" s="382">
        <f t="shared" si="11"/>
        <v>22.5</v>
      </c>
      <c r="Z73" s="36">
        <f>IFERROR(IF(Y73=0,"",ROUNDUP(Y73/H73,0)*0.00937),"")</f>
        <v>4.6850000000000003E-2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23.700000000000003</v>
      </c>
      <c r="BN73" s="64">
        <f t="shared" si="13"/>
        <v>23.700000000000003</v>
      </c>
      <c r="BO73" s="64">
        <f t="shared" si="14"/>
        <v>4.1666666666666664E-2</v>
      </c>
      <c r="BP73" s="64">
        <f t="shared" si="15"/>
        <v>4.1666666666666664E-2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32.777777777777771</v>
      </c>
      <c r="Y74" s="383">
        <f>IFERROR(Y68/H68,"0")+IFERROR(Y69/H69,"0")+IFERROR(Y70/H70,"0")+IFERROR(Y71/H71,"0")+IFERROR(Y72/H72,"0")+IFERROR(Y73/H73,"0")</f>
        <v>33</v>
      </c>
      <c r="Z74" s="383">
        <f>IFERROR(IF(Z68="",0,Z68),"0")+IFERROR(IF(Z69="",0,Z69),"0")+IFERROR(IF(Z70="",0,Z70),"0")+IFERROR(IF(Z71="",0,Z71),"0")+IFERROR(IF(Z72="",0,Z72),"0")+IFERROR(IF(Z73="",0,Z73),"0")</f>
        <v>0.65585000000000004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322.5</v>
      </c>
      <c r="Y75" s="383">
        <f>IFERROR(SUM(Y68:Y73),"0")</f>
        <v>324.90000000000003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210</v>
      </c>
      <c r="Y77" s="382">
        <f>IFERROR(IF(X77="",0,CEILING((X77/$H77),1)*$H77),"")</f>
        <v>216</v>
      </c>
      <c r="Z77" s="36">
        <f>IFERROR(IF(Y77=0,"",ROUNDUP(Y77/H77,0)*0.02175),"")</f>
        <v>0.43499999999999994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219.33333333333329</v>
      </c>
      <c r="BN77" s="64">
        <f>IFERROR(Y77*I77/H77,"0")</f>
        <v>225.6</v>
      </c>
      <c r="BO77" s="64">
        <f>IFERROR(1/J77*(X77/H77),"0")</f>
        <v>0.34722222222222215</v>
      </c>
      <c r="BP77" s="64">
        <f>IFERROR(1/J77*(Y77/H77),"0")</f>
        <v>0.3571428571428571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19.444444444444443</v>
      </c>
      <c r="Y79" s="383">
        <f>IFERROR(Y77/H77,"0")+IFERROR(Y78/H78,"0")</f>
        <v>20</v>
      </c>
      <c r="Z79" s="383">
        <f>IFERROR(IF(Z77="",0,Z77),"0")+IFERROR(IF(Z78="",0,Z78),"0")</f>
        <v>0.43499999999999994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210</v>
      </c>
      <c r="Y80" s="383">
        <f>IFERROR(SUM(Y77:Y78),"0")</f>
        <v>216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45</v>
      </c>
      <c r="Y110" s="382">
        <f>IFERROR(IF(X110="",0,CEILING((X110/$H110),1)*$H110),"")</f>
        <v>50.400000000000006</v>
      </c>
      <c r="Z110" s="36">
        <f>IFERROR(IF(Y110=0,"",ROUNDUP(Y110/H110,0)*0.02175),"")</f>
        <v>0.1305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48.021428571428572</v>
      </c>
      <c r="BN110" s="64">
        <f>IFERROR(Y110*I110/H110,"0")</f>
        <v>53.784000000000006</v>
      </c>
      <c r="BO110" s="64">
        <f>IFERROR(1/J110*(X110/H110),"0")</f>
        <v>9.566326530612243E-2</v>
      </c>
      <c r="BP110" s="64">
        <f>IFERROR(1/J110*(Y110/H110),"0")</f>
        <v>0.10714285714285714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5.3571428571428568</v>
      </c>
      <c r="Y114" s="383">
        <f>IFERROR(Y109/H109,"0")+IFERROR(Y110/H110,"0")+IFERROR(Y111/H111,"0")+IFERROR(Y112/H112,"0")+IFERROR(Y113/H113,"0")</f>
        <v>6</v>
      </c>
      <c r="Z114" s="383">
        <f>IFERROR(IF(Z109="",0,Z109),"0")+IFERROR(IF(Z110="",0,Z110),"0")+IFERROR(IF(Z111="",0,Z111),"0")+IFERROR(IF(Z112="",0,Z112),"0")+IFERROR(IF(Z113="",0,Z113),"0")</f>
        <v>0.1305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45</v>
      </c>
      <c r="Y115" s="383">
        <f>IFERROR(SUM(Y109:Y113),"0")</f>
        <v>50.400000000000006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30</v>
      </c>
      <c r="Y133" s="382">
        <f t="shared" si="21"/>
        <v>33.6</v>
      </c>
      <c r="Z133" s="36">
        <f>IFERROR(IF(Y133=0,"",ROUNDUP(Y133/H133,0)*0.02175),"")</f>
        <v>8.6999999999999994E-2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31.992857142857144</v>
      </c>
      <c r="BN133" s="64">
        <f t="shared" si="23"/>
        <v>35.832000000000001</v>
      </c>
      <c r="BO133" s="64">
        <f t="shared" si="24"/>
        <v>6.377551020408162E-2</v>
      </c>
      <c r="BP133" s="64">
        <f t="shared" si="25"/>
        <v>7.1428571428571425E-2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3.5714285714285712</v>
      </c>
      <c r="Y138" s="383">
        <f>IFERROR(Y132/H132,"0")+IFERROR(Y133/H133,"0")+IFERROR(Y134/H134,"0")+IFERROR(Y135/H135,"0")+IFERROR(Y136/H136,"0")+IFERROR(Y137/H137,"0")</f>
        <v>4</v>
      </c>
      <c r="Z138" s="383">
        <f>IFERROR(IF(Z132="",0,Z132),"0")+IFERROR(IF(Z133="",0,Z133),"0")+IFERROR(IF(Z134="",0,Z134),"0")+IFERROR(IF(Z135="",0,Z135),"0")+IFERROR(IF(Z136="",0,Z136),"0")+IFERROR(IF(Z137="",0,Z137),"0")</f>
        <v>8.6999999999999994E-2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30</v>
      </c>
      <c r="Y139" s="383">
        <f>IFERROR(SUM(Y132:Y137),"0")</f>
        <v>33.6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10</v>
      </c>
      <c r="Y169" s="382">
        <f>IFERROR(IF(X169="",0,CEILING((X169/$H169),1)*$H169),"")</f>
        <v>18</v>
      </c>
      <c r="Z169" s="36">
        <f>IFERROR(IF(Y169=0,"",ROUNDUP(Y169/H169,0)*0.02175),"")</f>
        <v>4.3499999999999997E-2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10.700000000000001</v>
      </c>
      <c r="BN169" s="64">
        <f>IFERROR(Y169*I169/H169,"0")</f>
        <v>19.260000000000002</v>
      </c>
      <c r="BO169" s="64">
        <f>IFERROR(1/J169*(X169/H169),"0")</f>
        <v>1.984126984126984E-2</v>
      </c>
      <c r="BP169" s="64">
        <f>IFERROR(1/J169*(Y169/H169),"0")</f>
        <v>3.5714285714285712E-2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15</v>
      </c>
      <c r="Y170" s="382">
        <f>IFERROR(IF(X170="",0,CEILING((X170/$H170),1)*$H170),"")</f>
        <v>16.8</v>
      </c>
      <c r="Z170" s="36">
        <f>IFERROR(IF(Y170=0,"",ROUNDUP(Y170/H170,0)*0.00937),"")</f>
        <v>3.7479999999999999E-2</v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16.071428571428569</v>
      </c>
      <c r="BN170" s="64">
        <f>IFERROR(Y170*I170/H170,"0")</f>
        <v>18</v>
      </c>
      <c r="BO170" s="64">
        <f>IFERROR(1/J170*(X170/H170),"0")</f>
        <v>2.976190476190476E-2</v>
      </c>
      <c r="BP170" s="64">
        <f>IFERROR(1/J170*(Y170/H170),"0")</f>
        <v>3.3333333333333333E-2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4.6825396825396819</v>
      </c>
      <c r="Y174" s="383">
        <f>IFERROR(Y169/H169,"0")+IFERROR(Y170/H170,"0")+IFERROR(Y171/H171,"0")+IFERROR(Y172/H172,"0")+IFERROR(Y173/H173,"0")</f>
        <v>6</v>
      </c>
      <c r="Z174" s="383">
        <f>IFERROR(IF(Z169="",0,Z169),"0")+IFERROR(IF(Z170="",0,Z170),"0")+IFERROR(IF(Z171="",0,Z171),"0")+IFERROR(IF(Z172="",0,Z172),"0")+IFERROR(IF(Z173="",0,Z173),"0")</f>
        <v>8.0979999999999996E-2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25</v>
      </c>
      <c r="Y175" s="383">
        <f>IFERROR(SUM(Y169:Y173),"0")</f>
        <v>34.799999999999997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10</v>
      </c>
      <c r="Y310" s="382">
        <f t="shared" ref="Y310:Y316" si="52">IFERROR(IF(X310="",0,CEILING((X310/$H310),1)*$H310),"")</f>
        <v>10.8</v>
      </c>
      <c r="Z310" s="36">
        <f>IFERROR(IF(Y310=0,"",ROUNDUP(Y310/H310,0)*0.02175),"")</f>
        <v>2.1749999999999999E-2</v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10.444444444444443</v>
      </c>
      <c r="BN310" s="64">
        <f t="shared" ref="BN310:BN316" si="54">IFERROR(Y310*I310/H310,"0")</f>
        <v>11.28</v>
      </c>
      <c r="BO310" s="64">
        <f t="shared" ref="BO310:BO316" si="55">IFERROR(1/J310*(X310/H310),"0")</f>
        <v>1.653439153439153E-2</v>
      </c>
      <c r="BP310" s="64">
        <f t="shared" ref="BP310:BP316" si="56">IFERROR(1/J310*(Y310/H310),"0")</f>
        <v>1.7857142857142856E-2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150</v>
      </c>
      <c r="Y312" s="382">
        <f t="shared" si="52"/>
        <v>151.20000000000002</v>
      </c>
      <c r="Z312" s="36">
        <f>IFERROR(IF(Y312=0,"",ROUNDUP(Y312/H312,0)*0.02175),"")</f>
        <v>0.30449999999999999</v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156.66666666666666</v>
      </c>
      <c r="BN312" s="64">
        <f t="shared" si="54"/>
        <v>157.91999999999999</v>
      </c>
      <c r="BO312" s="64">
        <f t="shared" si="55"/>
        <v>0.24801587301587297</v>
      </c>
      <c r="BP312" s="64">
        <f t="shared" si="56"/>
        <v>0.25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5</v>
      </c>
      <c r="Y313" s="382">
        <f t="shared" si="52"/>
        <v>8</v>
      </c>
      <c r="Z313" s="36">
        <f>IFERROR(IF(Y313=0,"",ROUNDUP(Y313/H313,0)*0.00937),"")</f>
        <v>1.874E-2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5.3000000000000007</v>
      </c>
      <c r="BN313" s="64">
        <f t="shared" si="54"/>
        <v>8.48</v>
      </c>
      <c r="BO313" s="64">
        <f t="shared" si="55"/>
        <v>1.0416666666666666E-2</v>
      </c>
      <c r="BP313" s="64">
        <f t="shared" si="56"/>
        <v>1.6666666666666666E-2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16.064814814814813</v>
      </c>
      <c r="Y317" s="383">
        <f>IFERROR(Y310/H310,"0")+IFERROR(Y311/H311,"0")+IFERROR(Y312/H312,"0")+IFERROR(Y313/H313,"0")+IFERROR(Y314/H314,"0")+IFERROR(Y315/H315,"0")+IFERROR(Y316/H316,"0")</f>
        <v>17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0.34498999999999996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165</v>
      </c>
      <c r="Y318" s="383">
        <f>IFERROR(SUM(Y310:Y316),"0")</f>
        <v>170.00000000000003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40</v>
      </c>
      <c r="Y320" s="382">
        <f>IFERROR(IF(X320="",0,CEILING((X320/$H320),1)*$H320),"")</f>
        <v>42</v>
      </c>
      <c r="Z320" s="36">
        <f>IFERROR(IF(Y320=0,"",ROUNDUP(Y320/H320,0)*0.00753),"")</f>
        <v>7.5300000000000006E-2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42.476190476190474</v>
      </c>
      <c r="BN320" s="64">
        <f>IFERROR(Y320*I320/H320,"0")</f>
        <v>44.599999999999994</v>
      </c>
      <c r="BO320" s="64">
        <f>IFERROR(1/J320*(X320/H320),"0")</f>
        <v>6.1050061050061048E-2</v>
      </c>
      <c r="BP320" s="64">
        <f>IFERROR(1/J320*(Y320/H320),"0")</f>
        <v>6.4102564102564097E-2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7</v>
      </c>
      <c r="Y323" s="382">
        <f>IFERROR(IF(X323="",0,CEILING((X323/$H323),1)*$H323),"")</f>
        <v>8.4</v>
      </c>
      <c r="Z323" s="36">
        <f>IFERROR(IF(Y323=0,"",ROUNDUP(Y323/H323,0)*0.00502),"")</f>
        <v>2.0080000000000001E-2</v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7.4333333333333327</v>
      </c>
      <c r="BN323" s="64">
        <f>IFERROR(Y323*I323/H323,"0")</f>
        <v>8.92</v>
      </c>
      <c r="BO323" s="64">
        <f>IFERROR(1/J323*(X323/H323),"0")</f>
        <v>1.4245014245014245E-2</v>
      </c>
      <c r="BP323" s="64">
        <f>IFERROR(1/J323*(Y323/H323),"0")</f>
        <v>1.7094017094017096E-2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12.857142857142858</v>
      </c>
      <c r="Y324" s="383">
        <f>IFERROR(Y320/H320,"0")+IFERROR(Y321/H321,"0")+IFERROR(Y322/H322,"0")+IFERROR(Y323/H323,"0")</f>
        <v>14</v>
      </c>
      <c r="Z324" s="383">
        <f>IFERROR(IF(Z320="",0,Z320),"0")+IFERROR(IF(Z321="",0,Z321),"0")+IFERROR(IF(Z322="",0,Z322),"0")+IFERROR(IF(Z323="",0,Z323),"0")</f>
        <v>9.5380000000000006E-2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47</v>
      </c>
      <c r="Y325" s="383">
        <f>IFERROR(SUM(Y320:Y323),"0")</f>
        <v>50.4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800</v>
      </c>
      <c r="Y327" s="382">
        <f t="shared" ref="Y327:Y332" si="57">IFERROR(IF(X327="",0,CEILING((X327/$H327),1)*$H327),"")</f>
        <v>803.4</v>
      </c>
      <c r="Z327" s="36">
        <f>IFERROR(IF(Y327=0,"",ROUNDUP(Y327/H327,0)*0.02175),"")</f>
        <v>2.2402499999999996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857.23076923076928</v>
      </c>
      <c r="BN327" s="64">
        <f t="shared" ref="BN327:BN332" si="59">IFERROR(Y327*I327/H327,"0")</f>
        <v>860.87400000000002</v>
      </c>
      <c r="BO327" s="64">
        <f t="shared" ref="BO327:BO332" si="60">IFERROR(1/J327*(X327/H327),"0")</f>
        <v>1.8315018315018314</v>
      </c>
      <c r="BP327" s="64">
        <f t="shared" ref="BP327:BP332" si="61">IFERROR(1/J327*(Y327/H327),"0")</f>
        <v>1.8392857142857142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102.56410256410257</v>
      </c>
      <c r="Y333" s="383">
        <f>IFERROR(Y327/H327,"0")+IFERROR(Y328/H328,"0")+IFERROR(Y329/H329,"0")+IFERROR(Y330/H330,"0")+IFERROR(Y331/H331,"0")+IFERROR(Y332/H332,"0")</f>
        <v>103</v>
      </c>
      <c r="Z333" s="383">
        <f>IFERROR(IF(Z327="",0,Z327),"0")+IFERROR(IF(Z328="",0,Z328),"0")+IFERROR(IF(Z329="",0,Z329),"0")+IFERROR(IF(Z330="",0,Z330),"0")+IFERROR(IF(Z331="",0,Z331),"0")+IFERROR(IF(Z332="",0,Z332),"0")</f>
        <v>2.2402499999999996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800</v>
      </c>
      <c r="Y334" s="383">
        <f>IFERROR(SUM(Y327:Y332),"0")</f>
        <v>803.4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30</v>
      </c>
      <c r="Y360" s="382">
        <f>IFERROR(IF(X360="",0,CEILING((X360/$H360),1)*$H360),"")</f>
        <v>32.4</v>
      </c>
      <c r="Z360" s="36">
        <f>IFERROR(IF(Y360=0,"",ROUNDUP(Y360/H360,0)*0.02175),"")</f>
        <v>8.6999999999999994E-2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32.088888888888896</v>
      </c>
      <c r="BN360" s="64">
        <f>IFERROR(Y360*I360/H360,"0")</f>
        <v>34.655999999999999</v>
      </c>
      <c r="BO360" s="64">
        <f>IFERROR(1/J360*(X360/H360),"0")</f>
        <v>6.6137566137566134E-2</v>
      </c>
      <c r="BP360" s="64">
        <f>IFERROR(1/J360*(Y360/H360),"0")</f>
        <v>7.1428571428571425E-2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3.7037037037037037</v>
      </c>
      <c r="Y363" s="383">
        <f>IFERROR(Y360/H360,"0")+IFERROR(Y361/H361,"0")+IFERROR(Y362/H362,"0")</f>
        <v>4</v>
      </c>
      <c r="Z363" s="383">
        <f>IFERROR(IF(Z360="",0,Z360),"0")+IFERROR(IF(Z361="",0,Z361),"0")+IFERROR(IF(Z362="",0,Z362),"0")</f>
        <v>8.6999999999999994E-2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30</v>
      </c>
      <c r="Y364" s="383">
        <f>IFERROR(SUM(Y360:Y362),"0")</f>
        <v>32.4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0</v>
      </c>
      <c r="Y368" s="382">
        <f t="shared" ref="Y368:Y376" si="62"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0</v>
      </c>
      <c r="BN368" s="64">
        <f t="shared" ref="BN368:BN376" si="64">IFERROR(Y368*I368/H368,"0")</f>
        <v>0</v>
      </c>
      <c r="BO368" s="64">
        <f t="shared" ref="BO368:BO376" si="65">IFERROR(1/J368*(X368/H368),"0")</f>
        <v>0</v>
      </c>
      <c r="BP368" s="64">
        <f t="shared" ref="BP368:BP376" si="66">IFERROR(1/J368*(Y368/H368),"0")</f>
        <v>0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60</v>
      </c>
      <c r="Y370" s="382">
        <f t="shared" si="62"/>
        <v>60</v>
      </c>
      <c r="Z370" s="36">
        <f>IFERROR(IF(Y370=0,"",ROUNDUP(Y370/H370,0)*0.02175),"")</f>
        <v>8.6999999999999994E-2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61.92</v>
      </c>
      <c r="BN370" s="64">
        <f t="shared" si="64"/>
        <v>61.92</v>
      </c>
      <c r="BO370" s="64">
        <f t="shared" si="65"/>
        <v>8.3333333333333329E-2</v>
      </c>
      <c r="BP370" s="64">
        <f t="shared" si="66"/>
        <v>8.3333333333333329E-2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460</v>
      </c>
      <c r="Y372" s="382">
        <f t="shared" si="62"/>
        <v>465</v>
      </c>
      <c r="Z372" s="36">
        <f>IFERROR(IF(Y372=0,"",ROUNDUP(Y372/H372,0)*0.02175),"")</f>
        <v>0.6742499999999999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474.72</v>
      </c>
      <c r="BN372" s="64">
        <f t="shared" si="64"/>
        <v>479.88</v>
      </c>
      <c r="BO372" s="64">
        <f t="shared" si="65"/>
        <v>0.63888888888888884</v>
      </c>
      <c r="BP372" s="64">
        <f t="shared" si="66"/>
        <v>0.64583333333333326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34.666666666666671</v>
      </c>
      <c r="Y377" s="383">
        <f>IFERROR(Y368/H368,"0")+IFERROR(Y369/H369,"0")+IFERROR(Y370/H370,"0")+IFERROR(Y371/H371,"0")+IFERROR(Y372/H372,"0")+IFERROR(Y373/H373,"0")+IFERROR(Y374/H374,"0")+IFERROR(Y375/H375,"0")+IFERROR(Y376/H376,"0")</f>
        <v>35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0.76124999999999987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520</v>
      </c>
      <c r="Y378" s="383">
        <f>IFERROR(SUM(Y368:Y376),"0")</f>
        <v>525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570</v>
      </c>
      <c r="Y380" s="382">
        <f>IFERROR(IF(X380="",0,CEILING((X380/$H380),1)*$H380),"")</f>
        <v>570</v>
      </c>
      <c r="Z380" s="36">
        <f>IFERROR(IF(Y380=0,"",ROUNDUP(Y380/H380,0)*0.02175),"")</f>
        <v>0.8264999999999999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588.24</v>
      </c>
      <c r="BN380" s="64">
        <f>IFERROR(Y380*I380/H380,"0")</f>
        <v>588.24</v>
      </c>
      <c r="BO380" s="64">
        <f>IFERROR(1/J380*(X380/H380),"0")</f>
        <v>0.79166666666666663</v>
      </c>
      <c r="BP380" s="64">
        <f>IFERROR(1/J380*(Y380/H380),"0")</f>
        <v>0.79166666666666663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38</v>
      </c>
      <c r="Y382" s="383">
        <f>IFERROR(Y380/H380,"0")+IFERROR(Y381/H381,"0")</f>
        <v>38</v>
      </c>
      <c r="Z382" s="383">
        <f>IFERROR(IF(Z380="",0,Z380),"0")+IFERROR(IF(Z381="",0,Z381),"0")</f>
        <v>0.8264999999999999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570</v>
      </c>
      <c r="Y383" s="383">
        <f>IFERROR(SUM(Y380:Y381),"0")</f>
        <v>570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0</v>
      </c>
      <c r="Y518" s="383">
        <f>IFERROR(Y509/H509,"0")+IFERROR(Y510/H510,"0")+IFERROR(Y511/H511,"0")+IFERROR(Y512/H512,"0")+IFERROR(Y513/H513,"0")+IFERROR(Y514/H514,"0")+IFERROR(Y515/H515,"0")+IFERROR(Y516/H516,"0")+IFERROR(Y517/H517,"0")</f>
        <v>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0</v>
      </c>
      <c r="Y519" s="383">
        <f>IFERROR(SUM(Y509:Y517),"0")</f>
        <v>0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12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12.818181818181817</v>
      </c>
      <c r="BN527" s="64">
        <f t="shared" si="86"/>
        <v>16.919999999999998</v>
      </c>
      <c r="BO527" s="64">
        <f t="shared" si="87"/>
        <v>2.1853146853146852E-2</v>
      </c>
      <c r="BP527" s="64">
        <f t="shared" si="88"/>
        <v>2.8846153846153848E-2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12</v>
      </c>
      <c r="Y528" s="382">
        <f t="shared" si="84"/>
        <v>15.84</v>
      </c>
      <c r="Z528" s="36">
        <f>IFERROR(IF(Y528=0,"",ROUNDUP(Y528/H528,0)*0.01196),"")</f>
        <v>3.5880000000000002E-2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12.818181818181817</v>
      </c>
      <c r="BN528" s="64">
        <f t="shared" si="86"/>
        <v>16.919999999999998</v>
      </c>
      <c r="BO528" s="64">
        <f t="shared" si="87"/>
        <v>2.1853146853146852E-2</v>
      </c>
      <c r="BP528" s="64">
        <f t="shared" si="88"/>
        <v>2.8846153846153848E-2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4.545454545454545</v>
      </c>
      <c r="Y532" s="383">
        <f>IFERROR(Y526/H526,"0")+IFERROR(Y527/H527,"0")+IFERROR(Y528/H528,"0")+IFERROR(Y529/H529,"0")+IFERROR(Y530/H530,"0")+IFERROR(Y531/H531,"0")</f>
        <v>6</v>
      </c>
      <c r="Z532" s="383">
        <f>IFERROR(IF(Z526="",0,Z526),"0")+IFERROR(IF(Z527="",0,Z527),"0")+IFERROR(IF(Z528="",0,Z528),"0")+IFERROR(IF(Z529="",0,Z529),"0")+IFERROR(IF(Z530="",0,Z530),"0")+IFERROR(IF(Z531="",0,Z531),"0")</f>
        <v>7.1760000000000004E-2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24</v>
      </c>
      <c r="Y533" s="383">
        <f>IFERROR(SUM(Y526:Y531),"0")</f>
        <v>31.68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2788.5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2842.58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2925.3090376290374</v>
      </c>
      <c r="Y603" s="383">
        <f>IFERROR(SUM(BN22:BN599),"0")</f>
        <v>2982.6260000000002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5</v>
      </c>
      <c r="Y604" s="38">
        <f>ROUNDUP(SUM(BP22:BP599),0)</f>
        <v>6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3050.3090376290374</v>
      </c>
      <c r="Y605" s="383">
        <f>GrossWeightTotalR+PalletQtyTotalR*25</f>
        <v>3132.6260000000002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278.23521848521847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286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5.8164599999999993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540.90000000000009</v>
      </c>
      <c r="E612" s="46">
        <f>IFERROR(Y103*1,"0")+IFERROR(Y104*1,"0")+IFERROR(Y105*1,"0")+IFERROR(Y109*1,"0")+IFERROR(Y110*1,"0")+IFERROR(Y111*1,"0")+IFERROR(Y112*1,"0")+IFERROR(Y113*1,"0")</f>
        <v>50.400000000000006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33.6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34.799999999999997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1023.8</v>
      </c>
      <c r="V612" s="46">
        <f>IFERROR(Y356*1,"0")+IFERROR(Y360*1,"0")+IFERROR(Y361*1,"0")+IFERROR(Y362*1,"0")</f>
        <v>32.4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1095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31.68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