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8,24 Гурджий\"/>
    </mc:Choice>
  </mc:AlternateContent>
  <xr:revisionPtr revIDLastSave="0" documentId="13_ncr:1_{39CEA706-C8CB-4E1A-9F61-91852FBC0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N405" i="1"/>
  <c r="BM405" i="1"/>
  <c r="Z405" i="1"/>
  <c r="Y405" i="1"/>
  <c r="BP405" i="1" s="1"/>
  <c r="P405" i="1"/>
  <c r="BO404" i="1"/>
  <c r="BM404" i="1"/>
  <c r="Y404" i="1"/>
  <c r="Y408" i="1" s="1"/>
  <c r="P404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Y402" i="1" s="1"/>
  <c r="P398" i="1"/>
  <c r="BP397" i="1"/>
  <c r="BO397" i="1"/>
  <c r="BN397" i="1"/>
  <c r="BM397" i="1"/>
  <c r="Z397" i="1"/>
  <c r="Y397" i="1"/>
  <c r="X394" i="1"/>
  <c r="X393" i="1"/>
  <c r="BO392" i="1"/>
  <c r="BM392" i="1"/>
  <c r="Y392" i="1"/>
  <c r="Y394" i="1" s="1"/>
  <c r="P392" i="1"/>
  <c r="BP391" i="1"/>
  <c r="BO391" i="1"/>
  <c r="BN391" i="1"/>
  <c r="BM391" i="1"/>
  <c r="Z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8" i="1" s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Y334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Y317" i="1" s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O61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K612" i="1" s="1"/>
  <c r="P241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Y237" i="1" s="1"/>
  <c r="P232" i="1"/>
  <c r="X230" i="1"/>
  <c r="X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Y204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Z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2" i="1" s="1"/>
  <c r="X23" i="1"/>
  <c r="X606" i="1" s="1"/>
  <c r="BO22" i="1"/>
  <c r="BM22" i="1"/>
  <c r="Y22" i="1"/>
  <c r="Y23" i="1" s="1"/>
  <c r="P22" i="1"/>
  <c r="H10" i="1"/>
  <c r="A9" i="1"/>
  <c r="F10" i="1" s="1"/>
  <c r="D7" i="1"/>
  <c r="Q6" i="1"/>
  <c r="P2" i="1"/>
  <c r="BP413" i="1" l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BP472" i="1"/>
  <c r="BN472" i="1"/>
  <c r="Z472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8" i="1"/>
  <c r="Z135" i="1"/>
  <c r="BN135" i="1"/>
  <c r="Z141" i="1"/>
  <c r="BN141" i="1"/>
  <c r="BP141" i="1"/>
  <c r="Y144" i="1"/>
  <c r="G612" i="1"/>
  <c r="Z152" i="1"/>
  <c r="BN152" i="1"/>
  <c r="BP152" i="1"/>
  <c r="Y155" i="1"/>
  <c r="Z163" i="1"/>
  <c r="BN163" i="1"/>
  <c r="Y166" i="1"/>
  <c r="Z169" i="1"/>
  <c r="BN169" i="1"/>
  <c r="BP169" i="1"/>
  <c r="Z173" i="1"/>
  <c r="BN173" i="1"/>
  <c r="Y181" i="1"/>
  <c r="Z179" i="1"/>
  <c r="BN179" i="1"/>
  <c r="Z187" i="1"/>
  <c r="BN187" i="1"/>
  <c r="Z197" i="1"/>
  <c r="BN197" i="1"/>
  <c r="Z209" i="1"/>
  <c r="BN209" i="1"/>
  <c r="Z213" i="1"/>
  <c r="BN213" i="1"/>
  <c r="Y229" i="1"/>
  <c r="Z221" i="1"/>
  <c r="BN221" i="1"/>
  <c r="Z225" i="1"/>
  <c r="BN225" i="1"/>
  <c r="Z233" i="1"/>
  <c r="BN233" i="1"/>
  <c r="Z242" i="1"/>
  <c r="BN242" i="1"/>
  <c r="Z246" i="1"/>
  <c r="BN246" i="1"/>
  <c r="Z253" i="1"/>
  <c r="BN253" i="1"/>
  <c r="Z257" i="1"/>
  <c r="BN257" i="1"/>
  <c r="Z266" i="1"/>
  <c r="BN266" i="1"/>
  <c r="Z280" i="1"/>
  <c r="BN280" i="1"/>
  <c r="R612" i="1"/>
  <c r="Z289" i="1"/>
  <c r="BN289" i="1"/>
  <c r="Z310" i="1"/>
  <c r="BN310" i="1"/>
  <c r="BP310" i="1"/>
  <c r="Z314" i="1"/>
  <c r="BN314" i="1"/>
  <c r="Z320" i="1"/>
  <c r="BN320" i="1"/>
  <c r="BP320" i="1"/>
  <c r="Z328" i="1"/>
  <c r="BN328" i="1"/>
  <c r="Z332" i="1"/>
  <c r="BN332" i="1"/>
  <c r="Z338" i="1"/>
  <c r="BN338" i="1"/>
  <c r="Z350" i="1"/>
  <c r="BN350" i="1"/>
  <c r="Z369" i="1"/>
  <c r="BN369" i="1"/>
  <c r="Z373" i="1"/>
  <c r="BN373" i="1"/>
  <c r="Z381" i="1"/>
  <c r="BN381" i="1"/>
  <c r="Y389" i="1"/>
  <c r="Z387" i="1"/>
  <c r="BN387" i="1"/>
  <c r="Y393" i="1"/>
  <c r="Z399" i="1"/>
  <c r="BN399" i="1"/>
  <c r="BP431" i="1"/>
  <c r="BN431" i="1"/>
  <c r="Z431" i="1"/>
  <c r="BP439" i="1"/>
  <c r="BN439" i="1"/>
  <c r="Z439" i="1"/>
  <c r="BP447" i="1"/>
  <c r="BN447" i="1"/>
  <c r="Z447" i="1"/>
  <c r="Z612" i="1"/>
  <c r="Y465" i="1"/>
  <c r="BP464" i="1"/>
  <c r="BN464" i="1"/>
  <c r="Z464" i="1"/>
  <c r="Z465" i="1" s="1"/>
  <c r="BP468" i="1"/>
  <c r="BN468" i="1"/>
  <c r="Z468" i="1"/>
  <c r="BP493" i="1"/>
  <c r="BN493" i="1"/>
  <c r="Z493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16" i="1"/>
  <c r="Y612" i="1"/>
  <c r="Y450" i="1"/>
  <c r="Y460" i="1"/>
  <c r="H9" i="1"/>
  <c r="A10" i="1"/>
  <c r="B612" i="1"/>
  <c r="X603" i="1"/>
  <c r="X604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29" i="1" s="1"/>
  <c r="BN126" i="1"/>
  <c r="BP126" i="1"/>
  <c r="Z128" i="1"/>
  <c r="BN128" i="1"/>
  <c r="Y129" i="1"/>
  <c r="Z132" i="1"/>
  <c r="Z138" i="1" s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BN153" i="1"/>
  <c r="BP153" i="1"/>
  <c r="Z157" i="1"/>
  <c r="Z159" i="1" s="1"/>
  <c r="BN157" i="1"/>
  <c r="BP157" i="1"/>
  <c r="Y160" i="1"/>
  <c r="H612" i="1"/>
  <c r="Z164" i="1"/>
  <c r="BN164" i="1"/>
  <c r="BP164" i="1"/>
  <c r="Y167" i="1"/>
  <c r="Z170" i="1"/>
  <c r="BN170" i="1"/>
  <c r="Z172" i="1"/>
  <c r="BN172" i="1"/>
  <c r="Y175" i="1"/>
  <c r="Z178" i="1"/>
  <c r="Z180" i="1" s="1"/>
  <c r="BN178" i="1"/>
  <c r="BP178" i="1"/>
  <c r="I612" i="1"/>
  <c r="Y194" i="1"/>
  <c r="Z186" i="1"/>
  <c r="BN186" i="1"/>
  <c r="Z188" i="1"/>
  <c r="BN188" i="1"/>
  <c r="Z190" i="1"/>
  <c r="BN190" i="1"/>
  <c r="BP191" i="1"/>
  <c r="BN191" i="1"/>
  <c r="Y193" i="1"/>
  <c r="BP198" i="1"/>
  <c r="BN198" i="1"/>
  <c r="Z198" i="1"/>
  <c r="Z199" i="1" s="1"/>
  <c r="Y200" i="1"/>
  <c r="Y205" i="1"/>
  <c r="BP202" i="1"/>
  <c r="BN202" i="1"/>
  <c r="Z202" i="1"/>
  <c r="Z204" i="1" s="1"/>
  <c r="Y215" i="1"/>
  <c r="BP210" i="1"/>
  <c r="BN210" i="1"/>
  <c r="Z210" i="1"/>
  <c r="F9" i="1"/>
  <c r="J9" i="1"/>
  <c r="Y107" i="1"/>
  <c r="Y124" i="1"/>
  <c r="Y149" i="1"/>
  <c r="Z193" i="1"/>
  <c r="BP208" i="1"/>
  <c r="BN208" i="1"/>
  <c r="Z208" i="1"/>
  <c r="Y216" i="1"/>
  <c r="BP212" i="1"/>
  <c r="BN212" i="1"/>
  <c r="Z212" i="1"/>
  <c r="Y230" i="1"/>
  <c r="Y238" i="1"/>
  <c r="Y249" i="1"/>
  <c r="Y262" i="1"/>
  <c r="Y271" i="1"/>
  <c r="Y276" i="1"/>
  <c r="Y283" i="1"/>
  <c r="Y292" i="1"/>
  <c r="Y297" i="1"/>
  <c r="Y302" i="1"/>
  <c r="Y306" i="1"/>
  <c r="Y325" i="1"/>
  <c r="Y333" i="1"/>
  <c r="BP337" i="1"/>
  <c r="BN337" i="1"/>
  <c r="Z337" i="1"/>
  <c r="Z339" i="1" s="1"/>
  <c r="BP343" i="1"/>
  <c r="BN343" i="1"/>
  <c r="Z343" i="1"/>
  <c r="BP351" i="1"/>
  <c r="BN351" i="1"/>
  <c r="Z351" i="1"/>
  <c r="Y353" i="1"/>
  <c r="V612" i="1"/>
  <c r="Y357" i="1"/>
  <c r="BP356" i="1"/>
  <c r="BN356" i="1"/>
  <c r="Z356" i="1"/>
  <c r="Z357" i="1" s="1"/>
  <c r="Y358" i="1"/>
  <c r="Y363" i="1"/>
  <c r="BP360" i="1"/>
  <c r="BN360" i="1"/>
  <c r="Z360" i="1"/>
  <c r="BP370" i="1"/>
  <c r="BN370" i="1"/>
  <c r="Z370" i="1"/>
  <c r="J612" i="1"/>
  <c r="Y199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Z237" i="1" s="1"/>
  <c r="BN232" i="1"/>
  <c r="BP232" i="1"/>
  <c r="Z234" i="1"/>
  <c r="BN234" i="1"/>
  <c r="Z236" i="1"/>
  <c r="BN236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Z311" i="1"/>
  <c r="BN311" i="1"/>
  <c r="Z313" i="1"/>
  <c r="BN313" i="1"/>
  <c r="Z315" i="1"/>
  <c r="BN315" i="1"/>
  <c r="Y318" i="1"/>
  <c r="Z321" i="1"/>
  <c r="BN321" i="1"/>
  <c r="Z323" i="1"/>
  <c r="BN323" i="1"/>
  <c r="Z327" i="1"/>
  <c r="Z333" i="1" s="1"/>
  <c r="BN327" i="1"/>
  <c r="BP327" i="1"/>
  <c r="Z329" i="1"/>
  <c r="BN329" i="1"/>
  <c r="Z331" i="1"/>
  <c r="BN331" i="1"/>
  <c r="Y340" i="1"/>
  <c r="Y339" i="1"/>
  <c r="Y346" i="1"/>
  <c r="BP342" i="1"/>
  <c r="BN342" i="1"/>
  <c r="Z342" i="1"/>
  <c r="Z346" i="1" s="1"/>
  <c r="BP345" i="1"/>
  <c r="BN345" i="1"/>
  <c r="Z345" i="1"/>
  <c r="Y347" i="1"/>
  <c r="Y352" i="1"/>
  <c r="BP349" i="1"/>
  <c r="BN349" i="1"/>
  <c r="Z349" i="1"/>
  <c r="Z352" i="1" s="1"/>
  <c r="BP362" i="1"/>
  <c r="BN362" i="1"/>
  <c r="Z362" i="1"/>
  <c r="Y364" i="1"/>
  <c r="W612" i="1"/>
  <c r="Y378" i="1"/>
  <c r="Y377" i="1"/>
  <c r="BP368" i="1"/>
  <c r="BN368" i="1"/>
  <c r="Z368" i="1"/>
  <c r="BP372" i="1"/>
  <c r="BN372" i="1"/>
  <c r="Z372" i="1"/>
  <c r="Z374" i="1"/>
  <c r="BN374" i="1"/>
  <c r="Z376" i="1"/>
  <c r="BN376" i="1"/>
  <c r="Z380" i="1"/>
  <c r="Z382" i="1" s="1"/>
  <c r="BN380" i="1"/>
  <c r="BP380" i="1"/>
  <c r="Y383" i="1"/>
  <c r="Z386" i="1"/>
  <c r="Z388" i="1" s="1"/>
  <c r="BN386" i="1"/>
  <c r="BP386" i="1"/>
  <c r="Z392" i="1"/>
  <c r="Z393" i="1" s="1"/>
  <c r="BN392" i="1"/>
  <c r="BP392" i="1"/>
  <c r="X612" i="1"/>
  <c r="Z398" i="1"/>
  <c r="BN398" i="1"/>
  <c r="BP398" i="1"/>
  <c r="Z400" i="1"/>
  <c r="Z401" i="1" s="1"/>
  <c r="BN400" i="1"/>
  <c r="Y401" i="1"/>
  <c r="Z404" i="1"/>
  <c r="BN404" i="1"/>
  <c r="BP404" i="1"/>
  <c r="Z406" i="1"/>
  <c r="BN406" i="1"/>
  <c r="Y407" i="1"/>
  <c r="Z410" i="1"/>
  <c r="BN410" i="1"/>
  <c r="BP410" i="1"/>
  <c r="Z412" i="1"/>
  <c r="BN412" i="1"/>
  <c r="Z414" i="1"/>
  <c r="BN414" i="1"/>
  <c r="Y415" i="1"/>
  <c r="Z418" i="1"/>
  <c r="Z419" i="1" s="1"/>
  <c r="BN418" i="1"/>
  <c r="BP418" i="1"/>
  <c r="Y419" i="1"/>
  <c r="Z424" i="1"/>
  <c r="Z425" i="1" s="1"/>
  <c r="BN424" i="1"/>
  <c r="BP424" i="1"/>
  <c r="Y425" i="1"/>
  <c r="Z428" i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458" i="1"/>
  <c r="Z460" i="1" s="1"/>
  <c r="BN458" i="1"/>
  <c r="BP458" i="1"/>
  <c r="Y466" i="1"/>
  <c r="Y474" i="1"/>
  <c r="Z469" i="1"/>
  <c r="BN469" i="1"/>
  <c r="Z471" i="1"/>
  <c r="BN471" i="1"/>
  <c r="Z473" i="1"/>
  <c r="BN473" i="1"/>
  <c r="Y475" i="1"/>
  <c r="Y480" i="1"/>
  <c r="BP477" i="1"/>
  <c r="BN477" i="1"/>
  <c r="Z477" i="1"/>
  <c r="Z479" i="1" s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Z538" i="1"/>
  <c r="BP536" i="1"/>
  <c r="BN536" i="1"/>
  <c r="Z53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Y426" i="1"/>
  <c r="Z494" i="1"/>
  <c r="BP492" i="1"/>
  <c r="BN492" i="1"/>
  <c r="Z492" i="1"/>
  <c r="Y500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74" i="1" l="1"/>
  <c r="Z324" i="1"/>
  <c r="Z261" i="1"/>
  <c r="Y606" i="1"/>
  <c r="Y603" i="1"/>
  <c r="Z532" i="1"/>
  <c r="Z518" i="1"/>
  <c r="Z317" i="1"/>
  <c r="Y604" i="1"/>
  <c r="Z215" i="1"/>
  <c r="Z174" i="1"/>
  <c r="Z166" i="1"/>
  <c r="Z154" i="1"/>
  <c r="Z59" i="1"/>
  <c r="Z561" i="1"/>
  <c r="Z582" i="1"/>
  <c r="Z377" i="1"/>
  <c r="Z570" i="1"/>
  <c r="Z554" i="1"/>
  <c r="Z449" i="1"/>
  <c r="Z415" i="1"/>
  <c r="Z407" i="1"/>
  <c r="Z291" i="1"/>
  <c r="Z282" i="1"/>
  <c r="Z270" i="1"/>
  <c r="Z249" i="1"/>
  <c r="Z229" i="1"/>
  <c r="Z363" i="1"/>
  <c r="Z88" i="1"/>
  <c r="Z607" i="1" s="1"/>
  <c r="Y602" i="1"/>
  <c r="X605" i="1"/>
  <c r="Y605" i="1" l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<sst xmlns="http://schemas.openxmlformats.org/spreadsheetml/2006/main" count="2472" uniqueCount="781">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</sst>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14" zoomScaleNormal="100" zoomScaleSheetLayoutView="100" workbookViewId="0">
      <selection activeCell="AB605" sqref="AB605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5" t="s">
        <v>0</v>
      </c>
      <c r="E1" s="432"/>
      <c r="F1" s="432"/>
      <c r="G1" s="12" t="s">
        <v>1</v>
      </c>
      <c r="H1" s="685" t="s">
        <v>2</v>
      </c>
      <c r="I1" s="432"/>
      <c r="J1" s="432"/>
      <c r="K1" s="432"/>
      <c r="L1" s="432"/>
      <c r="M1" s="432"/>
      <c r="N1" s="432"/>
      <c r="O1" s="432"/>
      <c r="P1" s="432"/>
      <c r="Q1" s="432"/>
      <c r="R1" s="758" t="s">
        <v>3</v>
      </c>
      <c r="S1" s="432"/>
      <c r="T1" s="4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8" t="s">
        <v>8</v>
      </c>
      <c r="B5" s="430"/>
      <c r="C5" s="412"/>
      <c r="D5" s="518"/>
      <c r="E5" s="520"/>
      <c r="F5" s="456" t="s">
        <v>9</v>
      </c>
      <c r="G5" s="412"/>
      <c r="H5" s="518"/>
      <c r="I5" s="519"/>
      <c r="J5" s="519"/>
      <c r="K5" s="519"/>
      <c r="L5" s="519"/>
      <c r="M5" s="520"/>
      <c r="N5" s="58"/>
      <c r="P5" s="24" t="s">
        <v>10</v>
      </c>
      <c r="Q5" s="441">
        <v>45521</v>
      </c>
      <c r="R5" s="442"/>
      <c r="T5" s="604" t="s">
        <v>11</v>
      </c>
      <c r="U5" s="605"/>
      <c r="V5" s="606" t="s">
        <v>12</v>
      </c>
      <c r="W5" s="442"/>
      <c r="AB5" s="51"/>
      <c r="AC5" s="51"/>
      <c r="AD5" s="51"/>
      <c r="AE5" s="51"/>
    </row>
    <row r="6" spans="1:32" s="377" customFormat="1" ht="24" customHeight="1" x14ac:dyDescent="0.2">
      <c r="A6" s="648" t="s">
        <v>13</v>
      </c>
      <c r="B6" s="430"/>
      <c r="C6" s="412"/>
      <c r="D6" s="524" t="s">
        <v>14</v>
      </c>
      <c r="E6" s="525"/>
      <c r="F6" s="525"/>
      <c r="G6" s="525"/>
      <c r="H6" s="525"/>
      <c r="I6" s="525"/>
      <c r="J6" s="525"/>
      <c r="K6" s="525"/>
      <c r="L6" s="525"/>
      <c r="M6" s="442"/>
      <c r="N6" s="59"/>
      <c r="P6" s="24" t="s">
        <v>15</v>
      </c>
      <c r="Q6" s="423" t="str">
        <f>IF(Q5=0," ",CHOOSE(WEEKDAY(Q5,2),"Понедельник","Вторник","Среда","Четверг","Пятница","Суббота","Воскресенье"))</f>
        <v>Суббота</v>
      </c>
      <c r="R6" s="402"/>
      <c r="T6" s="616" t="s">
        <v>16</v>
      </c>
      <c r="U6" s="605"/>
      <c r="V6" s="528" t="s">
        <v>17</v>
      </c>
      <c r="W6" s="529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22" t="str">
        <f>IFERROR(VLOOKUP(DeliveryAddress,Table,3,0),1)</f>
        <v>5</v>
      </c>
      <c r="E7" s="723"/>
      <c r="F7" s="723"/>
      <c r="G7" s="723"/>
      <c r="H7" s="723"/>
      <c r="I7" s="723"/>
      <c r="J7" s="723"/>
      <c r="K7" s="723"/>
      <c r="L7" s="723"/>
      <c r="M7" s="611"/>
      <c r="N7" s="60"/>
      <c r="P7" s="24"/>
      <c r="Q7" s="42"/>
      <c r="R7" s="42"/>
      <c r="T7" s="386"/>
      <c r="U7" s="605"/>
      <c r="V7" s="530"/>
      <c r="W7" s="531"/>
      <c r="AB7" s="51"/>
      <c r="AC7" s="51"/>
      <c r="AD7" s="51"/>
      <c r="AE7" s="51"/>
    </row>
    <row r="8" spans="1:32" s="377" customFormat="1" ht="25.5" customHeight="1" x14ac:dyDescent="0.2">
      <c r="A8" s="415" t="s">
        <v>18</v>
      </c>
      <c r="B8" s="389"/>
      <c r="C8" s="390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0">
        <v>0.41666666666666669</v>
      </c>
      <c r="R8" s="611"/>
      <c r="T8" s="386"/>
      <c r="U8" s="605"/>
      <c r="V8" s="530"/>
      <c r="W8" s="531"/>
      <c r="AB8" s="51"/>
      <c r="AC8" s="51"/>
      <c r="AD8" s="51"/>
      <c r="AE8" s="51"/>
    </row>
    <row r="9" spans="1:32" s="37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6"/>
      <c r="E9" s="477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9"/>
      <c r="P9" s="26" t="s">
        <v>20</v>
      </c>
      <c r="Q9" s="712"/>
      <c r="R9" s="461"/>
      <c r="T9" s="386"/>
      <c r="U9" s="605"/>
      <c r="V9" s="532"/>
      <c r="W9" s="533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6"/>
      <c r="E10" s="477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52" t="str">
        <f>IFERROR(VLOOKUP($D$10,Proxy,2,FALSE),"")</f>
        <v/>
      </c>
      <c r="I10" s="386"/>
      <c r="J10" s="386"/>
      <c r="K10" s="386"/>
      <c r="L10" s="386"/>
      <c r="M10" s="386"/>
      <c r="N10" s="376"/>
      <c r="P10" s="26" t="s">
        <v>21</v>
      </c>
      <c r="Q10" s="617"/>
      <c r="R10" s="618"/>
      <c r="U10" s="24" t="s">
        <v>22</v>
      </c>
      <c r="V10" s="753" t="s">
        <v>23</v>
      </c>
      <c r="W10" s="529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0"/>
      <c r="R11" s="442"/>
      <c r="U11" s="24" t="s">
        <v>26</v>
      </c>
      <c r="V11" s="460" t="s">
        <v>27</v>
      </c>
      <c r="W11" s="46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8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12"/>
      <c r="N12" s="62"/>
      <c r="P12" s="24" t="s">
        <v>29</v>
      </c>
      <c r="Q12" s="610"/>
      <c r="R12" s="611"/>
      <c r="S12" s="23"/>
      <c r="U12" s="24"/>
      <c r="V12" s="432"/>
      <c r="W12" s="386"/>
      <c r="AB12" s="51"/>
      <c r="AC12" s="51"/>
      <c r="AD12" s="51"/>
      <c r="AE12" s="51"/>
    </row>
    <row r="13" spans="1:32" s="377" customFormat="1" ht="23.25" customHeight="1" x14ac:dyDescent="0.2">
      <c r="A13" s="588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12"/>
      <c r="N13" s="62"/>
      <c r="O13" s="26"/>
      <c r="P13" s="26" t="s">
        <v>31</v>
      </c>
      <c r="Q13" s="460"/>
      <c r="R13" s="4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8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0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412"/>
      <c r="N15" s="63"/>
      <c r="P15" s="628" t="s">
        <v>34</v>
      </c>
      <c r="Q15" s="432"/>
      <c r="R15" s="432"/>
      <c r="S15" s="432"/>
      <c r="T15" s="4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9"/>
      <c r="Q16" s="629"/>
      <c r="R16" s="629"/>
      <c r="S16" s="629"/>
      <c r="T16" s="6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651" t="s">
        <v>37</v>
      </c>
      <c r="D17" s="396" t="s">
        <v>38</v>
      </c>
      <c r="E17" s="397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692"/>
      <c r="R17" s="692"/>
      <c r="S17" s="692"/>
      <c r="T17" s="397"/>
      <c r="U17" s="411" t="s">
        <v>50</v>
      </c>
      <c r="V17" s="412"/>
      <c r="W17" s="396" t="s">
        <v>51</v>
      </c>
      <c r="X17" s="396" t="s">
        <v>52</v>
      </c>
      <c r="Y17" s="413" t="s">
        <v>53</v>
      </c>
      <c r="Z17" s="396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51"/>
      <c r="AF17" s="452"/>
      <c r="AG17" s="676"/>
      <c r="BD17" s="562" t="s">
        <v>59</v>
      </c>
    </row>
    <row r="18" spans="1:68" ht="14.25" customHeight="1" x14ac:dyDescent="0.2">
      <c r="A18" s="406"/>
      <c r="B18" s="406"/>
      <c r="C18" s="406"/>
      <c r="D18" s="398"/>
      <c r="E18" s="399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398"/>
      <c r="Q18" s="693"/>
      <c r="R18" s="693"/>
      <c r="S18" s="693"/>
      <c r="T18" s="399"/>
      <c r="U18" s="378" t="s">
        <v>60</v>
      </c>
      <c r="V18" s="378" t="s">
        <v>61</v>
      </c>
      <c r="W18" s="406"/>
      <c r="X18" s="406"/>
      <c r="Y18" s="414"/>
      <c r="Z18" s="406"/>
      <c r="AA18" s="517"/>
      <c r="AB18" s="517"/>
      <c r="AC18" s="517"/>
      <c r="AD18" s="453"/>
      <c r="AE18" s="454"/>
      <c r="AF18" s="455"/>
      <c r="AG18" s="677"/>
      <c r="BD18" s="386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75"/>
      <c r="AB20" s="375"/>
      <c r="AC20" s="375"/>
    </row>
    <row r="21" spans="1:68" ht="14.25" hidden="1" customHeight="1" x14ac:dyDescent="0.25">
      <c r="A21" s="404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1">
        <v>4680115885004</v>
      </c>
      <c r="E22" s="402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04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1">
        <v>4680115885912</v>
      </c>
      <c r="E26" s="402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1">
        <v>4607091383881</v>
      </c>
      <c r="E27" s="402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1">
        <v>4607091388237</v>
      </c>
      <c r="E28" s="402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1">
        <v>4607091383935</v>
      </c>
      <c r="E29" s="402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1">
        <v>4607091383935</v>
      </c>
      <c r="E30" s="402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1">
        <v>4680115881990</v>
      </c>
      <c r="E31" s="402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1">
        <v>4680115881853</v>
      </c>
      <c r="E32" s="402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11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1">
        <v>4680115885905</v>
      </c>
      <c r="E33" s="402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6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1">
        <v>4607091383911</v>
      </c>
      <c r="E34" s="402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1">
        <v>4607091388244</v>
      </c>
      <c r="E35" s="402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8" t="s">
        <v>69</v>
      </c>
      <c r="Q36" s="389"/>
      <c r="R36" s="389"/>
      <c r="S36" s="389"/>
      <c r="T36" s="389"/>
      <c r="U36" s="389"/>
      <c r="V36" s="39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8" t="s">
        <v>69</v>
      </c>
      <c r="Q37" s="389"/>
      <c r="R37" s="389"/>
      <c r="S37" s="389"/>
      <c r="T37" s="389"/>
      <c r="U37" s="389"/>
      <c r="V37" s="39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04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1">
        <v>4607091388503</v>
      </c>
      <c r="E39" s="402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8" t="s">
        <v>69</v>
      </c>
      <c r="Q40" s="389"/>
      <c r="R40" s="389"/>
      <c r="S40" s="389"/>
      <c r="T40" s="389"/>
      <c r="U40" s="389"/>
      <c r="V40" s="39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8" t="s">
        <v>69</v>
      </c>
      <c r="Q41" s="389"/>
      <c r="R41" s="389"/>
      <c r="S41" s="389"/>
      <c r="T41" s="389"/>
      <c r="U41" s="389"/>
      <c r="V41" s="39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04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1">
        <v>4607091388282</v>
      </c>
      <c r="E43" s="402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8" t="s">
        <v>69</v>
      </c>
      <c r="Q44" s="389"/>
      <c r="R44" s="389"/>
      <c r="S44" s="389"/>
      <c r="T44" s="389"/>
      <c r="U44" s="389"/>
      <c r="V44" s="39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8" t="s">
        <v>69</v>
      </c>
      <c r="Q45" s="389"/>
      <c r="R45" s="389"/>
      <c r="S45" s="389"/>
      <c r="T45" s="389"/>
      <c r="U45" s="389"/>
      <c r="V45" s="39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04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1">
        <v>4607091389111</v>
      </c>
      <c r="E47" s="402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8" t="s">
        <v>69</v>
      </c>
      <c r="Q48" s="389"/>
      <c r="R48" s="389"/>
      <c r="S48" s="389"/>
      <c r="T48" s="389"/>
      <c r="U48" s="389"/>
      <c r="V48" s="39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8" t="s">
        <v>69</v>
      </c>
      <c r="Q49" s="389"/>
      <c r="R49" s="389"/>
      <c r="S49" s="389"/>
      <c r="T49" s="389"/>
      <c r="U49" s="389"/>
      <c r="V49" s="39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75"/>
      <c r="AB51" s="375"/>
      <c r="AC51" s="375"/>
    </row>
    <row r="52" spans="1:68" ht="14.25" hidden="1" customHeight="1" x14ac:dyDescent="0.25">
      <c r="A52" s="404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1">
        <v>4607091385670</v>
      </c>
      <c r="E53" s="402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1">
        <v>4607091385670</v>
      </c>
      <c r="E54" s="402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1">
        <v>4680115883956</v>
      </c>
      <c r="E55" s="402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1">
        <v>4607091385687</v>
      </c>
      <c r="E56" s="402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1">
        <v>4680115882539</v>
      </c>
      <c r="E57" s="402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1">
        <v>4680115883949</v>
      </c>
      <c r="E58" s="402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8" t="s">
        <v>69</v>
      </c>
      <c r="Q59" s="389"/>
      <c r="R59" s="389"/>
      <c r="S59" s="389"/>
      <c r="T59" s="389"/>
      <c r="U59" s="389"/>
      <c r="V59" s="390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8" t="s">
        <v>69</v>
      </c>
      <c r="Q60" s="389"/>
      <c r="R60" s="389"/>
      <c r="S60" s="389"/>
      <c r="T60" s="389"/>
      <c r="U60" s="389"/>
      <c r="V60" s="390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04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1">
        <v>4680115885233</v>
      </c>
      <c r="E62" s="402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1">
        <v>4680115884915</v>
      </c>
      <c r="E63" s="402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8" t="s">
        <v>69</v>
      </c>
      <c r="Q64" s="389"/>
      <c r="R64" s="389"/>
      <c r="S64" s="389"/>
      <c r="T64" s="389"/>
      <c r="U64" s="389"/>
      <c r="V64" s="39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8" t="s">
        <v>69</v>
      </c>
      <c r="Q65" s="389"/>
      <c r="R65" s="389"/>
      <c r="S65" s="389"/>
      <c r="T65" s="389"/>
      <c r="U65" s="389"/>
      <c r="V65" s="39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3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75"/>
      <c r="AB66" s="375"/>
      <c r="AC66" s="375"/>
    </row>
    <row r="67" spans="1:68" ht="14.25" hidden="1" customHeight="1" x14ac:dyDescent="0.25">
      <c r="A67" s="404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401">
        <v>4680115881426</v>
      </c>
      <c r="E68" s="402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401">
        <v>4680115881426</v>
      </c>
      <c r="E69" s="402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401">
        <v>4680115880283</v>
      </c>
      <c r="E70" s="402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401">
        <v>4680115882720</v>
      </c>
      <c r="E71" s="402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401">
        <v>4680115881525</v>
      </c>
      <c r="E72" s="402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0" t="s">
        <v>139</v>
      </c>
      <c r="Q72" s="394"/>
      <c r="R72" s="394"/>
      <c r="S72" s="394"/>
      <c r="T72" s="395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401">
        <v>4680115881419</v>
      </c>
      <c r="E73" s="402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4"/>
      <c r="R73" s="394"/>
      <c r="S73" s="394"/>
      <c r="T73" s="395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8" t="s">
        <v>69</v>
      </c>
      <c r="Q74" s="389"/>
      <c r="R74" s="389"/>
      <c r="S74" s="389"/>
      <c r="T74" s="389"/>
      <c r="U74" s="389"/>
      <c r="V74" s="390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8" t="s">
        <v>69</v>
      </c>
      <c r="Q75" s="389"/>
      <c r="R75" s="389"/>
      <c r="S75" s="389"/>
      <c r="T75" s="389"/>
      <c r="U75" s="389"/>
      <c r="V75" s="390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04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401">
        <v>4680115881440</v>
      </c>
      <c r="E77" s="402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4"/>
      <c r="R77" s="394"/>
      <c r="S77" s="394"/>
      <c r="T77" s="395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401">
        <v>4680115881433</v>
      </c>
      <c r="E78" s="402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4"/>
      <c r="R78" s="394"/>
      <c r="S78" s="394"/>
      <c r="T78" s="395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8" t="s">
        <v>69</v>
      </c>
      <c r="Q79" s="389"/>
      <c r="R79" s="389"/>
      <c r="S79" s="389"/>
      <c r="T79" s="389"/>
      <c r="U79" s="389"/>
      <c r="V79" s="390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8" t="s">
        <v>69</v>
      </c>
      <c r="Q80" s="389"/>
      <c r="R80" s="389"/>
      <c r="S80" s="389"/>
      <c r="T80" s="389"/>
      <c r="U80" s="389"/>
      <c r="V80" s="390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04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401">
        <v>4680115885066</v>
      </c>
      <c r="E82" s="402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4"/>
      <c r="R82" s="394"/>
      <c r="S82" s="394"/>
      <c r="T82" s="395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401">
        <v>4680115885073</v>
      </c>
      <c r="E83" s="402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4"/>
      <c r="R83" s="394"/>
      <c r="S83" s="394"/>
      <c r="T83" s="395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401">
        <v>4680115885042</v>
      </c>
      <c r="E84" s="402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401">
        <v>4680115885059</v>
      </c>
      <c r="E85" s="402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401">
        <v>4680115885080</v>
      </c>
      <c r="E86" s="402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401">
        <v>4680115885097</v>
      </c>
      <c r="E87" s="402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8" t="s">
        <v>69</v>
      </c>
      <c r="Q88" s="389"/>
      <c r="R88" s="389"/>
      <c r="S88" s="389"/>
      <c r="T88" s="389"/>
      <c r="U88" s="389"/>
      <c r="V88" s="39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8" t="s">
        <v>69</v>
      </c>
      <c r="Q89" s="389"/>
      <c r="R89" s="389"/>
      <c r="S89" s="389"/>
      <c r="T89" s="389"/>
      <c r="U89" s="389"/>
      <c r="V89" s="39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04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401">
        <v>4680115884403</v>
      </c>
      <c r="E91" s="402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4"/>
      <c r="R91" s="394"/>
      <c r="S91" s="394"/>
      <c r="T91" s="395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401">
        <v>4680115884311</v>
      </c>
      <c r="E92" s="402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4"/>
      <c r="R92" s="394"/>
      <c r="S92" s="394"/>
      <c r="T92" s="395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8" t="s">
        <v>69</v>
      </c>
      <c r="Q93" s="389"/>
      <c r="R93" s="389"/>
      <c r="S93" s="389"/>
      <c r="T93" s="389"/>
      <c r="U93" s="389"/>
      <c r="V93" s="39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8" t="s">
        <v>69</v>
      </c>
      <c r="Q94" s="389"/>
      <c r="R94" s="389"/>
      <c r="S94" s="389"/>
      <c r="T94" s="389"/>
      <c r="U94" s="389"/>
      <c r="V94" s="39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04" t="s">
        <v>164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401">
        <v>4680115881532</v>
      </c>
      <c r="E96" s="402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4"/>
      <c r="R96" s="394"/>
      <c r="S96" s="394"/>
      <c r="T96" s="395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401">
        <v>4680115881532</v>
      </c>
      <c r="E97" s="402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401">
        <v>4680115881464</v>
      </c>
      <c r="E98" s="402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8" t="s">
        <v>69</v>
      </c>
      <c r="Q99" s="389"/>
      <c r="R99" s="389"/>
      <c r="S99" s="389"/>
      <c r="T99" s="389"/>
      <c r="U99" s="389"/>
      <c r="V99" s="39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8" t="s">
        <v>69</v>
      </c>
      <c r="Q100" s="389"/>
      <c r="R100" s="389"/>
      <c r="S100" s="389"/>
      <c r="T100" s="389"/>
      <c r="U100" s="389"/>
      <c r="V100" s="39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38" t="s">
        <v>170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75"/>
      <c r="AB101" s="375"/>
      <c r="AC101" s="375"/>
    </row>
    <row r="102" spans="1:68" ht="14.25" hidden="1" customHeight="1" x14ac:dyDescent="0.25">
      <c r="A102" s="404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401">
        <v>4680115881327</v>
      </c>
      <c r="E103" s="402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4"/>
      <c r="R103" s="394"/>
      <c r="S103" s="394"/>
      <c r="T103" s="395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401">
        <v>4680115881518</v>
      </c>
      <c r="E104" s="402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4"/>
      <c r="R104" s="394"/>
      <c r="S104" s="394"/>
      <c r="T104" s="395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401">
        <v>4680115881303</v>
      </c>
      <c r="E105" s="402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49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4"/>
      <c r="R105" s="394"/>
      <c r="S105" s="394"/>
      <c r="T105" s="395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385"/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7"/>
      <c r="P106" s="388" t="s">
        <v>69</v>
      </c>
      <c r="Q106" s="389"/>
      <c r="R106" s="389"/>
      <c r="S106" s="389"/>
      <c r="T106" s="389"/>
      <c r="U106" s="389"/>
      <c r="V106" s="390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86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8" t="s">
        <v>69</v>
      </c>
      <c r="Q107" s="389"/>
      <c r="R107" s="389"/>
      <c r="S107" s="389"/>
      <c r="T107" s="389"/>
      <c r="U107" s="389"/>
      <c r="V107" s="390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404" t="s">
        <v>71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  <c r="X108" s="386"/>
      <c r="Y108" s="386"/>
      <c r="Z108" s="386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401">
        <v>4607091386967</v>
      </c>
      <c r="E109" s="402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4"/>
      <c r="R109" s="394"/>
      <c r="S109" s="394"/>
      <c r="T109" s="395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401">
        <v>4607091386967</v>
      </c>
      <c r="E110" s="402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401">
        <v>4607091385731</v>
      </c>
      <c r="E111" s="402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4"/>
      <c r="R111" s="394"/>
      <c r="S111" s="394"/>
      <c r="T111" s="395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401">
        <v>4680115880894</v>
      </c>
      <c r="E112" s="402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4"/>
      <c r="R112" s="394"/>
      <c r="S112" s="394"/>
      <c r="T112" s="395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401">
        <v>4680115880214</v>
      </c>
      <c r="E113" s="402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85"/>
      <c r="B114" s="386"/>
      <c r="C114" s="386"/>
      <c r="D114" s="386"/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  <c r="O114" s="387"/>
      <c r="P114" s="388" t="s">
        <v>69</v>
      </c>
      <c r="Q114" s="389"/>
      <c r="R114" s="389"/>
      <c r="S114" s="389"/>
      <c r="T114" s="389"/>
      <c r="U114" s="389"/>
      <c r="V114" s="390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8" t="s">
        <v>69</v>
      </c>
      <c r="Q115" s="389"/>
      <c r="R115" s="389"/>
      <c r="S115" s="389"/>
      <c r="T115" s="389"/>
      <c r="U115" s="389"/>
      <c r="V115" s="390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38" t="s">
        <v>187</v>
      </c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  <c r="X116" s="386"/>
      <c r="Y116" s="386"/>
      <c r="Z116" s="386"/>
      <c r="AA116" s="375"/>
      <c r="AB116" s="375"/>
      <c r="AC116" s="375"/>
    </row>
    <row r="117" spans="1:68" ht="14.25" hidden="1" customHeight="1" x14ac:dyDescent="0.25">
      <c r="A117" s="404" t="s">
        <v>109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401">
        <v>4680115882133</v>
      </c>
      <c r="E118" s="402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4"/>
      <c r="R118" s="394"/>
      <c r="S118" s="394"/>
      <c r="T118" s="395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401">
        <v>4680115882133</v>
      </c>
      <c r="E119" s="402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401">
        <v>4680115880269</v>
      </c>
      <c r="E120" s="402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4"/>
      <c r="R120" s="394"/>
      <c r="S120" s="394"/>
      <c r="T120" s="395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401">
        <v>4680115880429</v>
      </c>
      <c r="E121" s="402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4"/>
      <c r="R121" s="394"/>
      <c r="S121" s="394"/>
      <c r="T121" s="395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401">
        <v>4680115881457</v>
      </c>
      <c r="E122" s="402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4"/>
      <c r="R122" s="394"/>
      <c r="S122" s="394"/>
      <c r="T122" s="395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85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7"/>
      <c r="P123" s="388" t="s">
        <v>69</v>
      </c>
      <c r="Q123" s="389"/>
      <c r="R123" s="389"/>
      <c r="S123" s="389"/>
      <c r="T123" s="389"/>
      <c r="U123" s="389"/>
      <c r="V123" s="390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8" t="s">
        <v>69</v>
      </c>
      <c r="Q124" s="389"/>
      <c r="R124" s="389"/>
      <c r="S124" s="389"/>
      <c r="T124" s="389"/>
      <c r="U124" s="389"/>
      <c r="V124" s="390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04" t="s">
        <v>142</v>
      </c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  <c r="X125" s="386"/>
      <c r="Y125" s="386"/>
      <c r="Z125" s="386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401">
        <v>4680115881488</v>
      </c>
      <c r="E126" s="402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401">
        <v>4680115882775</v>
      </c>
      <c r="E127" s="402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4"/>
      <c r="R127" s="394"/>
      <c r="S127" s="394"/>
      <c r="T127" s="395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401">
        <v>4680115880658</v>
      </c>
      <c r="E128" s="402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4"/>
      <c r="R128" s="394"/>
      <c r="S128" s="394"/>
      <c r="T128" s="395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85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7"/>
      <c r="P129" s="388" t="s">
        <v>69</v>
      </c>
      <c r="Q129" s="389"/>
      <c r="R129" s="389"/>
      <c r="S129" s="389"/>
      <c r="T129" s="389"/>
      <c r="U129" s="389"/>
      <c r="V129" s="39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8" t="s">
        <v>69</v>
      </c>
      <c r="Q130" s="389"/>
      <c r="R130" s="389"/>
      <c r="S130" s="389"/>
      <c r="T130" s="389"/>
      <c r="U130" s="389"/>
      <c r="V130" s="39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04" t="s">
        <v>71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86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401">
        <v>4607091385168</v>
      </c>
      <c r="E132" s="402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4"/>
      <c r="R132" s="394"/>
      <c r="S132" s="394"/>
      <c r="T132" s="395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401">
        <v>4607091385168</v>
      </c>
      <c r="E133" s="402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4"/>
      <c r="R133" s="394"/>
      <c r="S133" s="394"/>
      <c r="T133" s="395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401">
        <v>4607091383256</v>
      </c>
      <c r="E134" s="402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4"/>
      <c r="R134" s="394"/>
      <c r="S134" s="394"/>
      <c r="T134" s="395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401">
        <v>4607091385748</v>
      </c>
      <c r="E135" s="402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4"/>
      <c r="R135" s="394"/>
      <c r="S135" s="394"/>
      <c r="T135" s="395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401">
        <v>4680115884533</v>
      </c>
      <c r="E136" s="402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4"/>
      <c r="R136" s="394"/>
      <c r="S136" s="394"/>
      <c r="T136" s="395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401">
        <v>4680115882645</v>
      </c>
      <c r="E137" s="402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4"/>
      <c r="R137" s="394"/>
      <c r="S137" s="394"/>
      <c r="T137" s="395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85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386"/>
      <c r="O138" s="387"/>
      <c r="P138" s="388" t="s">
        <v>69</v>
      </c>
      <c r="Q138" s="389"/>
      <c r="R138" s="389"/>
      <c r="S138" s="389"/>
      <c r="T138" s="389"/>
      <c r="U138" s="389"/>
      <c r="V138" s="390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8" t="s">
        <v>69</v>
      </c>
      <c r="Q139" s="389"/>
      <c r="R139" s="389"/>
      <c r="S139" s="389"/>
      <c r="T139" s="389"/>
      <c r="U139" s="389"/>
      <c r="V139" s="390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04" t="s">
        <v>164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86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401">
        <v>4680115882652</v>
      </c>
      <c r="E141" s="402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4"/>
      <c r="R141" s="394"/>
      <c r="S141" s="394"/>
      <c r="T141" s="395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401">
        <v>4680115880238</v>
      </c>
      <c r="E142" s="402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4"/>
      <c r="R142" s="394"/>
      <c r="S142" s="394"/>
      <c r="T142" s="395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85"/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7"/>
      <c r="P143" s="388" t="s">
        <v>69</v>
      </c>
      <c r="Q143" s="389"/>
      <c r="R143" s="389"/>
      <c r="S143" s="389"/>
      <c r="T143" s="389"/>
      <c r="U143" s="389"/>
      <c r="V143" s="39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86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8" t="s">
        <v>69</v>
      </c>
      <c r="Q144" s="389"/>
      <c r="R144" s="389"/>
      <c r="S144" s="389"/>
      <c r="T144" s="389"/>
      <c r="U144" s="389"/>
      <c r="V144" s="39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38" t="s">
        <v>218</v>
      </c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6"/>
      <c r="P145" s="386"/>
      <c r="Q145" s="386"/>
      <c r="R145" s="386"/>
      <c r="S145" s="386"/>
      <c r="T145" s="386"/>
      <c r="U145" s="386"/>
      <c r="V145" s="386"/>
      <c r="W145" s="386"/>
      <c r="X145" s="386"/>
      <c r="Y145" s="386"/>
      <c r="Z145" s="386"/>
      <c r="AA145" s="375"/>
      <c r="AB145" s="375"/>
      <c r="AC145" s="375"/>
    </row>
    <row r="146" spans="1:68" ht="14.25" hidden="1" customHeight="1" x14ac:dyDescent="0.25">
      <c r="A146" s="404" t="s">
        <v>109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401">
        <v>4680115882577</v>
      </c>
      <c r="E147" s="402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4"/>
      <c r="R147" s="394"/>
      <c r="S147" s="394"/>
      <c r="T147" s="395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401">
        <v>4680115882577</v>
      </c>
      <c r="E148" s="402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4"/>
      <c r="R148" s="394"/>
      <c r="S148" s="394"/>
      <c r="T148" s="395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85"/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7"/>
      <c r="P149" s="388" t="s">
        <v>69</v>
      </c>
      <c r="Q149" s="389"/>
      <c r="R149" s="389"/>
      <c r="S149" s="389"/>
      <c r="T149" s="389"/>
      <c r="U149" s="389"/>
      <c r="V149" s="390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86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8" t="s">
        <v>69</v>
      </c>
      <c r="Q150" s="389"/>
      <c r="R150" s="389"/>
      <c r="S150" s="389"/>
      <c r="T150" s="389"/>
      <c r="U150" s="389"/>
      <c r="V150" s="390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04" t="s">
        <v>63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386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401">
        <v>4680115883444</v>
      </c>
      <c r="E152" s="402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4"/>
      <c r="R152" s="394"/>
      <c r="S152" s="394"/>
      <c r="T152" s="395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401">
        <v>4680115883444</v>
      </c>
      <c r="E153" s="402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4"/>
      <c r="R153" s="394"/>
      <c r="S153" s="394"/>
      <c r="T153" s="395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85"/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7"/>
      <c r="P154" s="388" t="s">
        <v>69</v>
      </c>
      <c r="Q154" s="389"/>
      <c r="R154" s="389"/>
      <c r="S154" s="389"/>
      <c r="T154" s="389"/>
      <c r="U154" s="389"/>
      <c r="V154" s="390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86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8" t="s">
        <v>69</v>
      </c>
      <c r="Q155" s="389"/>
      <c r="R155" s="389"/>
      <c r="S155" s="389"/>
      <c r="T155" s="389"/>
      <c r="U155" s="389"/>
      <c r="V155" s="390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04" t="s">
        <v>71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386"/>
      <c r="Z156" s="386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401">
        <v>4680115882584</v>
      </c>
      <c r="E157" s="402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4"/>
      <c r="R157" s="394"/>
      <c r="S157" s="394"/>
      <c r="T157" s="395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401">
        <v>4680115882584</v>
      </c>
      <c r="E158" s="402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4"/>
      <c r="R158" s="394"/>
      <c r="S158" s="394"/>
      <c r="T158" s="395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85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7"/>
      <c r="P159" s="388" t="s">
        <v>69</v>
      </c>
      <c r="Q159" s="389"/>
      <c r="R159" s="389"/>
      <c r="S159" s="389"/>
      <c r="T159" s="389"/>
      <c r="U159" s="389"/>
      <c r="V159" s="39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8" t="s">
        <v>69</v>
      </c>
      <c r="Q160" s="389"/>
      <c r="R160" s="389"/>
      <c r="S160" s="389"/>
      <c r="T160" s="389"/>
      <c r="U160" s="389"/>
      <c r="V160" s="39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38" t="s">
        <v>107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86"/>
      <c r="AA161" s="375"/>
      <c r="AB161" s="375"/>
      <c r="AC161" s="375"/>
    </row>
    <row r="162" spans="1:68" ht="14.25" hidden="1" customHeight="1" x14ac:dyDescent="0.25">
      <c r="A162" s="404" t="s">
        <v>109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401">
        <v>4607091382945</v>
      </c>
      <c r="E163" s="402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4"/>
      <c r="R163" s="394"/>
      <c r="S163" s="394"/>
      <c r="T163" s="395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401">
        <v>4607091382952</v>
      </c>
      <c r="E164" s="402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4"/>
      <c r="R164" s="394"/>
      <c r="S164" s="394"/>
      <c r="T164" s="395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401">
        <v>4607091384604</v>
      </c>
      <c r="E165" s="402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4"/>
      <c r="R165" s="394"/>
      <c r="S165" s="394"/>
      <c r="T165" s="395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85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7"/>
      <c r="P166" s="388" t="s">
        <v>69</v>
      </c>
      <c r="Q166" s="389"/>
      <c r="R166" s="389"/>
      <c r="S166" s="389"/>
      <c r="T166" s="389"/>
      <c r="U166" s="389"/>
      <c r="V166" s="390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8" t="s">
        <v>69</v>
      </c>
      <c r="Q167" s="389"/>
      <c r="R167" s="389"/>
      <c r="S167" s="389"/>
      <c r="T167" s="389"/>
      <c r="U167" s="389"/>
      <c r="V167" s="390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04" t="s">
        <v>63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86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401">
        <v>4607091387667</v>
      </c>
      <c r="E169" s="402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4"/>
      <c r="R169" s="394"/>
      <c r="S169" s="394"/>
      <c r="T169" s="395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401">
        <v>4607091387636</v>
      </c>
      <c r="E170" s="402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1">
        <v>8</v>
      </c>
      <c r="Y170" s="382">
        <f>IFERROR(IF(X170="",0,CEILING((X170/$H170),1)*$H170),"")</f>
        <v>8.4</v>
      </c>
      <c r="Z170" s="36">
        <f>IFERROR(IF(Y170=0,"",ROUNDUP(Y170/H170,0)*0.00937),"")</f>
        <v>1.874E-2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8.5714285714285712</v>
      </c>
      <c r="BN170" s="64">
        <f>IFERROR(Y170*I170/H170,"0")</f>
        <v>9</v>
      </c>
      <c r="BO170" s="64">
        <f>IFERROR(1/J170*(X170/H170),"0")</f>
        <v>1.5873015873015872E-2</v>
      </c>
      <c r="BP170" s="64">
        <f>IFERROR(1/J170*(Y170/H170),"0")</f>
        <v>1.6666666666666666E-2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401">
        <v>4607091382426</v>
      </c>
      <c r="E171" s="402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4"/>
      <c r="R171" s="394"/>
      <c r="S171" s="394"/>
      <c r="T171" s="395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401">
        <v>4607091386547</v>
      </c>
      <c r="E172" s="402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4"/>
      <c r="R172" s="394"/>
      <c r="S172" s="394"/>
      <c r="T172" s="395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401">
        <v>4607091382464</v>
      </c>
      <c r="E173" s="402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4"/>
      <c r="R173" s="394"/>
      <c r="S173" s="394"/>
      <c r="T173" s="395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85"/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7"/>
      <c r="P174" s="388" t="s">
        <v>69</v>
      </c>
      <c r="Q174" s="389"/>
      <c r="R174" s="389"/>
      <c r="S174" s="389"/>
      <c r="T174" s="389"/>
      <c r="U174" s="389"/>
      <c r="V174" s="390"/>
      <c r="W174" s="37" t="s">
        <v>70</v>
      </c>
      <c r="X174" s="383">
        <f>IFERROR(X169/H169,"0")+IFERROR(X170/H170,"0")+IFERROR(X171/H171,"0")+IFERROR(X172/H172,"0")+IFERROR(X173/H173,"0")</f>
        <v>1.9047619047619047</v>
      </c>
      <c r="Y174" s="383">
        <f>IFERROR(Y169/H169,"0")+IFERROR(Y170/H170,"0")+IFERROR(Y171/H171,"0")+IFERROR(Y172/H172,"0")+IFERROR(Y173/H173,"0")</f>
        <v>2</v>
      </c>
      <c r="Z174" s="383">
        <f>IFERROR(IF(Z169="",0,Z169),"0")+IFERROR(IF(Z170="",0,Z170),"0")+IFERROR(IF(Z171="",0,Z171),"0")+IFERROR(IF(Z172="",0,Z172),"0")+IFERROR(IF(Z173="",0,Z173),"0")</f>
        <v>1.874E-2</v>
      </c>
      <c r="AA174" s="384"/>
      <c r="AB174" s="384"/>
      <c r="AC174" s="384"/>
    </row>
    <row r="175" spans="1:68" x14ac:dyDescent="0.2">
      <c r="A175" s="386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8" t="s">
        <v>69</v>
      </c>
      <c r="Q175" s="389"/>
      <c r="R175" s="389"/>
      <c r="S175" s="389"/>
      <c r="T175" s="389"/>
      <c r="U175" s="389"/>
      <c r="V175" s="390"/>
      <c r="W175" s="37" t="s">
        <v>68</v>
      </c>
      <c r="X175" s="383">
        <f>IFERROR(SUM(X169:X173),"0")</f>
        <v>8</v>
      </c>
      <c r="Y175" s="383">
        <f>IFERROR(SUM(Y169:Y173),"0")</f>
        <v>8.4</v>
      </c>
      <c r="Z175" s="37"/>
      <c r="AA175" s="384"/>
      <c r="AB175" s="384"/>
      <c r="AC175" s="384"/>
    </row>
    <row r="176" spans="1:68" ht="14.25" hidden="1" customHeight="1" x14ac:dyDescent="0.25">
      <c r="A176" s="404" t="s">
        <v>71</v>
      </c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6"/>
      <c r="P176" s="386"/>
      <c r="Q176" s="386"/>
      <c r="R176" s="386"/>
      <c r="S176" s="386"/>
      <c r="T176" s="386"/>
      <c r="U176" s="386"/>
      <c r="V176" s="386"/>
      <c r="W176" s="386"/>
      <c r="X176" s="386"/>
      <c r="Y176" s="386"/>
      <c r="Z176" s="386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401">
        <v>4607091385304</v>
      </c>
      <c r="E177" s="402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4"/>
      <c r="R177" s="394"/>
      <c r="S177" s="394"/>
      <c r="T177" s="395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401">
        <v>4607091386264</v>
      </c>
      <c r="E178" s="402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4"/>
      <c r="R178" s="394"/>
      <c r="S178" s="394"/>
      <c r="T178" s="395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401">
        <v>4607091385427</v>
      </c>
      <c r="E179" s="402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85"/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7"/>
      <c r="P180" s="388" t="s">
        <v>69</v>
      </c>
      <c r="Q180" s="389"/>
      <c r="R180" s="389"/>
      <c r="S180" s="389"/>
      <c r="T180" s="389"/>
      <c r="U180" s="389"/>
      <c r="V180" s="390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86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8" t="s">
        <v>69</v>
      </c>
      <c r="Q181" s="389"/>
      <c r="R181" s="389"/>
      <c r="S181" s="389"/>
      <c r="T181" s="389"/>
      <c r="U181" s="389"/>
      <c r="V181" s="390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34" t="s">
        <v>250</v>
      </c>
      <c r="B182" s="435"/>
      <c r="C182" s="435"/>
      <c r="D182" s="435"/>
      <c r="E182" s="435"/>
      <c r="F182" s="435"/>
      <c r="G182" s="435"/>
      <c r="H182" s="435"/>
      <c r="I182" s="435"/>
      <c r="J182" s="435"/>
      <c r="K182" s="435"/>
      <c r="L182" s="435"/>
      <c r="M182" s="435"/>
      <c r="N182" s="435"/>
      <c r="O182" s="435"/>
      <c r="P182" s="435"/>
      <c r="Q182" s="435"/>
      <c r="R182" s="435"/>
      <c r="S182" s="435"/>
      <c r="T182" s="435"/>
      <c r="U182" s="435"/>
      <c r="V182" s="435"/>
      <c r="W182" s="435"/>
      <c r="X182" s="435"/>
      <c r="Y182" s="435"/>
      <c r="Z182" s="435"/>
      <c r="AA182" s="48"/>
      <c r="AB182" s="48"/>
      <c r="AC182" s="48"/>
    </row>
    <row r="183" spans="1:68" ht="16.5" hidden="1" customHeight="1" x14ac:dyDescent="0.25">
      <c r="A183" s="438" t="s">
        <v>251</v>
      </c>
      <c r="B183" s="386"/>
      <c r="C183" s="386"/>
      <c r="D183" s="386"/>
      <c r="E183" s="386"/>
      <c r="F183" s="386"/>
      <c r="G183" s="386"/>
      <c r="H183" s="386"/>
      <c r="I183" s="386"/>
      <c r="J183" s="386"/>
      <c r="K183" s="386"/>
      <c r="L183" s="386"/>
      <c r="M183" s="386"/>
      <c r="N183" s="386"/>
      <c r="O183" s="386"/>
      <c r="P183" s="386"/>
      <c r="Q183" s="386"/>
      <c r="R183" s="386"/>
      <c r="S183" s="386"/>
      <c r="T183" s="386"/>
      <c r="U183" s="386"/>
      <c r="V183" s="386"/>
      <c r="W183" s="386"/>
      <c r="X183" s="386"/>
      <c r="Y183" s="386"/>
      <c r="Z183" s="386"/>
      <c r="AA183" s="375"/>
      <c r="AB183" s="375"/>
      <c r="AC183" s="375"/>
    </row>
    <row r="184" spans="1:68" ht="14.25" hidden="1" customHeight="1" x14ac:dyDescent="0.25">
      <c r="A184" s="404" t="s">
        <v>63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401">
        <v>4680115880993</v>
      </c>
      <c r="E185" s="402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4"/>
      <c r="R185" s="394"/>
      <c r="S185" s="394"/>
      <c r="T185" s="395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401">
        <v>4680115881761</v>
      </c>
      <c r="E186" s="402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4"/>
      <c r="R186" s="394"/>
      <c r="S186" s="394"/>
      <c r="T186" s="395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401">
        <v>4680115881563</v>
      </c>
      <c r="E187" s="402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4"/>
      <c r="R187" s="394"/>
      <c r="S187" s="394"/>
      <c r="T187" s="395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401">
        <v>4680115880986</v>
      </c>
      <c r="E188" s="402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4"/>
      <c r="R188" s="394"/>
      <c r="S188" s="394"/>
      <c r="T188" s="395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401">
        <v>4680115881785</v>
      </c>
      <c r="E189" s="402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4"/>
      <c r="R189" s="394"/>
      <c r="S189" s="394"/>
      <c r="T189" s="395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401">
        <v>4680115881679</v>
      </c>
      <c r="E190" s="402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4"/>
      <c r="R190" s="394"/>
      <c r="S190" s="394"/>
      <c r="T190" s="395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401">
        <v>4680115880191</v>
      </c>
      <c r="E191" s="402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4"/>
      <c r="R191" s="394"/>
      <c r="S191" s="394"/>
      <c r="T191" s="395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401">
        <v>4680115883963</v>
      </c>
      <c r="E192" s="402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4"/>
      <c r="R192" s="394"/>
      <c r="S192" s="394"/>
      <c r="T192" s="395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385"/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7"/>
      <c r="P193" s="388" t="s">
        <v>69</v>
      </c>
      <c r="Q193" s="389"/>
      <c r="R193" s="389"/>
      <c r="S193" s="389"/>
      <c r="T193" s="389"/>
      <c r="U193" s="389"/>
      <c r="V193" s="39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86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8" t="s">
        <v>69</v>
      </c>
      <c r="Q194" s="389"/>
      <c r="R194" s="389"/>
      <c r="S194" s="389"/>
      <c r="T194" s="389"/>
      <c r="U194" s="389"/>
      <c r="V194" s="390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38" t="s">
        <v>268</v>
      </c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6"/>
      <c r="P195" s="386"/>
      <c r="Q195" s="386"/>
      <c r="R195" s="386"/>
      <c r="S195" s="386"/>
      <c r="T195" s="386"/>
      <c r="U195" s="386"/>
      <c r="V195" s="386"/>
      <c r="W195" s="386"/>
      <c r="X195" s="386"/>
      <c r="Y195" s="386"/>
      <c r="Z195" s="386"/>
      <c r="AA195" s="375"/>
      <c r="AB195" s="375"/>
      <c r="AC195" s="375"/>
    </row>
    <row r="196" spans="1:68" ht="14.25" hidden="1" customHeight="1" x14ac:dyDescent="0.25">
      <c r="A196" s="404" t="s">
        <v>109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401">
        <v>4680115881402</v>
      </c>
      <c r="E197" s="402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4"/>
      <c r="R197" s="394"/>
      <c r="S197" s="394"/>
      <c r="T197" s="395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401">
        <v>4680115881396</v>
      </c>
      <c r="E198" s="402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4"/>
      <c r="R198" s="394"/>
      <c r="S198" s="394"/>
      <c r="T198" s="395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85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7"/>
      <c r="P199" s="388" t="s">
        <v>69</v>
      </c>
      <c r="Q199" s="389"/>
      <c r="R199" s="389"/>
      <c r="S199" s="389"/>
      <c r="T199" s="389"/>
      <c r="U199" s="389"/>
      <c r="V199" s="39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86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8" t="s">
        <v>69</v>
      </c>
      <c r="Q200" s="389"/>
      <c r="R200" s="389"/>
      <c r="S200" s="389"/>
      <c r="T200" s="389"/>
      <c r="U200" s="389"/>
      <c r="V200" s="39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04" t="s">
        <v>142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386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401">
        <v>4680115882935</v>
      </c>
      <c r="E202" s="402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4"/>
      <c r="R202" s="394"/>
      <c r="S202" s="394"/>
      <c r="T202" s="395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401">
        <v>4680115880764</v>
      </c>
      <c r="E203" s="402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4"/>
      <c r="R203" s="394"/>
      <c r="S203" s="394"/>
      <c r="T203" s="395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85"/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7"/>
      <c r="P204" s="388" t="s">
        <v>69</v>
      </c>
      <c r="Q204" s="389"/>
      <c r="R204" s="389"/>
      <c r="S204" s="389"/>
      <c r="T204" s="389"/>
      <c r="U204" s="389"/>
      <c r="V204" s="39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8" t="s">
        <v>69</v>
      </c>
      <c r="Q205" s="389"/>
      <c r="R205" s="389"/>
      <c r="S205" s="389"/>
      <c r="T205" s="389"/>
      <c r="U205" s="389"/>
      <c r="V205" s="39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04" t="s">
        <v>63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386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401">
        <v>4680115882683</v>
      </c>
      <c r="E207" s="402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4"/>
      <c r="R207" s="394"/>
      <c r="S207" s="394"/>
      <c r="T207" s="395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401">
        <v>4680115882690</v>
      </c>
      <c r="E208" s="402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401">
        <v>4680115882669</v>
      </c>
      <c r="E209" s="402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4"/>
      <c r="R209" s="394"/>
      <c r="S209" s="394"/>
      <c r="T209" s="395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401">
        <v>4680115882676</v>
      </c>
      <c r="E210" s="402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401">
        <v>4680115884014</v>
      </c>
      <c r="E211" s="402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4"/>
      <c r="R211" s="394"/>
      <c r="S211" s="394"/>
      <c r="T211" s="395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401">
        <v>4680115884007</v>
      </c>
      <c r="E212" s="402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4"/>
      <c r="R212" s="394"/>
      <c r="S212" s="394"/>
      <c r="T212" s="395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401">
        <v>4680115884038</v>
      </c>
      <c r="E213" s="402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401">
        <v>4680115884021</v>
      </c>
      <c r="E214" s="402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85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7"/>
      <c r="P215" s="388" t="s">
        <v>69</v>
      </c>
      <c r="Q215" s="389"/>
      <c r="R215" s="389"/>
      <c r="S215" s="389"/>
      <c r="T215" s="389"/>
      <c r="U215" s="389"/>
      <c r="V215" s="39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8" t="s">
        <v>69</v>
      </c>
      <c r="Q216" s="389"/>
      <c r="R216" s="389"/>
      <c r="S216" s="389"/>
      <c r="T216" s="389"/>
      <c r="U216" s="389"/>
      <c r="V216" s="390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04" t="s">
        <v>71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86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401">
        <v>4680115881594</v>
      </c>
      <c r="E218" s="402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401">
        <v>4680115880962</v>
      </c>
      <c r="E219" s="402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4"/>
      <c r="R219" s="394"/>
      <c r="S219" s="394"/>
      <c r="T219" s="395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401">
        <v>4680115881617</v>
      </c>
      <c r="E220" s="402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4"/>
      <c r="R220" s="394"/>
      <c r="S220" s="394"/>
      <c r="T220" s="395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401">
        <v>4680115880573</v>
      </c>
      <c r="E221" s="402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4"/>
      <c r="R221" s="394"/>
      <c r="S221" s="394"/>
      <c r="T221" s="395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401">
        <v>4680115882195</v>
      </c>
      <c r="E222" s="402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4"/>
      <c r="R222" s="394"/>
      <c r="S222" s="394"/>
      <c r="T222" s="395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401">
        <v>4680115882607</v>
      </c>
      <c r="E223" s="402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4"/>
      <c r="R223" s="394"/>
      <c r="S223" s="394"/>
      <c r="T223" s="395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305</v>
      </c>
      <c r="B224" s="54" t="s">
        <v>306</v>
      </c>
      <c r="C224" s="31">
        <v>4301051630</v>
      </c>
      <c r="D224" s="401">
        <v>4680115880092</v>
      </c>
      <c r="E224" s="402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401">
        <v>4680115880221</v>
      </c>
      <c r="E225" s="402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401">
        <v>4680115882942</v>
      </c>
      <c r="E226" s="402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4"/>
      <c r="R226" s="394"/>
      <c r="S226" s="394"/>
      <c r="T226" s="395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401">
        <v>4680115880504</v>
      </c>
      <c r="E227" s="402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4"/>
      <c r="R227" s="394"/>
      <c r="S227" s="394"/>
      <c r="T227" s="395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401">
        <v>4680115882164</v>
      </c>
      <c r="E228" s="402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idden="1" x14ac:dyDescent="0.2">
      <c r="A229" s="385"/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7"/>
      <c r="P229" s="388" t="s">
        <v>69</v>
      </c>
      <c r="Q229" s="389"/>
      <c r="R229" s="389"/>
      <c r="S229" s="389"/>
      <c r="T229" s="389"/>
      <c r="U229" s="389"/>
      <c r="V229" s="39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hidden="1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8" t="s">
        <v>69</v>
      </c>
      <c r="Q230" s="389"/>
      <c r="R230" s="389"/>
      <c r="S230" s="389"/>
      <c r="T230" s="389"/>
      <c r="U230" s="389"/>
      <c r="V230" s="390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hidden="1" customHeight="1" x14ac:dyDescent="0.25">
      <c r="A231" s="404" t="s">
        <v>164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386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401">
        <v>4680115882874</v>
      </c>
      <c r="E232" s="402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401">
        <v>4680115882874</v>
      </c>
      <c r="E233" s="402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4"/>
      <c r="R233" s="394"/>
      <c r="S233" s="394"/>
      <c r="T233" s="395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401">
        <v>4680115884434</v>
      </c>
      <c r="E234" s="402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401">
        <v>4680115880818</v>
      </c>
      <c r="E235" s="402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4"/>
      <c r="R235" s="394"/>
      <c r="S235" s="394"/>
      <c r="T235" s="395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401">
        <v>4680115880801</v>
      </c>
      <c r="E236" s="402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4"/>
      <c r="R236" s="394"/>
      <c r="S236" s="394"/>
      <c r="T236" s="395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85"/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7"/>
      <c r="P237" s="388" t="s">
        <v>69</v>
      </c>
      <c r="Q237" s="389"/>
      <c r="R237" s="389"/>
      <c r="S237" s="389"/>
      <c r="T237" s="389"/>
      <c r="U237" s="389"/>
      <c r="V237" s="390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86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8" t="s">
        <v>69</v>
      </c>
      <c r="Q238" s="389"/>
      <c r="R238" s="389"/>
      <c r="S238" s="389"/>
      <c r="T238" s="389"/>
      <c r="U238" s="389"/>
      <c r="V238" s="390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38" t="s">
        <v>324</v>
      </c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6"/>
      <c r="P239" s="386"/>
      <c r="Q239" s="386"/>
      <c r="R239" s="386"/>
      <c r="S239" s="386"/>
      <c r="T239" s="386"/>
      <c r="U239" s="386"/>
      <c r="V239" s="386"/>
      <c r="W239" s="386"/>
      <c r="X239" s="386"/>
      <c r="Y239" s="386"/>
      <c r="Z239" s="386"/>
      <c r="AA239" s="375"/>
      <c r="AB239" s="375"/>
      <c r="AC239" s="375"/>
    </row>
    <row r="240" spans="1:68" ht="14.25" hidden="1" customHeight="1" x14ac:dyDescent="0.25">
      <c r="A240" s="404" t="s">
        <v>109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401">
        <v>4680115884274</v>
      </c>
      <c r="E241" s="402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401">
        <v>4680115884274</v>
      </c>
      <c r="E242" s="402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401">
        <v>4680115884298</v>
      </c>
      <c r="E243" s="402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4"/>
      <c r="R243" s="394"/>
      <c r="S243" s="394"/>
      <c r="T243" s="395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401">
        <v>4680115884250</v>
      </c>
      <c r="E244" s="402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4"/>
      <c r="R244" s="394"/>
      <c r="S244" s="394"/>
      <c r="T244" s="395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401">
        <v>4680115884250</v>
      </c>
      <c r="E245" s="402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4"/>
      <c r="R245" s="394"/>
      <c r="S245" s="394"/>
      <c r="T245" s="395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401">
        <v>4680115884281</v>
      </c>
      <c r="E246" s="402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4"/>
      <c r="R246" s="394"/>
      <c r="S246" s="394"/>
      <c r="T246" s="395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401">
        <v>4680115884199</v>
      </c>
      <c r="E247" s="402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401">
        <v>4680115884267</v>
      </c>
      <c r="E248" s="402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8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6"/>
      <c r="O249" s="387"/>
      <c r="P249" s="388" t="s">
        <v>69</v>
      </c>
      <c r="Q249" s="389"/>
      <c r="R249" s="389"/>
      <c r="S249" s="389"/>
      <c r="T249" s="389"/>
      <c r="U249" s="389"/>
      <c r="V249" s="39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8" t="s">
        <v>69</v>
      </c>
      <c r="Q250" s="389"/>
      <c r="R250" s="389"/>
      <c r="S250" s="389"/>
      <c r="T250" s="389"/>
      <c r="U250" s="389"/>
      <c r="V250" s="39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38" t="s">
        <v>339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86"/>
      <c r="AA251" s="375"/>
      <c r="AB251" s="375"/>
      <c r="AC251" s="375"/>
    </row>
    <row r="252" spans="1:68" ht="14.25" hidden="1" customHeight="1" x14ac:dyDescent="0.25">
      <c r="A252" s="404" t="s">
        <v>109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401">
        <v>4680115884137</v>
      </c>
      <c r="E253" s="402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401">
        <v>4680115884137</v>
      </c>
      <c r="E254" s="402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401">
        <v>4680115884236</v>
      </c>
      <c r="E255" s="402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4"/>
      <c r="R255" s="394"/>
      <c r="S255" s="394"/>
      <c r="T255" s="395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401">
        <v>4680115884175</v>
      </c>
      <c r="E256" s="402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401">
        <v>4680115884144</v>
      </c>
      <c r="E257" s="402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4"/>
      <c r="R257" s="394"/>
      <c r="S257" s="394"/>
      <c r="T257" s="395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401">
        <v>4680115885288</v>
      </c>
      <c r="E258" s="402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6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4"/>
      <c r="R258" s="394"/>
      <c r="S258" s="394"/>
      <c r="T258" s="395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401">
        <v>4680115884182</v>
      </c>
      <c r="E259" s="402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401">
        <v>4680115884205</v>
      </c>
      <c r="E260" s="402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85"/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7"/>
      <c r="P261" s="388" t="s">
        <v>69</v>
      </c>
      <c r="Q261" s="389"/>
      <c r="R261" s="389"/>
      <c r="S261" s="389"/>
      <c r="T261" s="389"/>
      <c r="U261" s="389"/>
      <c r="V261" s="39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86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8" t="s">
        <v>69</v>
      </c>
      <c r="Q262" s="389"/>
      <c r="R262" s="389"/>
      <c r="S262" s="389"/>
      <c r="T262" s="389"/>
      <c r="U262" s="389"/>
      <c r="V262" s="39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38" t="s">
        <v>355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375"/>
      <c r="AB263" s="375"/>
      <c r="AC263" s="375"/>
    </row>
    <row r="264" spans="1:68" ht="14.25" hidden="1" customHeight="1" x14ac:dyDescent="0.25">
      <c r="A264" s="404" t="s">
        <v>109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401">
        <v>4680115885837</v>
      </c>
      <c r="E265" s="402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401">
        <v>4680115885806</v>
      </c>
      <c r="E266" s="402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401">
        <v>4680115885851</v>
      </c>
      <c r="E267" s="402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4"/>
      <c r="R267" s="394"/>
      <c r="S267" s="394"/>
      <c r="T267" s="395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401">
        <v>4680115885844</v>
      </c>
      <c r="E268" s="402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4"/>
      <c r="R268" s="394"/>
      <c r="S268" s="394"/>
      <c r="T268" s="395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401">
        <v>4680115885820</v>
      </c>
      <c r="E269" s="402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4"/>
      <c r="R269" s="394"/>
      <c r="S269" s="394"/>
      <c r="T269" s="395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85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7"/>
      <c r="P270" s="388" t="s">
        <v>69</v>
      </c>
      <c r="Q270" s="389"/>
      <c r="R270" s="389"/>
      <c r="S270" s="389"/>
      <c r="T270" s="389"/>
      <c r="U270" s="389"/>
      <c r="V270" s="390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8" t="s">
        <v>69</v>
      </c>
      <c r="Q271" s="389"/>
      <c r="R271" s="389"/>
      <c r="S271" s="389"/>
      <c r="T271" s="389"/>
      <c r="U271" s="389"/>
      <c r="V271" s="390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38" t="s">
        <v>366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86"/>
      <c r="AA272" s="375"/>
      <c r="AB272" s="375"/>
      <c r="AC272" s="375"/>
    </row>
    <row r="273" spans="1:68" ht="14.25" hidden="1" customHeight="1" x14ac:dyDescent="0.25">
      <c r="A273" s="404" t="s">
        <v>109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401">
        <v>4680115885707</v>
      </c>
      <c r="E274" s="402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85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7"/>
      <c r="P275" s="388" t="s">
        <v>69</v>
      </c>
      <c r="Q275" s="389"/>
      <c r="R275" s="389"/>
      <c r="S275" s="389"/>
      <c r="T275" s="389"/>
      <c r="U275" s="389"/>
      <c r="V275" s="390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86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8" t="s">
        <v>69</v>
      </c>
      <c r="Q276" s="389"/>
      <c r="R276" s="389"/>
      <c r="S276" s="389"/>
      <c r="T276" s="389"/>
      <c r="U276" s="389"/>
      <c r="V276" s="390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38" t="s">
        <v>369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75"/>
      <c r="AB277" s="375"/>
      <c r="AC277" s="375"/>
    </row>
    <row r="278" spans="1:68" ht="14.25" hidden="1" customHeight="1" x14ac:dyDescent="0.25">
      <c r="A278" s="404" t="s">
        <v>109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401">
        <v>4607091383423</v>
      </c>
      <c r="E279" s="402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4"/>
      <c r="R279" s="394"/>
      <c r="S279" s="394"/>
      <c r="T279" s="395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401">
        <v>4680115885691</v>
      </c>
      <c r="E280" s="402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4"/>
      <c r="R280" s="394"/>
      <c r="S280" s="394"/>
      <c r="T280" s="395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401">
        <v>4680115885660</v>
      </c>
      <c r="E281" s="402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85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7"/>
      <c r="P282" s="388" t="s">
        <v>69</v>
      </c>
      <c r="Q282" s="389"/>
      <c r="R282" s="389"/>
      <c r="S282" s="389"/>
      <c r="T282" s="389"/>
      <c r="U282" s="389"/>
      <c r="V282" s="39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8" t="s">
        <v>69</v>
      </c>
      <c r="Q283" s="389"/>
      <c r="R283" s="389"/>
      <c r="S283" s="389"/>
      <c r="T283" s="389"/>
      <c r="U283" s="389"/>
      <c r="V283" s="39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38" t="s">
        <v>376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86"/>
      <c r="AA284" s="375"/>
      <c r="AB284" s="375"/>
      <c r="AC284" s="375"/>
    </row>
    <row r="285" spans="1:68" ht="14.25" hidden="1" customHeight="1" x14ac:dyDescent="0.25">
      <c r="A285" s="404" t="s">
        <v>71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401">
        <v>4680115881556</v>
      </c>
      <c r="E286" s="402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4"/>
      <c r="R286" s="394"/>
      <c r="S286" s="394"/>
      <c r="T286" s="395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401">
        <v>4680115881037</v>
      </c>
      <c r="E287" s="402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401">
        <v>4680115881228</v>
      </c>
      <c r="E288" s="402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401">
        <v>4680115881211</v>
      </c>
      <c r="E289" s="402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4"/>
      <c r="R289" s="394"/>
      <c r="S289" s="394"/>
      <c r="T289" s="395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401">
        <v>4680115881020</v>
      </c>
      <c r="E290" s="402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4"/>
      <c r="R290" s="394"/>
      <c r="S290" s="394"/>
      <c r="T290" s="395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85"/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7"/>
      <c r="P291" s="388" t="s">
        <v>69</v>
      </c>
      <c r="Q291" s="389"/>
      <c r="R291" s="389"/>
      <c r="S291" s="389"/>
      <c r="T291" s="389"/>
      <c r="U291" s="389"/>
      <c r="V291" s="39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86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8" t="s">
        <v>69</v>
      </c>
      <c r="Q292" s="389"/>
      <c r="R292" s="389"/>
      <c r="S292" s="389"/>
      <c r="T292" s="389"/>
      <c r="U292" s="389"/>
      <c r="V292" s="39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38" t="s">
        <v>387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386"/>
      <c r="Z293" s="386"/>
      <c r="AA293" s="375"/>
      <c r="AB293" s="375"/>
      <c r="AC293" s="375"/>
    </row>
    <row r="294" spans="1:68" ht="14.25" hidden="1" customHeight="1" x14ac:dyDescent="0.25">
      <c r="A294" s="404" t="s">
        <v>71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401">
        <v>4680115884618</v>
      </c>
      <c r="E295" s="402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4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8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6"/>
      <c r="O296" s="387"/>
      <c r="P296" s="388" t="s">
        <v>69</v>
      </c>
      <c r="Q296" s="389"/>
      <c r="R296" s="389"/>
      <c r="S296" s="389"/>
      <c r="T296" s="389"/>
      <c r="U296" s="389"/>
      <c r="V296" s="39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8" t="s">
        <v>69</v>
      </c>
      <c r="Q297" s="389"/>
      <c r="R297" s="389"/>
      <c r="S297" s="389"/>
      <c r="T297" s="389"/>
      <c r="U297" s="389"/>
      <c r="V297" s="39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38" t="s">
        <v>390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75"/>
      <c r="AB298" s="375"/>
      <c r="AC298" s="375"/>
    </row>
    <row r="299" spans="1:68" ht="14.25" hidden="1" customHeight="1" x14ac:dyDescent="0.25">
      <c r="A299" s="404" t="s">
        <v>109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401">
        <v>4680115882973</v>
      </c>
      <c r="E300" s="402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4"/>
      <c r="R300" s="394"/>
      <c r="S300" s="394"/>
      <c r="T300" s="395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8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7"/>
      <c r="P301" s="388" t="s">
        <v>69</v>
      </c>
      <c r="Q301" s="389"/>
      <c r="R301" s="389"/>
      <c r="S301" s="389"/>
      <c r="T301" s="389"/>
      <c r="U301" s="389"/>
      <c r="V301" s="39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8" t="s">
        <v>69</v>
      </c>
      <c r="Q302" s="389"/>
      <c r="R302" s="389"/>
      <c r="S302" s="389"/>
      <c r="T302" s="389"/>
      <c r="U302" s="389"/>
      <c r="V302" s="39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04" t="s">
        <v>63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401">
        <v>4607091389845</v>
      </c>
      <c r="E304" s="402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4"/>
      <c r="R304" s="394"/>
      <c r="S304" s="394"/>
      <c r="T304" s="395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401">
        <v>4680115882881</v>
      </c>
      <c r="E305" s="402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4"/>
      <c r="R305" s="394"/>
      <c r="S305" s="394"/>
      <c r="T305" s="395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8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7"/>
      <c r="P306" s="388" t="s">
        <v>69</v>
      </c>
      <c r="Q306" s="389"/>
      <c r="R306" s="389"/>
      <c r="S306" s="389"/>
      <c r="T306" s="389"/>
      <c r="U306" s="389"/>
      <c r="V306" s="390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8" t="s">
        <v>69</v>
      </c>
      <c r="Q307" s="389"/>
      <c r="R307" s="389"/>
      <c r="S307" s="389"/>
      <c r="T307" s="389"/>
      <c r="U307" s="389"/>
      <c r="V307" s="390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38" t="s">
        <v>397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75"/>
      <c r="AB308" s="375"/>
      <c r="AC308" s="375"/>
    </row>
    <row r="309" spans="1:68" ht="14.25" hidden="1" customHeight="1" x14ac:dyDescent="0.25">
      <c r="A309" s="404" t="s">
        <v>109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401">
        <v>4680115885615</v>
      </c>
      <c r="E310" s="402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4"/>
      <c r="R310" s="394"/>
      <c r="S310" s="394"/>
      <c r="T310" s="395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401">
        <v>4680115885646</v>
      </c>
      <c r="E311" s="402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4"/>
      <c r="R311" s="394"/>
      <c r="S311" s="394"/>
      <c r="T311" s="395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401">
        <v>4680115885554</v>
      </c>
      <c r="E312" s="402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401">
        <v>4680115885622</v>
      </c>
      <c r="E313" s="402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4"/>
      <c r="R313" s="394"/>
      <c r="S313" s="394"/>
      <c r="T313" s="395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401">
        <v>4680115881938</v>
      </c>
      <c r="E314" s="402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4"/>
      <c r="R314" s="394"/>
      <c r="S314" s="394"/>
      <c r="T314" s="395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401">
        <v>4607091387346</v>
      </c>
      <c r="E315" s="402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4"/>
      <c r="R315" s="394"/>
      <c r="S315" s="394"/>
      <c r="T315" s="395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401">
        <v>4680115885608</v>
      </c>
      <c r="E316" s="402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4"/>
      <c r="R316" s="394"/>
      <c r="S316" s="394"/>
      <c r="T316" s="395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85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7"/>
      <c r="P317" s="388" t="s">
        <v>69</v>
      </c>
      <c r="Q317" s="389"/>
      <c r="R317" s="389"/>
      <c r="S317" s="389"/>
      <c r="T317" s="389"/>
      <c r="U317" s="389"/>
      <c r="V317" s="39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86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8" t="s">
        <v>69</v>
      </c>
      <c r="Q318" s="389"/>
      <c r="R318" s="389"/>
      <c r="S318" s="389"/>
      <c r="T318" s="389"/>
      <c r="U318" s="389"/>
      <c r="V318" s="390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04" t="s">
        <v>63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401">
        <v>4607091387193</v>
      </c>
      <c r="E320" s="402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4"/>
      <c r="R320" s="394"/>
      <c r="S320" s="394"/>
      <c r="T320" s="395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401">
        <v>4607091387230</v>
      </c>
      <c r="E321" s="402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4"/>
      <c r="R321" s="394"/>
      <c r="S321" s="394"/>
      <c r="T321" s="395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401">
        <v>4607091387292</v>
      </c>
      <c r="E322" s="402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4"/>
      <c r="R322" s="394"/>
      <c r="S322" s="394"/>
      <c r="T322" s="395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401">
        <v>4607091387285</v>
      </c>
      <c r="E323" s="402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85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7"/>
      <c r="P324" s="388" t="s">
        <v>69</v>
      </c>
      <c r="Q324" s="389"/>
      <c r="R324" s="389"/>
      <c r="S324" s="389"/>
      <c r="T324" s="389"/>
      <c r="U324" s="389"/>
      <c r="V324" s="390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8" t="s">
        <v>69</v>
      </c>
      <c r="Q325" s="389"/>
      <c r="R325" s="389"/>
      <c r="S325" s="389"/>
      <c r="T325" s="389"/>
      <c r="U325" s="389"/>
      <c r="V325" s="390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04" t="s">
        <v>71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401">
        <v>4607091387766</v>
      </c>
      <c r="E327" s="402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4"/>
      <c r="R327" s="394"/>
      <c r="S327" s="394"/>
      <c r="T327" s="395"/>
      <c r="U327" s="34"/>
      <c r="V327" s="34"/>
      <c r="W327" s="35" t="s">
        <v>68</v>
      </c>
      <c r="X327" s="381">
        <v>3140</v>
      </c>
      <c r="Y327" s="382">
        <f t="shared" ref="Y327:Y332" si="57">IFERROR(IF(X327="",0,CEILING((X327/$H327),1)*$H327),"")</f>
        <v>3143.4</v>
      </c>
      <c r="Z327" s="36">
        <f>IFERROR(IF(Y327=0,"",ROUNDUP(Y327/H327,0)*0.02175),"")</f>
        <v>8.76525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3364.6307692307696</v>
      </c>
      <c r="BN327" s="64">
        <f t="shared" ref="BN327:BN332" si="59">IFERROR(Y327*I327/H327,"0")</f>
        <v>3368.2740000000003</v>
      </c>
      <c r="BO327" s="64">
        <f t="shared" ref="BO327:BO332" si="60">IFERROR(1/J327*(X327/H327),"0")</f>
        <v>7.1886446886446889</v>
      </c>
      <c r="BP327" s="64">
        <f t="shared" ref="BP327:BP332" si="61">IFERROR(1/J327*(Y327/H327),"0")</f>
        <v>7.1964285714285712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401">
        <v>4607091387957</v>
      </c>
      <c r="E328" s="402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401">
        <v>4607091387964</v>
      </c>
      <c r="E329" s="402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401">
        <v>4680115884588</v>
      </c>
      <c r="E330" s="402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4"/>
      <c r="R330" s="394"/>
      <c r="S330" s="394"/>
      <c r="T330" s="395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401">
        <v>4607091387537</v>
      </c>
      <c r="E331" s="402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401">
        <v>4607091387513</v>
      </c>
      <c r="E332" s="402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4"/>
      <c r="R332" s="394"/>
      <c r="S332" s="394"/>
      <c r="T332" s="395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8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7"/>
      <c r="P333" s="388" t="s">
        <v>69</v>
      </c>
      <c r="Q333" s="389"/>
      <c r="R333" s="389"/>
      <c r="S333" s="389"/>
      <c r="T333" s="389"/>
      <c r="U333" s="389"/>
      <c r="V333" s="390"/>
      <c r="W333" s="37" t="s">
        <v>70</v>
      </c>
      <c r="X333" s="383">
        <f>IFERROR(X327/H327,"0")+IFERROR(X328/H328,"0")+IFERROR(X329/H329,"0")+IFERROR(X330/H330,"0")+IFERROR(X331/H331,"0")+IFERROR(X332/H332,"0")</f>
        <v>402.5641025641026</v>
      </c>
      <c r="Y333" s="383">
        <f>IFERROR(Y327/H327,"0")+IFERROR(Y328/H328,"0")+IFERROR(Y329/H329,"0")+IFERROR(Y330/H330,"0")+IFERROR(Y331/H331,"0")+IFERROR(Y332/H332,"0")</f>
        <v>403</v>
      </c>
      <c r="Z333" s="383">
        <f>IFERROR(IF(Z327="",0,Z327),"0")+IFERROR(IF(Z328="",0,Z328),"0")+IFERROR(IF(Z329="",0,Z329),"0")+IFERROR(IF(Z330="",0,Z330),"0")+IFERROR(IF(Z331="",0,Z331),"0")+IFERROR(IF(Z332="",0,Z332),"0")</f>
        <v>8.76525</v>
      </c>
      <c r="AA333" s="384"/>
      <c r="AB333" s="384"/>
      <c r="AC333" s="384"/>
    </row>
    <row r="334" spans="1:68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8" t="s">
        <v>69</v>
      </c>
      <c r="Q334" s="389"/>
      <c r="R334" s="389"/>
      <c r="S334" s="389"/>
      <c r="T334" s="389"/>
      <c r="U334" s="389"/>
      <c r="V334" s="390"/>
      <c r="W334" s="37" t="s">
        <v>68</v>
      </c>
      <c r="X334" s="383">
        <f>IFERROR(SUM(X327:X332),"0")</f>
        <v>3140</v>
      </c>
      <c r="Y334" s="383">
        <f>IFERROR(SUM(Y327:Y332),"0")</f>
        <v>3143.4</v>
      </c>
      <c r="Z334" s="37"/>
      <c r="AA334" s="384"/>
      <c r="AB334" s="384"/>
      <c r="AC334" s="384"/>
    </row>
    <row r="335" spans="1:68" ht="14.25" hidden="1" customHeight="1" x14ac:dyDescent="0.25">
      <c r="A335" s="404" t="s">
        <v>164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401">
        <v>4607091380880</v>
      </c>
      <c r="E336" s="402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4"/>
      <c r="R336" s="394"/>
      <c r="S336" s="394"/>
      <c r="T336" s="395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401">
        <v>4607091384482</v>
      </c>
      <c r="E337" s="402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7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401">
        <v>4607091380897</v>
      </c>
      <c r="E338" s="402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4"/>
      <c r="R338" s="394"/>
      <c r="S338" s="394"/>
      <c r="T338" s="395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38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7"/>
      <c r="P339" s="388" t="s">
        <v>69</v>
      </c>
      <c r="Q339" s="389"/>
      <c r="R339" s="389"/>
      <c r="S339" s="389"/>
      <c r="T339" s="389"/>
      <c r="U339" s="389"/>
      <c r="V339" s="390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hidden="1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8" t="s">
        <v>69</v>
      </c>
      <c r="Q340" s="389"/>
      <c r="R340" s="389"/>
      <c r="S340" s="389"/>
      <c r="T340" s="389"/>
      <c r="U340" s="389"/>
      <c r="V340" s="390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hidden="1" customHeight="1" x14ac:dyDescent="0.25">
      <c r="A341" s="404" t="s">
        <v>95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401">
        <v>4607091388374</v>
      </c>
      <c r="E342" s="402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5" t="s">
        <v>440</v>
      </c>
      <c r="Q342" s="394"/>
      <c r="R342" s="394"/>
      <c r="S342" s="394"/>
      <c r="T342" s="395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401">
        <v>4607091388381</v>
      </c>
      <c r="E343" s="402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8" t="s">
        <v>443</v>
      </c>
      <c r="Q343" s="394"/>
      <c r="R343" s="394"/>
      <c r="S343" s="394"/>
      <c r="T343" s="395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401">
        <v>4607091383102</v>
      </c>
      <c r="E344" s="402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4"/>
      <c r="R344" s="394"/>
      <c r="S344" s="394"/>
      <c r="T344" s="395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401">
        <v>4607091388404</v>
      </c>
      <c r="E345" s="402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85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7"/>
      <c r="P346" s="388" t="s">
        <v>69</v>
      </c>
      <c r="Q346" s="389"/>
      <c r="R346" s="389"/>
      <c r="S346" s="389"/>
      <c r="T346" s="389"/>
      <c r="U346" s="389"/>
      <c r="V346" s="390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8" t="s">
        <v>69</v>
      </c>
      <c r="Q347" s="389"/>
      <c r="R347" s="389"/>
      <c r="S347" s="389"/>
      <c r="T347" s="389"/>
      <c r="U347" s="389"/>
      <c r="V347" s="390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04" t="s">
        <v>448</v>
      </c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401">
        <v>4680115881808</v>
      </c>
      <c r="E349" s="402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4"/>
      <c r="R349" s="394"/>
      <c r="S349" s="394"/>
      <c r="T349" s="395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401">
        <v>4680115881822</v>
      </c>
      <c r="E350" s="402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4"/>
      <c r="R350" s="394"/>
      <c r="S350" s="394"/>
      <c r="T350" s="395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401">
        <v>4680115880016</v>
      </c>
      <c r="E351" s="402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4"/>
      <c r="R351" s="394"/>
      <c r="S351" s="394"/>
      <c r="T351" s="395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85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7"/>
      <c r="P352" s="388" t="s">
        <v>69</v>
      </c>
      <c r="Q352" s="389"/>
      <c r="R352" s="389"/>
      <c r="S352" s="389"/>
      <c r="T352" s="389"/>
      <c r="U352" s="389"/>
      <c r="V352" s="39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86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8" t="s">
        <v>69</v>
      </c>
      <c r="Q353" s="389"/>
      <c r="R353" s="389"/>
      <c r="S353" s="389"/>
      <c r="T353" s="389"/>
      <c r="U353" s="389"/>
      <c r="V353" s="39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38" t="s">
        <v>457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75"/>
      <c r="AB354" s="375"/>
      <c r="AC354" s="375"/>
    </row>
    <row r="355" spans="1:68" ht="14.25" hidden="1" customHeight="1" x14ac:dyDescent="0.25">
      <c r="A355" s="404" t="s">
        <v>63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401">
        <v>4607091383836</v>
      </c>
      <c r="E356" s="402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4"/>
      <c r="R356" s="394"/>
      <c r="S356" s="394"/>
      <c r="T356" s="395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8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7"/>
      <c r="P357" s="388" t="s">
        <v>69</v>
      </c>
      <c r="Q357" s="389"/>
      <c r="R357" s="389"/>
      <c r="S357" s="389"/>
      <c r="T357" s="389"/>
      <c r="U357" s="389"/>
      <c r="V357" s="39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8" t="s">
        <v>69</v>
      </c>
      <c r="Q358" s="389"/>
      <c r="R358" s="389"/>
      <c r="S358" s="389"/>
      <c r="T358" s="389"/>
      <c r="U358" s="389"/>
      <c r="V358" s="39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04" t="s">
        <v>71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401">
        <v>4607091387919</v>
      </c>
      <c r="E360" s="402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4"/>
      <c r="R360" s="394"/>
      <c r="S360" s="394"/>
      <c r="T360" s="395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401">
        <v>4680115883604</v>
      </c>
      <c r="E361" s="402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4"/>
      <c r="R361" s="394"/>
      <c r="S361" s="394"/>
      <c r="T361" s="395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401">
        <v>4680115883567</v>
      </c>
      <c r="E362" s="402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4"/>
      <c r="R362" s="394"/>
      <c r="S362" s="394"/>
      <c r="T362" s="395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85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6"/>
      <c r="O363" s="387"/>
      <c r="P363" s="388" t="s">
        <v>69</v>
      </c>
      <c r="Q363" s="389"/>
      <c r="R363" s="389"/>
      <c r="S363" s="389"/>
      <c r="T363" s="389"/>
      <c r="U363" s="389"/>
      <c r="V363" s="390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8" t="s">
        <v>69</v>
      </c>
      <c r="Q364" s="389"/>
      <c r="R364" s="389"/>
      <c r="S364" s="389"/>
      <c r="T364" s="389"/>
      <c r="U364" s="389"/>
      <c r="V364" s="390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34" t="s">
        <v>466</v>
      </c>
      <c r="B365" s="435"/>
      <c r="C365" s="435"/>
      <c r="D365" s="435"/>
      <c r="E365" s="435"/>
      <c r="F365" s="435"/>
      <c r="G365" s="435"/>
      <c r="H365" s="435"/>
      <c r="I365" s="435"/>
      <c r="J365" s="435"/>
      <c r="K365" s="435"/>
      <c r="L365" s="435"/>
      <c r="M365" s="435"/>
      <c r="N365" s="435"/>
      <c r="O365" s="435"/>
      <c r="P365" s="435"/>
      <c r="Q365" s="435"/>
      <c r="R365" s="435"/>
      <c r="S365" s="435"/>
      <c r="T365" s="435"/>
      <c r="U365" s="435"/>
      <c r="V365" s="435"/>
      <c r="W365" s="435"/>
      <c r="X365" s="435"/>
      <c r="Y365" s="435"/>
      <c r="Z365" s="435"/>
      <c r="AA365" s="48"/>
      <c r="AB365" s="48"/>
      <c r="AC365" s="48"/>
    </row>
    <row r="366" spans="1:68" ht="16.5" hidden="1" customHeight="1" x14ac:dyDescent="0.25">
      <c r="A366" s="438" t="s">
        <v>467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75"/>
      <c r="AB366" s="375"/>
      <c r="AC366" s="375"/>
    </row>
    <row r="367" spans="1:68" ht="14.25" hidden="1" customHeight="1" x14ac:dyDescent="0.25">
      <c r="A367" s="404" t="s">
        <v>109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73"/>
      <c r="AB367" s="373"/>
      <c r="AC367" s="373"/>
    </row>
    <row r="368" spans="1:68" ht="27" hidden="1" customHeight="1" x14ac:dyDescent="0.25">
      <c r="A368" s="54" t="s">
        <v>468</v>
      </c>
      <c r="B368" s="54" t="s">
        <v>469</v>
      </c>
      <c r="C368" s="31">
        <v>4301011869</v>
      </c>
      <c r="D368" s="401">
        <v>4680115884847</v>
      </c>
      <c r="E368" s="402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4"/>
      <c r="R368" s="394"/>
      <c r="S368" s="394"/>
      <c r="T368" s="395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401">
        <v>4680115884847</v>
      </c>
      <c r="E369" s="402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4"/>
      <c r="R369" s="394"/>
      <c r="S369" s="394"/>
      <c r="T369" s="395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401">
        <v>4680115884854</v>
      </c>
      <c r="E370" s="402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4"/>
      <c r="R370" s="394"/>
      <c r="S370" s="394"/>
      <c r="T370" s="395"/>
      <c r="U370" s="34"/>
      <c r="V370" s="34"/>
      <c r="W370" s="35" t="s">
        <v>68</v>
      </c>
      <c r="X370" s="381">
        <v>500</v>
      </c>
      <c r="Y370" s="382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401">
        <v>4680115884854</v>
      </c>
      <c r="E371" s="402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4"/>
      <c r="R371" s="394"/>
      <c r="S371" s="394"/>
      <c r="T371" s="395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401">
        <v>4680115884830</v>
      </c>
      <c r="E372" s="402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4"/>
      <c r="R372" s="394"/>
      <c r="S372" s="394"/>
      <c r="T372" s="395"/>
      <c r="U372" s="34"/>
      <c r="V372" s="34"/>
      <c r="W372" s="35" t="s">
        <v>68</v>
      </c>
      <c r="X372" s="381">
        <v>1080</v>
      </c>
      <c r="Y372" s="382">
        <f t="shared" si="62"/>
        <v>1080</v>
      </c>
      <c r="Z372" s="36">
        <f>IFERROR(IF(Y372=0,"",ROUNDUP(Y372/H372,0)*0.02175),"")</f>
        <v>1.5659999999999998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1114.5600000000002</v>
      </c>
      <c r="BN372" s="64">
        <f t="shared" si="64"/>
        <v>1114.5600000000002</v>
      </c>
      <c r="BO372" s="64">
        <f t="shared" si="65"/>
        <v>1.5</v>
      </c>
      <c r="BP372" s="64">
        <f t="shared" si="66"/>
        <v>1.5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401">
        <v>4680115884830</v>
      </c>
      <c r="E373" s="402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401">
        <v>4680115882638</v>
      </c>
      <c r="E374" s="402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4"/>
      <c r="R374" s="394"/>
      <c r="S374" s="394"/>
      <c r="T374" s="395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401">
        <v>4680115884922</v>
      </c>
      <c r="E375" s="402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4"/>
      <c r="R375" s="394"/>
      <c r="S375" s="394"/>
      <c r="T375" s="395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401">
        <v>4680115884861</v>
      </c>
      <c r="E376" s="402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4"/>
      <c r="R376" s="394"/>
      <c r="S376" s="394"/>
      <c r="T376" s="395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85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7"/>
      <c r="P377" s="388" t="s">
        <v>69</v>
      </c>
      <c r="Q377" s="389"/>
      <c r="R377" s="389"/>
      <c r="S377" s="389"/>
      <c r="T377" s="389"/>
      <c r="U377" s="389"/>
      <c r="V377" s="39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105.33333333333334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106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2.3054999999999999</v>
      </c>
      <c r="AA377" s="384"/>
      <c r="AB377" s="384"/>
      <c r="AC377" s="384"/>
    </row>
    <row r="378" spans="1:68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8" t="s">
        <v>69</v>
      </c>
      <c r="Q378" s="389"/>
      <c r="R378" s="389"/>
      <c r="S378" s="389"/>
      <c r="T378" s="389"/>
      <c r="U378" s="389"/>
      <c r="V378" s="390"/>
      <c r="W378" s="37" t="s">
        <v>68</v>
      </c>
      <c r="X378" s="383">
        <f>IFERROR(SUM(X368:X376),"0")</f>
        <v>1580</v>
      </c>
      <c r="Y378" s="383">
        <f>IFERROR(SUM(Y368:Y376),"0")</f>
        <v>1590</v>
      </c>
      <c r="Z378" s="37"/>
      <c r="AA378" s="384"/>
      <c r="AB378" s="384"/>
      <c r="AC378" s="384"/>
    </row>
    <row r="379" spans="1:68" ht="14.25" hidden="1" customHeight="1" x14ac:dyDescent="0.25">
      <c r="A379" s="404" t="s">
        <v>142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401">
        <v>4607091383980</v>
      </c>
      <c r="E380" s="402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1">
        <v>1080</v>
      </c>
      <c r="Y380" s="382">
        <f>IFERROR(IF(X380="",0,CEILING((X380/$H380),1)*$H380),"")</f>
        <v>1080</v>
      </c>
      <c r="Z380" s="36">
        <f>IFERROR(IF(Y380=0,"",ROUNDUP(Y380/H380,0)*0.02175),"")</f>
        <v>1.5659999999999998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1114.5600000000002</v>
      </c>
      <c r="BN380" s="64">
        <f>IFERROR(Y380*I380/H380,"0")</f>
        <v>1114.5600000000002</v>
      </c>
      <c r="BO380" s="64">
        <f>IFERROR(1/J380*(X380/H380),"0")</f>
        <v>1.5</v>
      </c>
      <c r="BP380" s="64">
        <f>IFERROR(1/J380*(Y380/H380),"0")</f>
        <v>1.5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401">
        <v>4607091384178</v>
      </c>
      <c r="E381" s="402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4"/>
      <c r="R381" s="394"/>
      <c r="S381" s="394"/>
      <c r="T381" s="395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85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7"/>
      <c r="P382" s="388" t="s">
        <v>69</v>
      </c>
      <c r="Q382" s="389"/>
      <c r="R382" s="389"/>
      <c r="S382" s="389"/>
      <c r="T382" s="389"/>
      <c r="U382" s="389"/>
      <c r="V382" s="390"/>
      <c r="W382" s="37" t="s">
        <v>70</v>
      </c>
      <c r="X382" s="383">
        <f>IFERROR(X380/H380,"0")+IFERROR(X381/H381,"0")</f>
        <v>72</v>
      </c>
      <c r="Y382" s="383">
        <f>IFERROR(Y380/H380,"0")+IFERROR(Y381/H381,"0")</f>
        <v>72</v>
      </c>
      <c r="Z382" s="383">
        <f>IFERROR(IF(Z380="",0,Z380),"0")+IFERROR(IF(Z381="",0,Z381),"0")</f>
        <v>1.5659999999999998</v>
      </c>
      <c r="AA382" s="384"/>
      <c r="AB382" s="384"/>
      <c r="AC382" s="384"/>
    </row>
    <row r="383" spans="1:68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8" t="s">
        <v>69</v>
      </c>
      <c r="Q383" s="389"/>
      <c r="R383" s="389"/>
      <c r="S383" s="389"/>
      <c r="T383" s="389"/>
      <c r="U383" s="389"/>
      <c r="V383" s="390"/>
      <c r="W383" s="37" t="s">
        <v>68</v>
      </c>
      <c r="X383" s="383">
        <f>IFERROR(SUM(X380:X381),"0")</f>
        <v>1080</v>
      </c>
      <c r="Y383" s="383">
        <f>IFERROR(SUM(Y380:Y381),"0")</f>
        <v>1080</v>
      </c>
      <c r="Z383" s="37"/>
      <c r="AA383" s="384"/>
      <c r="AB383" s="384"/>
      <c r="AC383" s="384"/>
    </row>
    <row r="384" spans="1:68" ht="14.25" hidden="1" customHeight="1" x14ac:dyDescent="0.25">
      <c r="A384" s="404" t="s">
        <v>71</v>
      </c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401">
        <v>4607091383928</v>
      </c>
      <c r="E385" s="402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4"/>
      <c r="R385" s="394"/>
      <c r="S385" s="394"/>
      <c r="T385" s="395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401">
        <v>4607091383928</v>
      </c>
      <c r="E386" s="402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4"/>
      <c r="R386" s="394"/>
      <c r="S386" s="394"/>
      <c r="T386" s="395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401">
        <v>4607091384260</v>
      </c>
      <c r="E387" s="402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4"/>
      <c r="R387" s="394"/>
      <c r="S387" s="394"/>
      <c r="T387" s="395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85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7"/>
      <c r="P388" s="388" t="s">
        <v>69</v>
      </c>
      <c r="Q388" s="389"/>
      <c r="R388" s="389"/>
      <c r="S388" s="389"/>
      <c r="T388" s="389"/>
      <c r="U388" s="389"/>
      <c r="V388" s="390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86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8" t="s">
        <v>69</v>
      </c>
      <c r="Q389" s="389"/>
      <c r="R389" s="389"/>
      <c r="S389" s="389"/>
      <c r="T389" s="389"/>
      <c r="U389" s="389"/>
      <c r="V389" s="390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04" t="s">
        <v>164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401">
        <v>4607091384673</v>
      </c>
      <c r="E391" s="402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4"/>
      <c r="R391" s="394"/>
      <c r="S391" s="394"/>
      <c r="T391" s="395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401">
        <v>4607091384673</v>
      </c>
      <c r="E392" s="402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85"/>
      <c r="B393" s="386"/>
      <c r="C393" s="386"/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7"/>
      <c r="P393" s="388" t="s">
        <v>69</v>
      </c>
      <c r="Q393" s="389"/>
      <c r="R393" s="389"/>
      <c r="S393" s="389"/>
      <c r="T393" s="389"/>
      <c r="U393" s="389"/>
      <c r="V393" s="39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86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8" t="s">
        <v>69</v>
      </c>
      <c r="Q394" s="389"/>
      <c r="R394" s="389"/>
      <c r="S394" s="389"/>
      <c r="T394" s="389"/>
      <c r="U394" s="389"/>
      <c r="V394" s="39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38" t="s">
        <v>495</v>
      </c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75"/>
      <c r="AB395" s="375"/>
      <c r="AC395" s="375"/>
    </row>
    <row r="396" spans="1:68" ht="14.25" hidden="1" customHeight="1" x14ac:dyDescent="0.25">
      <c r="A396" s="404" t="s">
        <v>109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401">
        <v>4680115881907</v>
      </c>
      <c r="E397" s="402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0" t="s">
        <v>498</v>
      </c>
      <c r="Q397" s="394"/>
      <c r="R397" s="394"/>
      <c r="S397" s="394"/>
      <c r="T397" s="395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401">
        <v>4680115884892</v>
      </c>
      <c r="E398" s="402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4"/>
      <c r="R398" s="394"/>
      <c r="S398" s="394"/>
      <c r="T398" s="395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401">
        <v>4680115884885</v>
      </c>
      <c r="E399" s="402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4"/>
      <c r="R399" s="394"/>
      <c r="S399" s="394"/>
      <c r="T399" s="395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401">
        <v>4680115884908</v>
      </c>
      <c r="E400" s="402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85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7"/>
      <c r="P401" s="388" t="s">
        <v>69</v>
      </c>
      <c r="Q401" s="389"/>
      <c r="R401" s="389"/>
      <c r="S401" s="389"/>
      <c r="T401" s="389"/>
      <c r="U401" s="389"/>
      <c r="V401" s="39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8" t="s">
        <v>69</v>
      </c>
      <c r="Q402" s="389"/>
      <c r="R402" s="389"/>
      <c r="S402" s="389"/>
      <c r="T402" s="389"/>
      <c r="U402" s="389"/>
      <c r="V402" s="39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04" t="s">
        <v>63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401">
        <v>4607091384802</v>
      </c>
      <c r="E404" s="402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4"/>
      <c r="R404" s="394"/>
      <c r="S404" s="394"/>
      <c r="T404" s="395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401">
        <v>4607091384802</v>
      </c>
      <c r="E405" s="402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4"/>
      <c r="R405" s="394"/>
      <c r="S405" s="394"/>
      <c r="T405" s="395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401">
        <v>4607091384826</v>
      </c>
      <c r="E406" s="402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4"/>
      <c r="R406" s="394"/>
      <c r="S406" s="394"/>
      <c r="T406" s="395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8" t="s">
        <v>69</v>
      </c>
      <c r="Q407" s="389"/>
      <c r="R407" s="389"/>
      <c r="S407" s="389"/>
      <c r="T407" s="389"/>
      <c r="U407" s="389"/>
      <c r="V407" s="390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8" t="s">
        <v>69</v>
      </c>
      <c r="Q408" s="389"/>
      <c r="R408" s="389"/>
      <c r="S408" s="389"/>
      <c r="T408" s="389"/>
      <c r="U408" s="389"/>
      <c r="V408" s="390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04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401">
        <v>4607091384246</v>
      </c>
      <c r="E410" s="402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4"/>
      <c r="R410" s="394"/>
      <c r="S410" s="394"/>
      <c r="T410" s="395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401">
        <v>4680115881976</v>
      </c>
      <c r="E411" s="402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4"/>
      <c r="R411" s="394"/>
      <c r="S411" s="394"/>
      <c r="T411" s="395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401">
        <v>4607091384253</v>
      </c>
      <c r="E412" s="402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401">
        <v>4607091384253</v>
      </c>
      <c r="E413" s="402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4"/>
      <c r="R413" s="394"/>
      <c r="S413" s="394"/>
      <c r="T413" s="395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401">
        <v>4680115881969</v>
      </c>
      <c r="E414" s="402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4"/>
      <c r="R414" s="394"/>
      <c r="S414" s="394"/>
      <c r="T414" s="395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8" t="s">
        <v>69</v>
      </c>
      <c r="Q415" s="389"/>
      <c r="R415" s="389"/>
      <c r="S415" s="389"/>
      <c r="T415" s="389"/>
      <c r="U415" s="389"/>
      <c r="V415" s="390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8" t="s">
        <v>69</v>
      </c>
      <c r="Q416" s="389"/>
      <c r="R416" s="389"/>
      <c r="S416" s="389"/>
      <c r="T416" s="389"/>
      <c r="U416" s="389"/>
      <c r="V416" s="390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hidden="1" customHeight="1" x14ac:dyDescent="0.25">
      <c r="A417" s="404" t="s">
        <v>164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401">
        <v>4607091389357</v>
      </c>
      <c r="E418" s="402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4"/>
      <c r="R418" s="394"/>
      <c r="S418" s="394"/>
      <c r="T418" s="395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8" t="s">
        <v>69</v>
      </c>
      <c r="Q419" s="389"/>
      <c r="R419" s="389"/>
      <c r="S419" s="389"/>
      <c r="T419" s="389"/>
      <c r="U419" s="389"/>
      <c r="V419" s="39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8" t="s">
        <v>69</v>
      </c>
      <c r="Q420" s="389"/>
      <c r="R420" s="389"/>
      <c r="S420" s="389"/>
      <c r="T420" s="389"/>
      <c r="U420" s="389"/>
      <c r="V420" s="39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34" t="s">
        <v>521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435"/>
      <c r="AA421" s="48"/>
      <c r="AB421" s="48"/>
      <c r="AC421" s="48"/>
    </row>
    <row r="422" spans="1:68" ht="16.5" hidden="1" customHeight="1" x14ac:dyDescent="0.25">
      <c r="A422" s="438" t="s">
        <v>522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75"/>
      <c r="AB422" s="375"/>
      <c r="AC422" s="375"/>
    </row>
    <row r="423" spans="1:68" ht="14.25" hidden="1" customHeight="1" x14ac:dyDescent="0.25">
      <c r="A423" s="404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401">
        <v>4607091389708</v>
      </c>
      <c r="E424" s="402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4"/>
      <c r="R424" s="394"/>
      <c r="S424" s="394"/>
      <c r="T424" s="395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8" t="s">
        <v>69</v>
      </c>
      <c r="Q425" s="389"/>
      <c r="R425" s="389"/>
      <c r="S425" s="389"/>
      <c r="T425" s="389"/>
      <c r="U425" s="389"/>
      <c r="V425" s="39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8" t="s">
        <v>69</v>
      </c>
      <c r="Q426" s="389"/>
      <c r="R426" s="389"/>
      <c r="S426" s="389"/>
      <c r="T426" s="389"/>
      <c r="U426" s="389"/>
      <c r="V426" s="39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04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401">
        <v>4607091389753</v>
      </c>
      <c r="E428" s="402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4"/>
      <c r="R428" s="394"/>
      <c r="S428" s="394"/>
      <c r="T428" s="395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401">
        <v>4607091389753</v>
      </c>
      <c r="E429" s="402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4"/>
      <c r="R429" s="394"/>
      <c r="S429" s="394"/>
      <c r="T429" s="395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401">
        <v>4607091389760</v>
      </c>
      <c r="E430" s="402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4"/>
      <c r="R430" s="394"/>
      <c r="S430" s="394"/>
      <c r="T430" s="395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401">
        <v>4607091389746</v>
      </c>
      <c r="E431" s="402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401">
        <v>4607091389746</v>
      </c>
      <c r="E432" s="402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4"/>
      <c r="R432" s="394"/>
      <c r="S432" s="394"/>
      <c r="T432" s="395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401">
        <v>4680115883147</v>
      </c>
      <c r="E433" s="402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4"/>
      <c r="R433" s="394"/>
      <c r="S433" s="394"/>
      <c r="T433" s="395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401">
        <v>4680115883147</v>
      </c>
      <c r="E434" s="402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4"/>
      <c r="R434" s="394"/>
      <c r="S434" s="394"/>
      <c r="T434" s="395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401">
        <v>4607091384338</v>
      </c>
      <c r="E435" s="402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4"/>
      <c r="R435" s="394"/>
      <c r="S435" s="394"/>
      <c r="T435" s="395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401">
        <v>4607091384338</v>
      </c>
      <c r="E436" s="402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4"/>
      <c r="R436" s="394"/>
      <c r="S436" s="394"/>
      <c r="T436" s="395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401">
        <v>4680115883154</v>
      </c>
      <c r="E437" s="402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401">
        <v>4680115883154</v>
      </c>
      <c r="E438" s="402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401">
        <v>4607091389524</v>
      </c>
      <c r="E439" s="402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401">
        <v>4607091389524</v>
      </c>
      <c r="E440" s="402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401">
        <v>4680115883161</v>
      </c>
      <c r="E441" s="402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401">
        <v>4680115883161</v>
      </c>
      <c r="E442" s="402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401">
        <v>4607091389531</v>
      </c>
      <c r="E443" s="402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401">
        <v>4607091389531</v>
      </c>
      <c r="E444" s="402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4"/>
      <c r="R444" s="394"/>
      <c r="S444" s="394"/>
      <c r="T444" s="395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401">
        <v>4607091384345</v>
      </c>
      <c r="E445" s="402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4"/>
      <c r="R445" s="394"/>
      <c r="S445" s="394"/>
      <c r="T445" s="395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401">
        <v>4680115883185</v>
      </c>
      <c r="E446" s="402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401">
        <v>4680115883185</v>
      </c>
      <c r="E447" s="402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4"/>
      <c r="R447" s="394"/>
      <c r="S447" s="394"/>
      <c r="T447" s="395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401">
        <v>4680115882928</v>
      </c>
      <c r="E448" s="402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8" t="s">
        <v>69</v>
      </c>
      <c r="Q449" s="389"/>
      <c r="R449" s="389"/>
      <c r="S449" s="389"/>
      <c r="T449" s="389"/>
      <c r="U449" s="389"/>
      <c r="V449" s="39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8" t="s">
        <v>69</v>
      </c>
      <c r="Q450" s="389"/>
      <c r="R450" s="389"/>
      <c r="S450" s="389"/>
      <c r="T450" s="389"/>
      <c r="U450" s="389"/>
      <c r="V450" s="390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hidden="1" customHeight="1" x14ac:dyDescent="0.25">
      <c r="A451" s="404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401">
        <v>4607091384352</v>
      </c>
      <c r="E452" s="402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401">
        <v>4607091389654</v>
      </c>
      <c r="E453" s="402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8" t="s">
        <v>69</v>
      </c>
      <c r="Q454" s="389"/>
      <c r="R454" s="389"/>
      <c r="S454" s="389"/>
      <c r="T454" s="389"/>
      <c r="U454" s="389"/>
      <c r="V454" s="39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8" t="s">
        <v>69</v>
      </c>
      <c r="Q455" s="389"/>
      <c r="R455" s="389"/>
      <c r="S455" s="389"/>
      <c r="T455" s="389"/>
      <c r="U455" s="389"/>
      <c r="V455" s="39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04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401">
        <v>4680115884335</v>
      </c>
      <c r="E457" s="402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4"/>
      <c r="R457" s="394"/>
      <c r="S457" s="394"/>
      <c r="T457" s="395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401">
        <v>4680115884342</v>
      </c>
      <c r="E458" s="402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4"/>
      <c r="R458" s="394"/>
      <c r="S458" s="394"/>
      <c r="T458" s="395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401">
        <v>4680115884113</v>
      </c>
      <c r="E459" s="402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4"/>
      <c r="R459" s="394"/>
      <c r="S459" s="394"/>
      <c r="T459" s="395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85"/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7"/>
      <c r="P460" s="388" t="s">
        <v>69</v>
      </c>
      <c r="Q460" s="389"/>
      <c r="R460" s="389"/>
      <c r="S460" s="389"/>
      <c r="T460" s="389"/>
      <c r="U460" s="389"/>
      <c r="V460" s="39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86"/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7"/>
      <c r="P461" s="388" t="s">
        <v>69</v>
      </c>
      <c r="Q461" s="389"/>
      <c r="R461" s="389"/>
      <c r="S461" s="389"/>
      <c r="T461" s="389"/>
      <c r="U461" s="389"/>
      <c r="V461" s="39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38" t="s">
        <v>570</v>
      </c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  <c r="X462" s="386"/>
      <c r="Y462" s="386"/>
      <c r="Z462" s="386"/>
      <c r="AA462" s="375"/>
      <c r="AB462" s="375"/>
      <c r="AC462" s="375"/>
    </row>
    <row r="463" spans="1:68" ht="14.25" hidden="1" customHeight="1" x14ac:dyDescent="0.25">
      <c r="A463" s="404" t="s">
        <v>142</v>
      </c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386"/>
      <c r="Z463" s="386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401">
        <v>4607091389364</v>
      </c>
      <c r="E464" s="402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70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4"/>
      <c r="R464" s="394"/>
      <c r="S464" s="394"/>
      <c r="T464" s="395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85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7"/>
      <c r="P465" s="388" t="s">
        <v>69</v>
      </c>
      <c r="Q465" s="389"/>
      <c r="R465" s="389"/>
      <c r="S465" s="389"/>
      <c r="T465" s="389"/>
      <c r="U465" s="389"/>
      <c r="V465" s="39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7"/>
      <c r="P466" s="388" t="s">
        <v>69</v>
      </c>
      <c r="Q466" s="389"/>
      <c r="R466" s="389"/>
      <c r="S466" s="389"/>
      <c r="T466" s="389"/>
      <c r="U466" s="389"/>
      <c r="V466" s="39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04" t="s">
        <v>63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386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401">
        <v>4607091389739</v>
      </c>
      <c r="E468" s="402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7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4"/>
      <c r="R468" s="394"/>
      <c r="S468" s="394"/>
      <c r="T468" s="395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401">
        <v>4607091389739</v>
      </c>
      <c r="E469" s="402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4"/>
      <c r="R469" s="394"/>
      <c r="S469" s="394"/>
      <c r="T469" s="395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401">
        <v>4607091389425</v>
      </c>
      <c r="E470" s="402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4"/>
      <c r="R470" s="394"/>
      <c r="S470" s="394"/>
      <c r="T470" s="395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401">
        <v>4680115880771</v>
      </c>
      <c r="E471" s="402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4"/>
      <c r="R471" s="394"/>
      <c r="S471" s="394"/>
      <c r="T471" s="395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401">
        <v>4607091389500</v>
      </c>
      <c r="E472" s="402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4"/>
      <c r="R472" s="394"/>
      <c r="S472" s="394"/>
      <c r="T472" s="395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401">
        <v>4607091389500</v>
      </c>
      <c r="E473" s="402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4"/>
      <c r="R473" s="394"/>
      <c r="S473" s="394"/>
      <c r="T473" s="395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85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7"/>
      <c r="P474" s="388" t="s">
        <v>69</v>
      </c>
      <c r="Q474" s="389"/>
      <c r="R474" s="389"/>
      <c r="S474" s="389"/>
      <c r="T474" s="389"/>
      <c r="U474" s="389"/>
      <c r="V474" s="390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86"/>
      <c r="B475" s="386"/>
      <c r="C475" s="386"/>
      <c r="D475" s="386"/>
      <c r="E475" s="386"/>
      <c r="F475" s="386"/>
      <c r="G475" s="386"/>
      <c r="H475" s="386"/>
      <c r="I475" s="386"/>
      <c r="J475" s="386"/>
      <c r="K475" s="386"/>
      <c r="L475" s="386"/>
      <c r="M475" s="386"/>
      <c r="N475" s="386"/>
      <c r="O475" s="387"/>
      <c r="P475" s="388" t="s">
        <v>69</v>
      </c>
      <c r="Q475" s="389"/>
      <c r="R475" s="389"/>
      <c r="S475" s="389"/>
      <c r="T475" s="389"/>
      <c r="U475" s="389"/>
      <c r="V475" s="390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04" t="s">
        <v>95</v>
      </c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6"/>
      <c r="P476" s="386"/>
      <c r="Q476" s="386"/>
      <c r="R476" s="386"/>
      <c r="S476" s="386"/>
      <c r="T476" s="386"/>
      <c r="U476" s="386"/>
      <c r="V476" s="386"/>
      <c r="W476" s="386"/>
      <c r="X476" s="386"/>
      <c r="Y476" s="386"/>
      <c r="Z476" s="386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401">
        <v>4680115884359</v>
      </c>
      <c r="E477" s="402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4"/>
      <c r="R477" s="394"/>
      <c r="S477" s="394"/>
      <c r="T477" s="395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401">
        <v>4680115884571</v>
      </c>
      <c r="E478" s="402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50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4"/>
      <c r="R478" s="394"/>
      <c r="S478" s="394"/>
      <c r="T478" s="395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85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7"/>
      <c r="P479" s="388" t="s">
        <v>69</v>
      </c>
      <c r="Q479" s="389"/>
      <c r="R479" s="389"/>
      <c r="S479" s="389"/>
      <c r="T479" s="389"/>
      <c r="U479" s="389"/>
      <c r="V479" s="39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86"/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7"/>
      <c r="P480" s="388" t="s">
        <v>69</v>
      </c>
      <c r="Q480" s="389"/>
      <c r="R480" s="389"/>
      <c r="S480" s="389"/>
      <c r="T480" s="389"/>
      <c r="U480" s="389"/>
      <c r="V480" s="39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04" t="s">
        <v>104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386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401">
        <v>4680115884090</v>
      </c>
      <c r="E482" s="402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8" t="s">
        <v>69</v>
      </c>
      <c r="Q483" s="389"/>
      <c r="R483" s="389"/>
      <c r="S483" s="389"/>
      <c r="T483" s="389"/>
      <c r="U483" s="389"/>
      <c r="V483" s="39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8" t="s">
        <v>69</v>
      </c>
      <c r="Q484" s="389"/>
      <c r="R484" s="389"/>
      <c r="S484" s="389"/>
      <c r="T484" s="389"/>
      <c r="U484" s="389"/>
      <c r="V484" s="39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04" t="s">
        <v>589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401">
        <v>4680115884564</v>
      </c>
      <c r="E486" s="402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4"/>
      <c r="R486" s="394"/>
      <c r="S486" s="394"/>
      <c r="T486" s="395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85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7"/>
      <c r="P487" s="388" t="s">
        <v>69</v>
      </c>
      <c r="Q487" s="389"/>
      <c r="R487" s="389"/>
      <c r="S487" s="389"/>
      <c r="T487" s="389"/>
      <c r="U487" s="389"/>
      <c r="V487" s="39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8" t="s">
        <v>69</v>
      </c>
      <c r="Q488" s="389"/>
      <c r="R488" s="389"/>
      <c r="S488" s="389"/>
      <c r="T488" s="389"/>
      <c r="U488" s="389"/>
      <c r="V488" s="39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38" t="s">
        <v>592</v>
      </c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6"/>
      <c r="P489" s="386"/>
      <c r="Q489" s="386"/>
      <c r="R489" s="386"/>
      <c r="S489" s="386"/>
      <c r="T489" s="386"/>
      <c r="U489" s="386"/>
      <c r="V489" s="386"/>
      <c r="W489" s="386"/>
      <c r="X489" s="386"/>
      <c r="Y489" s="386"/>
      <c r="Z489" s="386"/>
      <c r="AA489" s="375"/>
      <c r="AB489" s="375"/>
      <c r="AC489" s="375"/>
    </row>
    <row r="490" spans="1:68" ht="14.25" hidden="1" customHeight="1" x14ac:dyDescent="0.25">
      <c r="A490" s="404" t="s">
        <v>63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386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401">
        <v>4680115885189</v>
      </c>
      <c r="E491" s="402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59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4"/>
      <c r="R491" s="394"/>
      <c r="S491" s="394"/>
      <c r="T491" s="395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401">
        <v>4680115885172</v>
      </c>
      <c r="E492" s="402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4"/>
      <c r="R492" s="394"/>
      <c r="S492" s="394"/>
      <c r="T492" s="395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401">
        <v>4680115885110</v>
      </c>
      <c r="E493" s="402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4"/>
      <c r="R493" s="394"/>
      <c r="S493" s="394"/>
      <c r="T493" s="395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85"/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7"/>
      <c r="P494" s="388" t="s">
        <v>69</v>
      </c>
      <c r="Q494" s="389"/>
      <c r="R494" s="389"/>
      <c r="S494" s="389"/>
      <c r="T494" s="389"/>
      <c r="U494" s="389"/>
      <c r="V494" s="39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8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6"/>
      <c r="O495" s="387"/>
      <c r="P495" s="388" t="s">
        <v>69</v>
      </c>
      <c r="Q495" s="389"/>
      <c r="R495" s="389"/>
      <c r="S495" s="389"/>
      <c r="T495" s="389"/>
      <c r="U495" s="389"/>
      <c r="V495" s="39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38" t="s">
        <v>599</v>
      </c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6"/>
      <c r="O496" s="386"/>
      <c r="P496" s="386"/>
      <c r="Q496" s="386"/>
      <c r="R496" s="386"/>
      <c r="S496" s="386"/>
      <c r="T496" s="386"/>
      <c r="U496" s="386"/>
      <c r="V496" s="386"/>
      <c r="W496" s="386"/>
      <c r="X496" s="386"/>
      <c r="Y496" s="386"/>
      <c r="Z496" s="386"/>
      <c r="AA496" s="375"/>
      <c r="AB496" s="375"/>
      <c r="AC496" s="375"/>
    </row>
    <row r="497" spans="1:68" ht="14.25" hidden="1" customHeight="1" x14ac:dyDescent="0.25">
      <c r="A497" s="404" t="s">
        <v>63</v>
      </c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386"/>
      <c r="O497" s="386"/>
      <c r="P497" s="386"/>
      <c r="Q497" s="386"/>
      <c r="R497" s="386"/>
      <c r="S497" s="386"/>
      <c r="T497" s="386"/>
      <c r="U497" s="386"/>
      <c r="V497" s="386"/>
      <c r="W497" s="386"/>
      <c r="X497" s="386"/>
      <c r="Y497" s="386"/>
      <c r="Z497" s="386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401">
        <v>4680115885738</v>
      </c>
      <c r="E498" s="402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84" t="s">
        <v>602</v>
      </c>
      <c r="Q498" s="394"/>
      <c r="R498" s="394"/>
      <c r="S498" s="394"/>
      <c r="T498" s="395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401">
        <v>4680115885103</v>
      </c>
      <c r="E499" s="402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4"/>
      <c r="R499" s="394"/>
      <c r="S499" s="394"/>
      <c r="T499" s="395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8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7"/>
      <c r="P500" s="388" t="s">
        <v>69</v>
      </c>
      <c r="Q500" s="389"/>
      <c r="R500" s="389"/>
      <c r="S500" s="389"/>
      <c r="T500" s="389"/>
      <c r="U500" s="389"/>
      <c r="V500" s="39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7"/>
      <c r="P501" s="388" t="s">
        <v>69</v>
      </c>
      <c r="Q501" s="389"/>
      <c r="R501" s="389"/>
      <c r="S501" s="389"/>
      <c r="T501" s="389"/>
      <c r="U501" s="389"/>
      <c r="V501" s="39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04" t="s">
        <v>164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86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401">
        <v>4680115885509</v>
      </c>
      <c r="E503" s="402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4"/>
      <c r="R503" s="394"/>
      <c r="S503" s="394"/>
      <c r="T503" s="395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85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7"/>
      <c r="P504" s="388" t="s">
        <v>69</v>
      </c>
      <c r="Q504" s="389"/>
      <c r="R504" s="389"/>
      <c r="S504" s="389"/>
      <c r="T504" s="389"/>
      <c r="U504" s="389"/>
      <c r="V504" s="39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6"/>
      <c r="O505" s="387"/>
      <c r="P505" s="388" t="s">
        <v>69</v>
      </c>
      <c r="Q505" s="389"/>
      <c r="R505" s="389"/>
      <c r="S505" s="389"/>
      <c r="T505" s="389"/>
      <c r="U505" s="389"/>
      <c r="V505" s="39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34" t="s">
        <v>607</v>
      </c>
      <c r="B506" s="435"/>
      <c r="C506" s="435"/>
      <c r="D506" s="435"/>
      <c r="E506" s="435"/>
      <c r="F506" s="435"/>
      <c r="G506" s="435"/>
      <c r="H506" s="435"/>
      <c r="I506" s="435"/>
      <c r="J506" s="435"/>
      <c r="K506" s="435"/>
      <c r="L506" s="435"/>
      <c r="M506" s="435"/>
      <c r="N506" s="435"/>
      <c r="O506" s="435"/>
      <c r="P506" s="435"/>
      <c r="Q506" s="435"/>
      <c r="R506" s="435"/>
      <c r="S506" s="435"/>
      <c r="T506" s="435"/>
      <c r="U506" s="435"/>
      <c r="V506" s="435"/>
      <c r="W506" s="435"/>
      <c r="X506" s="435"/>
      <c r="Y506" s="435"/>
      <c r="Z506" s="435"/>
      <c r="AA506" s="48"/>
      <c r="AB506" s="48"/>
      <c r="AC506" s="48"/>
    </row>
    <row r="507" spans="1:68" ht="16.5" hidden="1" customHeight="1" x14ac:dyDescent="0.25">
      <c r="A507" s="438" t="s">
        <v>607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386"/>
      <c r="AA507" s="375"/>
      <c r="AB507" s="375"/>
      <c r="AC507" s="375"/>
    </row>
    <row r="508" spans="1:68" ht="14.25" hidden="1" customHeight="1" x14ac:dyDescent="0.25">
      <c r="A508" s="404" t="s">
        <v>109</v>
      </c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6"/>
      <c r="P508" s="386"/>
      <c r="Q508" s="386"/>
      <c r="R508" s="386"/>
      <c r="S508" s="386"/>
      <c r="T508" s="386"/>
      <c r="U508" s="386"/>
      <c r="V508" s="386"/>
      <c r="W508" s="386"/>
      <c r="X508" s="386"/>
      <c r="Y508" s="386"/>
      <c r="Z508" s="386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401">
        <v>4607091389067</v>
      </c>
      <c r="E509" s="402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4"/>
      <c r="R509" s="394"/>
      <c r="S509" s="394"/>
      <c r="T509" s="395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401">
        <v>4680115885271</v>
      </c>
      <c r="E510" s="402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4"/>
      <c r="R510" s="394"/>
      <c r="S510" s="394"/>
      <c r="T510" s="395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401">
        <v>4680115884502</v>
      </c>
      <c r="E511" s="402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4"/>
      <c r="R511" s="394"/>
      <c r="S511" s="394"/>
      <c r="T511" s="395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401">
        <v>4607091389104</v>
      </c>
      <c r="E512" s="402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401">
        <v>4680115884519</v>
      </c>
      <c r="E513" s="402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4"/>
      <c r="R513" s="394"/>
      <c r="S513" s="394"/>
      <c r="T513" s="395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401">
        <v>4680115885226</v>
      </c>
      <c r="E514" s="402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4"/>
      <c r="R514" s="394"/>
      <c r="S514" s="394"/>
      <c r="T514" s="395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401">
        <v>4680115880603</v>
      </c>
      <c r="E515" s="402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4"/>
      <c r="R515" s="394"/>
      <c r="S515" s="394"/>
      <c r="T515" s="395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401">
        <v>4607091389098</v>
      </c>
      <c r="E516" s="402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4"/>
      <c r="R516" s="394"/>
      <c r="S516" s="394"/>
      <c r="T516" s="395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401">
        <v>4607091389982</v>
      </c>
      <c r="E517" s="402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idden="1" x14ac:dyDescent="0.2">
      <c r="A518" s="385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7"/>
      <c r="P518" s="388" t="s">
        <v>69</v>
      </c>
      <c r="Q518" s="389"/>
      <c r="R518" s="389"/>
      <c r="S518" s="389"/>
      <c r="T518" s="389"/>
      <c r="U518" s="389"/>
      <c r="V518" s="39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386"/>
      <c r="O519" s="387"/>
      <c r="P519" s="388" t="s">
        <v>69</v>
      </c>
      <c r="Q519" s="389"/>
      <c r="R519" s="389"/>
      <c r="S519" s="389"/>
      <c r="T519" s="389"/>
      <c r="U519" s="389"/>
      <c r="V519" s="390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hidden="1" customHeight="1" x14ac:dyDescent="0.25">
      <c r="A520" s="404" t="s">
        <v>142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86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401">
        <v>4607091388930</v>
      </c>
      <c r="E521" s="402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4"/>
      <c r="R521" s="394"/>
      <c r="S521" s="394"/>
      <c r="T521" s="395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401">
        <v>4680115880054</v>
      </c>
      <c r="E522" s="402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4"/>
      <c r="R522" s="394"/>
      <c r="S522" s="394"/>
      <c r="T522" s="395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385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8" t="s">
        <v>69</v>
      </c>
      <c r="Q523" s="389"/>
      <c r="R523" s="389"/>
      <c r="S523" s="389"/>
      <c r="T523" s="389"/>
      <c r="U523" s="389"/>
      <c r="V523" s="390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7"/>
      <c r="P524" s="388" t="s">
        <v>69</v>
      </c>
      <c r="Q524" s="389"/>
      <c r="R524" s="389"/>
      <c r="S524" s="389"/>
      <c r="T524" s="389"/>
      <c r="U524" s="389"/>
      <c r="V524" s="390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404" t="s">
        <v>63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86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401">
        <v>4680115883116</v>
      </c>
      <c r="E526" s="402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4"/>
      <c r="R526" s="394"/>
      <c r="S526" s="394"/>
      <c r="T526" s="395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401">
        <v>4680115883093</v>
      </c>
      <c r="E527" s="402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401">
        <v>4680115883109</v>
      </c>
      <c r="E528" s="402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4"/>
      <c r="R528" s="394"/>
      <c r="S528" s="394"/>
      <c r="T528" s="395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401">
        <v>4680115882072</v>
      </c>
      <c r="E529" s="402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4"/>
      <c r="R529" s="394"/>
      <c r="S529" s="394"/>
      <c r="T529" s="395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401">
        <v>4680115882102</v>
      </c>
      <c r="E530" s="402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4"/>
      <c r="R530" s="394"/>
      <c r="S530" s="394"/>
      <c r="T530" s="395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401">
        <v>4680115882096</v>
      </c>
      <c r="E531" s="402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idden="1" x14ac:dyDescent="0.2">
      <c r="A532" s="385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6"/>
      <c r="O532" s="387"/>
      <c r="P532" s="388" t="s">
        <v>69</v>
      </c>
      <c r="Q532" s="389"/>
      <c r="R532" s="389"/>
      <c r="S532" s="389"/>
      <c r="T532" s="389"/>
      <c r="U532" s="389"/>
      <c r="V532" s="390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hidden="1" x14ac:dyDescent="0.2">
      <c r="A533" s="386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7"/>
      <c r="P533" s="388" t="s">
        <v>69</v>
      </c>
      <c r="Q533" s="389"/>
      <c r="R533" s="389"/>
      <c r="S533" s="389"/>
      <c r="T533" s="389"/>
      <c r="U533" s="389"/>
      <c r="V533" s="390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hidden="1" customHeight="1" x14ac:dyDescent="0.25">
      <c r="A534" s="404" t="s">
        <v>71</v>
      </c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  <c r="X534" s="386"/>
      <c r="Y534" s="386"/>
      <c r="Z534" s="386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401">
        <v>4607091383409</v>
      </c>
      <c r="E535" s="402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5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4"/>
      <c r="R535" s="394"/>
      <c r="S535" s="394"/>
      <c r="T535" s="395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401">
        <v>4607091383416</v>
      </c>
      <c r="E536" s="402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4"/>
      <c r="R536" s="394"/>
      <c r="S536" s="394"/>
      <c r="T536" s="395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401">
        <v>4680115883536</v>
      </c>
      <c r="E537" s="402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4"/>
      <c r="R537" s="394"/>
      <c r="S537" s="394"/>
      <c r="T537" s="395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8" t="s">
        <v>69</v>
      </c>
      <c r="Q538" s="389"/>
      <c r="R538" s="389"/>
      <c r="S538" s="389"/>
      <c r="T538" s="389"/>
      <c r="U538" s="389"/>
      <c r="V538" s="39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8" t="s">
        <v>69</v>
      </c>
      <c r="Q539" s="389"/>
      <c r="R539" s="389"/>
      <c r="S539" s="389"/>
      <c r="T539" s="389"/>
      <c r="U539" s="389"/>
      <c r="V539" s="39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04" t="s">
        <v>164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401">
        <v>4680115885035</v>
      </c>
      <c r="E541" s="402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4"/>
      <c r="R541" s="394"/>
      <c r="S541" s="394"/>
      <c r="T541" s="395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85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86"/>
      <c r="O542" s="387"/>
      <c r="P542" s="388" t="s">
        <v>69</v>
      </c>
      <c r="Q542" s="389"/>
      <c r="R542" s="389"/>
      <c r="S542" s="389"/>
      <c r="T542" s="389"/>
      <c r="U542" s="389"/>
      <c r="V542" s="39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386"/>
      <c r="O543" s="387"/>
      <c r="P543" s="388" t="s">
        <v>69</v>
      </c>
      <c r="Q543" s="389"/>
      <c r="R543" s="389"/>
      <c r="S543" s="389"/>
      <c r="T543" s="389"/>
      <c r="U543" s="389"/>
      <c r="V543" s="39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34" t="s">
        <v>650</v>
      </c>
      <c r="B544" s="435"/>
      <c r="C544" s="435"/>
      <c r="D544" s="435"/>
      <c r="E544" s="435"/>
      <c r="F544" s="435"/>
      <c r="G544" s="435"/>
      <c r="H544" s="435"/>
      <c r="I544" s="435"/>
      <c r="J544" s="435"/>
      <c r="K544" s="435"/>
      <c r="L544" s="435"/>
      <c r="M544" s="435"/>
      <c r="N544" s="435"/>
      <c r="O544" s="435"/>
      <c r="P544" s="435"/>
      <c r="Q544" s="435"/>
      <c r="R544" s="435"/>
      <c r="S544" s="435"/>
      <c r="T544" s="435"/>
      <c r="U544" s="435"/>
      <c r="V544" s="435"/>
      <c r="W544" s="435"/>
      <c r="X544" s="435"/>
      <c r="Y544" s="435"/>
      <c r="Z544" s="435"/>
      <c r="AA544" s="48"/>
      <c r="AB544" s="48"/>
      <c r="AC544" s="48"/>
    </row>
    <row r="545" spans="1:68" ht="16.5" hidden="1" customHeight="1" x14ac:dyDescent="0.25">
      <c r="A545" s="438" t="s">
        <v>650</v>
      </c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  <c r="X545" s="386"/>
      <c r="Y545" s="386"/>
      <c r="Z545" s="386"/>
      <c r="AA545" s="375"/>
      <c r="AB545" s="375"/>
      <c r="AC545" s="375"/>
    </row>
    <row r="546" spans="1:68" ht="14.25" hidden="1" customHeight="1" x14ac:dyDescent="0.25">
      <c r="A546" s="404" t="s">
        <v>109</v>
      </c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  <c r="X546" s="386"/>
      <c r="Y546" s="386"/>
      <c r="Z546" s="386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401">
        <v>4640242181011</v>
      </c>
      <c r="E547" s="402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499" t="s">
        <v>653</v>
      </c>
      <c r="Q547" s="394"/>
      <c r="R547" s="394"/>
      <c r="S547" s="394"/>
      <c r="T547" s="395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401">
        <v>4640242180441</v>
      </c>
      <c r="E548" s="402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83" t="s">
        <v>656</v>
      </c>
      <c r="Q548" s="394"/>
      <c r="R548" s="394"/>
      <c r="S548" s="394"/>
      <c r="T548" s="395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401">
        <v>4640242180564</v>
      </c>
      <c r="E549" s="402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7" t="s">
        <v>659</v>
      </c>
      <c r="Q549" s="394"/>
      <c r="R549" s="394"/>
      <c r="S549" s="394"/>
      <c r="T549" s="395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401">
        <v>4640242180922</v>
      </c>
      <c r="E550" s="402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35" t="s">
        <v>662</v>
      </c>
      <c r="Q550" s="394"/>
      <c r="R550" s="394"/>
      <c r="S550" s="394"/>
      <c r="T550" s="395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401">
        <v>4640242181189</v>
      </c>
      <c r="E551" s="402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2" t="s">
        <v>665</v>
      </c>
      <c r="Q551" s="394"/>
      <c r="R551" s="394"/>
      <c r="S551" s="394"/>
      <c r="T551" s="395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401">
        <v>4640242180038</v>
      </c>
      <c r="E552" s="402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43" t="s">
        <v>668</v>
      </c>
      <c r="Q552" s="394"/>
      <c r="R552" s="394"/>
      <c r="S552" s="394"/>
      <c r="T552" s="395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401">
        <v>4640242181172</v>
      </c>
      <c r="E553" s="402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5" t="s">
        <v>671</v>
      </c>
      <c r="Q553" s="394"/>
      <c r="R553" s="394"/>
      <c r="S553" s="394"/>
      <c r="T553" s="395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8" t="s">
        <v>69</v>
      </c>
      <c r="Q554" s="389"/>
      <c r="R554" s="389"/>
      <c r="S554" s="389"/>
      <c r="T554" s="389"/>
      <c r="U554" s="389"/>
      <c r="V554" s="39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8" t="s">
        <v>69</v>
      </c>
      <c r="Q555" s="389"/>
      <c r="R555" s="389"/>
      <c r="S555" s="389"/>
      <c r="T555" s="389"/>
      <c r="U555" s="389"/>
      <c r="V555" s="390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04" t="s">
        <v>142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401">
        <v>4640242180519</v>
      </c>
      <c r="E557" s="402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4" t="s">
        <v>674</v>
      </c>
      <c r="Q557" s="394"/>
      <c r="R557" s="394"/>
      <c r="S557" s="394"/>
      <c r="T557" s="395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401">
        <v>4640242180526</v>
      </c>
      <c r="E558" s="402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0" t="s">
        <v>677</v>
      </c>
      <c r="Q558" s="394"/>
      <c r="R558" s="394"/>
      <c r="S558" s="394"/>
      <c r="T558" s="395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401">
        <v>4640242180090</v>
      </c>
      <c r="E559" s="402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1" t="s">
        <v>680</v>
      </c>
      <c r="Q559" s="394"/>
      <c r="R559" s="394"/>
      <c r="S559" s="394"/>
      <c r="T559" s="395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401">
        <v>4640242181363</v>
      </c>
      <c r="E560" s="402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1" t="s">
        <v>683</v>
      </c>
      <c r="Q560" s="394"/>
      <c r="R560" s="394"/>
      <c r="S560" s="394"/>
      <c r="T560" s="395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85"/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7"/>
      <c r="P561" s="388" t="s">
        <v>69</v>
      </c>
      <c r="Q561" s="389"/>
      <c r="R561" s="389"/>
      <c r="S561" s="389"/>
      <c r="T561" s="389"/>
      <c r="U561" s="389"/>
      <c r="V561" s="39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86"/>
      <c r="B562" s="386"/>
      <c r="C562" s="386"/>
      <c r="D562" s="386"/>
      <c r="E562" s="386"/>
      <c r="F562" s="386"/>
      <c r="G562" s="386"/>
      <c r="H562" s="386"/>
      <c r="I562" s="386"/>
      <c r="J562" s="386"/>
      <c r="K562" s="386"/>
      <c r="L562" s="386"/>
      <c r="M562" s="386"/>
      <c r="N562" s="386"/>
      <c r="O562" s="387"/>
      <c r="P562" s="388" t="s">
        <v>69</v>
      </c>
      <c r="Q562" s="389"/>
      <c r="R562" s="389"/>
      <c r="S562" s="389"/>
      <c r="T562" s="389"/>
      <c r="U562" s="389"/>
      <c r="V562" s="39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04" t="s">
        <v>63</v>
      </c>
      <c r="B563" s="386"/>
      <c r="C563" s="386"/>
      <c r="D563" s="386"/>
      <c r="E563" s="386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  <c r="X563" s="386"/>
      <c r="Y563" s="386"/>
      <c r="Z563" s="386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401">
        <v>4640242181615</v>
      </c>
      <c r="E564" s="402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44" t="s">
        <v>686</v>
      </c>
      <c r="Q564" s="394"/>
      <c r="R564" s="394"/>
      <c r="S564" s="394"/>
      <c r="T564" s="395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401">
        <v>4640242181639</v>
      </c>
      <c r="E565" s="402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41" t="s">
        <v>689</v>
      </c>
      <c r="Q565" s="394"/>
      <c r="R565" s="394"/>
      <c r="S565" s="394"/>
      <c r="T565" s="395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401">
        <v>4640242181622</v>
      </c>
      <c r="E566" s="402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6" t="s">
        <v>692</v>
      </c>
      <c r="Q566" s="394"/>
      <c r="R566" s="394"/>
      <c r="S566" s="394"/>
      <c r="T566" s="395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401">
        <v>4640242180816</v>
      </c>
      <c r="E567" s="402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2" t="s">
        <v>695</v>
      </c>
      <c r="Q567" s="394"/>
      <c r="R567" s="394"/>
      <c r="S567" s="394"/>
      <c r="T567" s="395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401">
        <v>4640242180595</v>
      </c>
      <c r="E568" s="402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7" t="s">
        <v>698</v>
      </c>
      <c r="Q568" s="394"/>
      <c r="R568" s="394"/>
      <c r="S568" s="394"/>
      <c r="T568" s="395"/>
      <c r="U568" s="34"/>
      <c r="V568" s="34"/>
      <c r="W568" s="35" t="s">
        <v>68</v>
      </c>
      <c r="X568" s="381">
        <v>100</v>
      </c>
      <c r="Y568" s="382">
        <f t="shared" si="94"/>
        <v>100.80000000000001</v>
      </c>
      <c r="Z568" s="36">
        <f>IFERROR(IF(Y568=0,"",ROUNDUP(Y568/H568,0)*0.00753),"")</f>
        <v>0.18071999999999999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106.19047619047619</v>
      </c>
      <c r="BN568" s="64">
        <f t="shared" si="96"/>
        <v>107.04</v>
      </c>
      <c r="BO568" s="64">
        <f t="shared" si="97"/>
        <v>0.15262515262515264</v>
      </c>
      <c r="BP568" s="64">
        <f t="shared" si="98"/>
        <v>0.15384615384615385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401">
        <v>4640242180489</v>
      </c>
      <c r="E569" s="402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60" t="s">
        <v>701</v>
      </c>
      <c r="Q569" s="394"/>
      <c r="R569" s="394"/>
      <c r="S569" s="394"/>
      <c r="T569" s="395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85"/>
      <c r="B570" s="386"/>
      <c r="C570" s="386"/>
      <c r="D570" s="386"/>
      <c r="E570" s="386"/>
      <c r="F570" s="386"/>
      <c r="G570" s="386"/>
      <c r="H570" s="386"/>
      <c r="I570" s="386"/>
      <c r="J570" s="386"/>
      <c r="K570" s="386"/>
      <c r="L570" s="386"/>
      <c r="M570" s="386"/>
      <c r="N570" s="386"/>
      <c r="O570" s="387"/>
      <c r="P570" s="388" t="s">
        <v>69</v>
      </c>
      <c r="Q570" s="389"/>
      <c r="R570" s="389"/>
      <c r="S570" s="389"/>
      <c r="T570" s="389"/>
      <c r="U570" s="389"/>
      <c r="V570" s="390"/>
      <c r="W570" s="37" t="s">
        <v>70</v>
      </c>
      <c r="X570" s="383">
        <f>IFERROR(X564/H564,"0")+IFERROR(X565/H565,"0")+IFERROR(X566/H566,"0")+IFERROR(X567/H567,"0")+IFERROR(X568/H568,"0")+IFERROR(X569/H569,"0")</f>
        <v>23.80952380952381</v>
      </c>
      <c r="Y570" s="383">
        <f>IFERROR(Y564/H564,"0")+IFERROR(Y565/H565,"0")+IFERROR(Y566/H566,"0")+IFERROR(Y567/H567,"0")+IFERROR(Y568/H568,"0")+IFERROR(Y569/H569,"0")</f>
        <v>24</v>
      </c>
      <c r="Z570" s="383">
        <f>IFERROR(IF(Z564="",0,Z564),"0")+IFERROR(IF(Z565="",0,Z565),"0")+IFERROR(IF(Z566="",0,Z566),"0")+IFERROR(IF(Z567="",0,Z567),"0")+IFERROR(IF(Z568="",0,Z568),"0")+IFERROR(IF(Z569="",0,Z569),"0")</f>
        <v>0.18071999999999999</v>
      </c>
      <c r="AA570" s="384"/>
      <c r="AB570" s="384"/>
      <c r="AC570" s="384"/>
    </row>
    <row r="571" spans="1:68" x14ac:dyDescent="0.2">
      <c r="A571" s="386"/>
      <c r="B571" s="386"/>
      <c r="C571" s="386"/>
      <c r="D571" s="386"/>
      <c r="E571" s="386"/>
      <c r="F571" s="386"/>
      <c r="G571" s="386"/>
      <c r="H571" s="386"/>
      <c r="I571" s="386"/>
      <c r="J571" s="386"/>
      <c r="K571" s="386"/>
      <c r="L571" s="386"/>
      <c r="M571" s="386"/>
      <c r="N571" s="386"/>
      <c r="O571" s="387"/>
      <c r="P571" s="388" t="s">
        <v>69</v>
      </c>
      <c r="Q571" s="389"/>
      <c r="R571" s="389"/>
      <c r="S571" s="389"/>
      <c r="T571" s="389"/>
      <c r="U571" s="389"/>
      <c r="V571" s="390"/>
      <c r="W571" s="37" t="s">
        <v>68</v>
      </c>
      <c r="X571" s="383">
        <f>IFERROR(SUM(X564:X569),"0")</f>
        <v>100</v>
      </c>
      <c r="Y571" s="383">
        <f>IFERROR(SUM(Y564:Y569),"0")</f>
        <v>100.80000000000001</v>
      </c>
      <c r="Z571" s="37"/>
      <c r="AA571" s="384"/>
      <c r="AB571" s="384"/>
      <c r="AC571" s="384"/>
    </row>
    <row r="572" spans="1:68" ht="14.25" hidden="1" customHeight="1" x14ac:dyDescent="0.25">
      <c r="A572" s="404" t="s">
        <v>71</v>
      </c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  <c r="X572" s="386"/>
      <c r="Y572" s="386"/>
      <c r="Z572" s="386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401">
        <v>4640242180533</v>
      </c>
      <c r="E573" s="402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702" t="s">
        <v>704</v>
      </c>
      <c r="Q573" s="394"/>
      <c r="R573" s="394"/>
      <c r="S573" s="394"/>
      <c r="T573" s="395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401">
        <v>4640242180540</v>
      </c>
      <c r="E574" s="402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4" t="s">
        <v>707</v>
      </c>
      <c r="Q574" s="394"/>
      <c r="R574" s="394"/>
      <c r="S574" s="394"/>
      <c r="T574" s="395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85"/>
      <c r="B575" s="386"/>
      <c r="C575" s="386"/>
      <c r="D575" s="386"/>
      <c r="E575" s="386"/>
      <c r="F575" s="386"/>
      <c r="G575" s="386"/>
      <c r="H575" s="386"/>
      <c r="I575" s="386"/>
      <c r="J575" s="386"/>
      <c r="K575" s="386"/>
      <c r="L575" s="386"/>
      <c r="M575" s="386"/>
      <c r="N575" s="386"/>
      <c r="O575" s="387"/>
      <c r="P575" s="388" t="s">
        <v>69</v>
      </c>
      <c r="Q575" s="389"/>
      <c r="R575" s="389"/>
      <c r="S575" s="389"/>
      <c r="T575" s="389"/>
      <c r="U575" s="389"/>
      <c r="V575" s="390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86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8" t="s">
        <v>69</v>
      </c>
      <c r="Q576" s="389"/>
      <c r="R576" s="389"/>
      <c r="S576" s="389"/>
      <c r="T576" s="389"/>
      <c r="U576" s="389"/>
      <c r="V576" s="390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04" t="s">
        <v>164</v>
      </c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  <c r="X577" s="386"/>
      <c r="Y577" s="386"/>
      <c r="Z577" s="386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401">
        <v>4640242180120</v>
      </c>
      <c r="E578" s="402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7" t="s">
        <v>710</v>
      </c>
      <c r="Q578" s="394"/>
      <c r="R578" s="394"/>
      <c r="S578" s="394"/>
      <c r="T578" s="395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401">
        <v>4640242180120</v>
      </c>
      <c r="E579" s="402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16" t="s">
        <v>712</v>
      </c>
      <c r="Q579" s="394"/>
      <c r="R579" s="394"/>
      <c r="S579" s="394"/>
      <c r="T579" s="395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401">
        <v>4640242180137</v>
      </c>
      <c r="E580" s="402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5" t="s">
        <v>715</v>
      </c>
      <c r="Q580" s="394"/>
      <c r="R580" s="394"/>
      <c r="S580" s="394"/>
      <c r="T580" s="395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401">
        <v>4640242180137</v>
      </c>
      <c r="E581" s="402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34" t="s">
        <v>717</v>
      </c>
      <c r="Q581" s="394"/>
      <c r="R581" s="394"/>
      <c r="S581" s="394"/>
      <c r="T581" s="395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85"/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7"/>
      <c r="P582" s="388" t="s">
        <v>69</v>
      </c>
      <c r="Q582" s="389"/>
      <c r="R582" s="389"/>
      <c r="S582" s="389"/>
      <c r="T582" s="389"/>
      <c r="U582" s="389"/>
      <c r="V582" s="39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86"/>
      <c r="B583" s="386"/>
      <c r="C583" s="386"/>
      <c r="D583" s="386"/>
      <c r="E583" s="386"/>
      <c r="F583" s="386"/>
      <c r="G583" s="386"/>
      <c r="H583" s="386"/>
      <c r="I583" s="386"/>
      <c r="J583" s="386"/>
      <c r="K583" s="386"/>
      <c r="L583" s="386"/>
      <c r="M583" s="386"/>
      <c r="N583" s="386"/>
      <c r="O583" s="387"/>
      <c r="P583" s="388" t="s">
        <v>69</v>
      </c>
      <c r="Q583" s="389"/>
      <c r="R583" s="389"/>
      <c r="S583" s="389"/>
      <c r="T583" s="389"/>
      <c r="U583" s="389"/>
      <c r="V583" s="39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38" t="s">
        <v>718</v>
      </c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6"/>
      <c r="P584" s="386"/>
      <c r="Q584" s="386"/>
      <c r="R584" s="386"/>
      <c r="S584" s="386"/>
      <c r="T584" s="386"/>
      <c r="U584" s="386"/>
      <c r="V584" s="386"/>
      <c r="W584" s="386"/>
      <c r="X584" s="386"/>
      <c r="Y584" s="386"/>
      <c r="Z584" s="386"/>
      <c r="AA584" s="375"/>
      <c r="AB584" s="375"/>
      <c r="AC584" s="375"/>
    </row>
    <row r="585" spans="1:68" ht="14.25" hidden="1" customHeight="1" x14ac:dyDescent="0.25">
      <c r="A585" s="404" t="s">
        <v>109</v>
      </c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6"/>
      <c r="P585" s="386"/>
      <c r="Q585" s="386"/>
      <c r="R585" s="386"/>
      <c r="S585" s="386"/>
      <c r="T585" s="386"/>
      <c r="U585" s="386"/>
      <c r="V585" s="386"/>
      <c r="W585" s="386"/>
      <c r="X585" s="386"/>
      <c r="Y585" s="386"/>
      <c r="Z585" s="386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401">
        <v>4640242180045</v>
      </c>
      <c r="E586" s="402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89" t="s">
        <v>721</v>
      </c>
      <c r="Q586" s="394"/>
      <c r="R586" s="394"/>
      <c r="S586" s="394"/>
      <c r="T586" s="395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401">
        <v>4640242180601</v>
      </c>
      <c r="E587" s="402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1" t="s">
        <v>724</v>
      </c>
      <c r="Q587" s="394"/>
      <c r="R587" s="394"/>
      <c r="S587" s="394"/>
      <c r="T587" s="395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85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387"/>
      <c r="P588" s="388" t="s">
        <v>69</v>
      </c>
      <c r="Q588" s="389"/>
      <c r="R588" s="389"/>
      <c r="S588" s="389"/>
      <c r="T588" s="389"/>
      <c r="U588" s="389"/>
      <c r="V588" s="39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387"/>
      <c r="P589" s="388" t="s">
        <v>69</v>
      </c>
      <c r="Q589" s="389"/>
      <c r="R589" s="389"/>
      <c r="S589" s="389"/>
      <c r="T589" s="389"/>
      <c r="U589" s="389"/>
      <c r="V589" s="39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04" t="s">
        <v>142</v>
      </c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386"/>
      <c r="P590" s="386"/>
      <c r="Q590" s="386"/>
      <c r="R590" s="386"/>
      <c r="S590" s="386"/>
      <c r="T590" s="386"/>
      <c r="U590" s="386"/>
      <c r="V590" s="386"/>
      <c r="W590" s="386"/>
      <c r="X590" s="386"/>
      <c r="Y590" s="386"/>
      <c r="Z590" s="386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401">
        <v>4640242180090</v>
      </c>
      <c r="E591" s="402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85" t="s">
        <v>727</v>
      </c>
      <c r="Q591" s="394"/>
      <c r="R591" s="394"/>
      <c r="S591" s="394"/>
      <c r="T591" s="395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85"/>
      <c r="B592" s="386"/>
      <c r="C592" s="386"/>
      <c r="D592" s="386"/>
      <c r="E592" s="386"/>
      <c r="F592" s="386"/>
      <c r="G592" s="386"/>
      <c r="H592" s="386"/>
      <c r="I592" s="386"/>
      <c r="J592" s="386"/>
      <c r="K592" s="386"/>
      <c r="L592" s="386"/>
      <c r="M592" s="386"/>
      <c r="N592" s="386"/>
      <c r="O592" s="387"/>
      <c r="P592" s="388" t="s">
        <v>69</v>
      </c>
      <c r="Q592" s="389"/>
      <c r="R592" s="389"/>
      <c r="S592" s="389"/>
      <c r="T592" s="389"/>
      <c r="U592" s="389"/>
      <c r="V592" s="39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86"/>
      <c r="B593" s="386"/>
      <c r="C593" s="386"/>
      <c r="D593" s="386"/>
      <c r="E593" s="386"/>
      <c r="F593" s="386"/>
      <c r="G593" s="386"/>
      <c r="H593" s="386"/>
      <c r="I593" s="386"/>
      <c r="J593" s="386"/>
      <c r="K593" s="386"/>
      <c r="L593" s="386"/>
      <c r="M593" s="386"/>
      <c r="N593" s="386"/>
      <c r="O593" s="387"/>
      <c r="P593" s="388" t="s">
        <v>69</v>
      </c>
      <c r="Q593" s="389"/>
      <c r="R593" s="389"/>
      <c r="S593" s="389"/>
      <c r="T593" s="389"/>
      <c r="U593" s="389"/>
      <c r="V593" s="39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04" t="s">
        <v>63</v>
      </c>
      <c r="B594" s="386"/>
      <c r="C594" s="386"/>
      <c r="D594" s="386"/>
      <c r="E594" s="386"/>
      <c r="F594" s="386"/>
      <c r="G594" s="386"/>
      <c r="H594" s="386"/>
      <c r="I594" s="386"/>
      <c r="J594" s="386"/>
      <c r="K594" s="386"/>
      <c r="L594" s="386"/>
      <c r="M594" s="386"/>
      <c r="N594" s="386"/>
      <c r="O594" s="386"/>
      <c r="P594" s="386"/>
      <c r="Q594" s="386"/>
      <c r="R594" s="386"/>
      <c r="S594" s="386"/>
      <c r="T594" s="386"/>
      <c r="U594" s="386"/>
      <c r="V594" s="386"/>
      <c r="W594" s="386"/>
      <c r="X594" s="386"/>
      <c r="Y594" s="386"/>
      <c r="Z594" s="386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401">
        <v>4640242180076</v>
      </c>
      <c r="E595" s="402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5" t="s">
        <v>730</v>
      </c>
      <c r="Q595" s="394"/>
      <c r="R595" s="394"/>
      <c r="S595" s="394"/>
      <c r="T595" s="395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85"/>
      <c r="B596" s="386"/>
      <c r="C596" s="386"/>
      <c r="D596" s="386"/>
      <c r="E596" s="386"/>
      <c r="F596" s="386"/>
      <c r="G596" s="386"/>
      <c r="H596" s="386"/>
      <c r="I596" s="386"/>
      <c r="J596" s="386"/>
      <c r="K596" s="386"/>
      <c r="L596" s="386"/>
      <c r="M596" s="386"/>
      <c r="N596" s="386"/>
      <c r="O596" s="387"/>
      <c r="P596" s="388" t="s">
        <v>69</v>
      </c>
      <c r="Q596" s="389"/>
      <c r="R596" s="389"/>
      <c r="S596" s="389"/>
      <c r="T596" s="389"/>
      <c r="U596" s="389"/>
      <c r="V596" s="39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86"/>
      <c r="B597" s="386"/>
      <c r="C597" s="386"/>
      <c r="D597" s="386"/>
      <c r="E597" s="386"/>
      <c r="F597" s="386"/>
      <c r="G597" s="386"/>
      <c r="H597" s="386"/>
      <c r="I597" s="386"/>
      <c r="J597" s="386"/>
      <c r="K597" s="386"/>
      <c r="L597" s="386"/>
      <c r="M597" s="386"/>
      <c r="N597" s="386"/>
      <c r="O597" s="387"/>
      <c r="P597" s="388" t="s">
        <v>69</v>
      </c>
      <c r="Q597" s="389"/>
      <c r="R597" s="389"/>
      <c r="S597" s="389"/>
      <c r="T597" s="389"/>
      <c r="U597" s="389"/>
      <c r="V597" s="39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04" t="s">
        <v>71</v>
      </c>
      <c r="B598" s="386"/>
      <c r="C598" s="386"/>
      <c r="D598" s="386"/>
      <c r="E598" s="386"/>
      <c r="F598" s="386"/>
      <c r="G598" s="386"/>
      <c r="H598" s="386"/>
      <c r="I598" s="386"/>
      <c r="J598" s="386"/>
      <c r="K598" s="386"/>
      <c r="L598" s="386"/>
      <c r="M598" s="386"/>
      <c r="N598" s="386"/>
      <c r="O598" s="386"/>
      <c r="P598" s="386"/>
      <c r="Q598" s="386"/>
      <c r="R598" s="386"/>
      <c r="S598" s="386"/>
      <c r="T598" s="386"/>
      <c r="U598" s="386"/>
      <c r="V598" s="386"/>
      <c r="W598" s="386"/>
      <c r="X598" s="386"/>
      <c r="Y598" s="386"/>
      <c r="Z598" s="386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401">
        <v>4640242180106</v>
      </c>
      <c r="E599" s="402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400" t="s">
        <v>733</v>
      </c>
      <c r="Q599" s="394"/>
      <c r="R599" s="394"/>
      <c r="S599" s="394"/>
      <c r="T599" s="395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85"/>
      <c r="B600" s="386"/>
      <c r="C600" s="386"/>
      <c r="D600" s="386"/>
      <c r="E600" s="386"/>
      <c r="F600" s="386"/>
      <c r="G600" s="386"/>
      <c r="H600" s="386"/>
      <c r="I600" s="386"/>
      <c r="J600" s="386"/>
      <c r="K600" s="386"/>
      <c r="L600" s="386"/>
      <c r="M600" s="386"/>
      <c r="N600" s="386"/>
      <c r="O600" s="387"/>
      <c r="P600" s="388" t="s">
        <v>69</v>
      </c>
      <c r="Q600" s="389"/>
      <c r="R600" s="389"/>
      <c r="S600" s="389"/>
      <c r="T600" s="389"/>
      <c r="U600" s="389"/>
      <c r="V600" s="39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86"/>
      <c r="B601" s="386"/>
      <c r="C601" s="386"/>
      <c r="D601" s="386"/>
      <c r="E601" s="386"/>
      <c r="F601" s="386"/>
      <c r="G601" s="386"/>
      <c r="H601" s="386"/>
      <c r="I601" s="386"/>
      <c r="J601" s="386"/>
      <c r="K601" s="386"/>
      <c r="L601" s="386"/>
      <c r="M601" s="386"/>
      <c r="N601" s="386"/>
      <c r="O601" s="387"/>
      <c r="P601" s="388" t="s">
        <v>69</v>
      </c>
      <c r="Q601" s="389"/>
      <c r="R601" s="389"/>
      <c r="S601" s="389"/>
      <c r="T601" s="389"/>
      <c r="U601" s="389"/>
      <c r="V601" s="39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6"/>
      <c r="B602" s="386"/>
      <c r="C602" s="386"/>
      <c r="D602" s="386"/>
      <c r="E602" s="386"/>
      <c r="F602" s="386"/>
      <c r="G602" s="386"/>
      <c r="H602" s="386"/>
      <c r="I602" s="386"/>
      <c r="J602" s="386"/>
      <c r="K602" s="386"/>
      <c r="L602" s="386"/>
      <c r="M602" s="386"/>
      <c r="N602" s="386"/>
      <c r="O602" s="605"/>
      <c r="P602" s="429" t="s">
        <v>734</v>
      </c>
      <c r="Q602" s="430"/>
      <c r="R602" s="430"/>
      <c r="S602" s="430"/>
      <c r="T602" s="430"/>
      <c r="U602" s="430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5908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5922.6</v>
      </c>
      <c r="Z602" s="37"/>
      <c r="AA602" s="384"/>
      <c r="AB602" s="384"/>
      <c r="AC602" s="384"/>
    </row>
    <row r="603" spans="1:68" x14ac:dyDescent="0.2">
      <c r="A603" s="386"/>
      <c r="B603" s="386"/>
      <c r="C603" s="386"/>
      <c r="D603" s="386"/>
      <c r="E603" s="386"/>
      <c r="F603" s="386"/>
      <c r="G603" s="386"/>
      <c r="H603" s="386"/>
      <c r="I603" s="386"/>
      <c r="J603" s="386"/>
      <c r="K603" s="386"/>
      <c r="L603" s="386"/>
      <c r="M603" s="386"/>
      <c r="N603" s="386"/>
      <c r="O603" s="605"/>
      <c r="P603" s="429" t="s">
        <v>735</v>
      </c>
      <c r="Q603" s="430"/>
      <c r="R603" s="430"/>
      <c r="S603" s="430"/>
      <c r="T603" s="430"/>
      <c r="U603" s="430"/>
      <c r="V603" s="412"/>
      <c r="W603" s="37" t="s">
        <v>68</v>
      </c>
      <c r="X603" s="383">
        <f>IFERROR(SUM(BM22:BM599),"0")</f>
        <v>6224.5126739926745</v>
      </c>
      <c r="Y603" s="383">
        <f>IFERROR(SUM(BN22:BN599),"0")</f>
        <v>6239.7540000000008</v>
      </c>
      <c r="Z603" s="37"/>
      <c r="AA603" s="384"/>
      <c r="AB603" s="384"/>
      <c r="AC603" s="384"/>
    </row>
    <row r="604" spans="1:68" x14ac:dyDescent="0.2">
      <c r="A604" s="386"/>
      <c r="B604" s="386"/>
      <c r="C604" s="386"/>
      <c r="D604" s="386"/>
      <c r="E604" s="386"/>
      <c r="F604" s="386"/>
      <c r="G604" s="386"/>
      <c r="H604" s="386"/>
      <c r="I604" s="386"/>
      <c r="J604" s="386"/>
      <c r="K604" s="386"/>
      <c r="L604" s="386"/>
      <c r="M604" s="386"/>
      <c r="N604" s="386"/>
      <c r="O604" s="605"/>
      <c r="P604" s="429" t="s">
        <v>736</v>
      </c>
      <c r="Q604" s="430"/>
      <c r="R604" s="430"/>
      <c r="S604" s="430"/>
      <c r="T604" s="430"/>
      <c r="U604" s="430"/>
      <c r="V604" s="412"/>
      <c r="W604" s="37" t="s">
        <v>737</v>
      </c>
      <c r="X604" s="38">
        <f>ROUNDUP(SUM(BO22:BO599),0)</f>
        <v>12</v>
      </c>
      <c r="Y604" s="38">
        <f>ROUNDUP(SUM(BP22:BP599),0)</f>
        <v>12</v>
      </c>
      <c r="Z604" s="37"/>
      <c r="AA604" s="384"/>
      <c r="AB604" s="384"/>
      <c r="AC604" s="384"/>
    </row>
    <row r="605" spans="1:68" x14ac:dyDescent="0.2">
      <c r="A605" s="386"/>
      <c r="B605" s="386"/>
      <c r="C605" s="386"/>
      <c r="D605" s="386"/>
      <c r="E605" s="386"/>
      <c r="F605" s="386"/>
      <c r="G605" s="386"/>
      <c r="H605" s="386"/>
      <c r="I605" s="386"/>
      <c r="J605" s="386"/>
      <c r="K605" s="386"/>
      <c r="L605" s="386"/>
      <c r="M605" s="386"/>
      <c r="N605" s="386"/>
      <c r="O605" s="605"/>
      <c r="P605" s="429" t="s">
        <v>738</v>
      </c>
      <c r="Q605" s="430"/>
      <c r="R605" s="430"/>
      <c r="S605" s="430"/>
      <c r="T605" s="430"/>
      <c r="U605" s="430"/>
      <c r="V605" s="412"/>
      <c r="W605" s="37" t="s">
        <v>68</v>
      </c>
      <c r="X605" s="383">
        <f>GrossWeightTotal+PalletQtyTotal*25</f>
        <v>6524.5126739926745</v>
      </c>
      <c r="Y605" s="383">
        <f>GrossWeightTotalR+PalletQtyTotalR*25</f>
        <v>6539.7540000000008</v>
      </c>
      <c r="Z605" s="37"/>
      <c r="AA605" s="384"/>
      <c r="AB605" s="384"/>
      <c r="AC605" s="384"/>
    </row>
    <row r="606" spans="1:68" x14ac:dyDescent="0.2">
      <c r="A606" s="386"/>
      <c r="B606" s="386"/>
      <c r="C606" s="386"/>
      <c r="D606" s="386"/>
      <c r="E606" s="386"/>
      <c r="F606" s="386"/>
      <c r="G606" s="386"/>
      <c r="H606" s="386"/>
      <c r="I606" s="386"/>
      <c r="J606" s="386"/>
      <c r="K606" s="386"/>
      <c r="L606" s="386"/>
      <c r="M606" s="386"/>
      <c r="N606" s="386"/>
      <c r="O606" s="605"/>
      <c r="P606" s="429" t="s">
        <v>739</v>
      </c>
      <c r="Q606" s="430"/>
      <c r="R606" s="430"/>
      <c r="S606" s="430"/>
      <c r="T606" s="430"/>
      <c r="U606" s="430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605.61172161172169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607</v>
      </c>
      <c r="Z606" s="37"/>
      <c r="AA606" s="384"/>
      <c r="AB606" s="384"/>
      <c r="AC606" s="384"/>
    </row>
    <row r="607" spans="1:68" ht="14.25" hidden="1" customHeight="1" x14ac:dyDescent="0.2">
      <c r="A607" s="386"/>
      <c r="B607" s="386"/>
      <c r="C607" s="386"/>
      <c r="D607" s="386"/>
      <c r="E607" s="386"/>
      <c r="F607" s="386"/>
      <c r="G607" s="386"/>
      <c r="H607" s="386"/>
      <c r="I607" s="386"/>
      <c r="J607" s="386"/>
      <c r="K607" s="386"/>
      <c r="L607" s="386"/>
      <c r="M607" s="386"/>
      <c r="N607" s="386"/>
      <c r="O607" s="605"/>
      <c r="P607" s="429" t="s">
        <v>740</v>
      </c>
      <c r="Q607" s="430"/>
      <c r="R607" s="430"/>
      <c r="S607" s="430"/>
      <c r="T607" s="430"/>
      <c r="U607" s="430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12.836210000000001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91" t="s">
        <v>107</v>
      </c>
      <c r="D609" s="484"/>
      <c r="E609" s="484"/>
      <c r="F609" s="484"/>
      <c r="G609" s="484"/>
      <c r="H609" s="444"/>
      <c r="I609" s="391" t="s">
        <v>250</v>
      </c>
      <c r="J609" s="484"/>
      <c r="K609" s="484"/>
      <c r="L609" s="484"/>
      <c r="M609" s="484"/>
      <c r="N609" s="484"/>
      <c r="O609" s="484"/>
      <c r="P609" s="484"/>
      <c r="Q609" s="484"/>
      <c r="R609" s="484"/>
      <c r="S609" s="484"/>
      <c r="T609" s="484"/>
      <c r="U609" s="484"/>
      <c r="V609" s="444"/>
      <c r="W609" s="391" t="s">
        <v>466</v>
      </c>
      <c r="X609" s="444"/>
      <c r="Y609" s="391" t="s">
        <v>521</v>
      </c>
      <c r="Z609" s="484"/>
      <c r="AA609" s="484"/>
      <c r="AB609" s="444"/>
      <c r="AC609" s="372" t="s">
        <v>607</v>
      </c>
      <c r="AD609" s="391" t="s">
        <v>650</v>
      </c>
      <c r="AE609" s="444"/>
      <c r="AF609" s="374"/>
    </row>
    <row r="610" spans="1:32" ht="14.25" customHeight="1" thickTop="1" x14ac:dyDescent="0.2">
      <c r="A610" s="489" t="s">
        <v>743</v>
      </c>
      <c r="B610" s="391" t="s">
        <v>62</v>
      </c>
      <c r="C610" s="391" t="s">
        <v>108</v>
      </c>
      <c r="D610" s="391" t="s">
        <v>128</v>
      </c>
      <c r="E610" s="391" t="s">
        <v>170</v>
      </c>
      <c r="F610" s="391" t="s">
        <v>187</v>
      </c>
      <c r="G610" s="391" t="s">
        <v>218</v>
      </c>
      <c r="H610" s="391" t="s">
        <v>107</v>
      </c>
      <c r="I610" s="391" t="s">
        <v>251</v>
      </c>
      <c r="J610" s="391" t="s">
        <v>268</v>
      </c>
      <c r="K610" s="391" t="s">
        <v>324</v>
      </c>
      <c r="L610" s="374"/>
      <c r="M610" s="391" t="s">
        <v>339</v>
      </c>
      <c r="N610" s="374"/>
      <c r="O610" s="391" t="s">
        <v>355</v>
      </c>
      <c r="P610" s="391" t="s">
        <v>366</v>
      </c>
      <c r="Q610" s="391" t="s">
        <v>369</v>
      </c>
      <c r="R610" s="391" t="s">
        <v>376</v>
      </c>
      <c r="S610" s="391" t="s">
        <v>387</v>
      </c>
      <c r="T610" s="391" t="s">
        <v>390</v>
      </c>
      <c r="U610" s="391" t="s">
        <v>397</v>
      </c>
      <c r="V610" s="391" t="s">
        <v>457</v>
      </c>
      <c r="W610" s="391" t="s">
        <v>467</v>
      </c>
      <c r="X610" s="391" t="s">
        <v>495</v>
      </c>
      <c r="Y610" s="391" t="s">
        <v>522</v>
      </c>
      <c r="Z610" s="391" t="s">
        <v>570</v>
      </c>
      <c r="AA610" s="391" t="s">
        <v>592</v>
      </c>
      <c r="AB610" s="391" t="s">
        <v>599</v>
      </c>
      <c r="AC610" s="391" t="s">
        <v>607</v>
      </c>
      <c r="AD610" s="391" t="s">
        <v>650</v>
      </c>
      <c r="AE610" s="391" t="s">
        <v>718</v>
      </c>
      <c r="AF610" s="374"/>
    </row>
    <row r="611" spans="1:32" ht="13.5" customHeight="1" thickBot="1" x14ac:dyDescent="0.25">
      <c r="A611" s="490"/>
      <c r="B611" s="392"/>
      <c r="C611" s="392"/>
      <c r="D611" s="392"/>
      <c r="E611" s="392"/>
      <c r="F611" s="392"/>
      <c r="G611" s="392"/>
      <c r="H611" s="392"/>
      <c r="I611" s="392"/>
      <c r="J611" s="392"/>
      <c r="K611" s="392"/>
      <c r="L611" s="374"/>
      <c r="M611" s="392"/>
      <c r="N611" s="374"/>
      <c r="O611" s="392"/>
      <c r="P611" s="392"/>
      <c r="Q611" s="392"/>
      <c r="R611" s="392"/>
      <c r="S611" s="392"/>
      <c r="T611" s="392"/>
      <c r="U611" s="392"/>
      <c r="V611" s="392"/>
      <c r="W611" s="392"/>
      <c r="X611" s="392"/>
      <c r="Y611" s="392"/>
      <c r="Z611" s="392"/>
      <c r="AA611" s="392"/>
      <c r="AB611" s="392"/>
      <c r="AC611" s="392"/>
      <c r="AD611" s="392"/>
      <c r="AE611" s="392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8.4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3143.4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2670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100.80000000000001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,90"/>
        <filter val="100,00"/>
        <filter val="11"/>
        <filter val="23,81"/>
        <filter val="3 000,00"/>
        <filter val="384,62"/>
        <filter val="5 608,00"/>
        <filter val="5 909,38"/>
        <filter val="500,00"/>
        <filter val="577,00"/>
        <filter val="6 184,38"/>
        <filter val="66,67"/>
        <filter val="8,00"/>
      </filters>
    </filterColumn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