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4025288-5A32-4233-9768-0BF0385F80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R61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50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9" i="1" s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94" i="1" s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9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2" i="1" s="1"/>
  <c r="Y23" i="1"/>
  <c r="X23" i="1"/>
  <c r="X606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06" i="1" s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BP186" i="1"/>
  <c r="BN186" i="1"/>
  <c r="BP188" i="1"/>
  <c r="BN188" i="1"/>
  <c r="Z188" i="1"/>
  <c r="BP192" i="1"/>
  <c r="BN192" i="1"/>
  <c r="Z192" i="1"/>
  <c r="J612" i="1"/>
  <c r="Y200" i="1"/>
  <c r="BP197" i="1"/>
  <c r="BN197" i="1"/>
  <c r="Z197" i="1"/>
  <c r="Z199" i="1" s="1"/>
  <c r="BP209" i="1"/>
  <c r="BN209" i="1"/>
  <c r="Z209" i="1"/>
  <c r="H9" i="1"/>
  <c r="B612" i="1"/>
  <c r="X603" i="1"/>
  <c r="X604" i="1"/>
  <c r="Y24" i="1"/>
  <c r="Z26" i="1"/>
  <c r="Z36" i="1" s="1"/>
  <c r="BN26" i="1"/>
  <c r="Y603" i="1" s="1"/>
  <c r="Y605" i="1" s="1"/>
  <c r="BP26" i="1"/>
  <c r="Y604" i="1" s="1"/>
  <c r="Z28" i="1"/>
  <c r="BN28" i="1"/>
  <c r="Z30" i="1"/>
  <c r="BN30" i="1"/>
  <c r="Z34" i="1"/>
  <c r="BN34" i="1"/>
  <c r="C61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Z138" i="1" s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H612" i="1"/>
  <c r="Z164" i="1"/>
  <c r="Z166" i="1" s="1"/>
  <c r="BN164" i="1"/>
  <c r="Y167" i="1"/>
  <c r="Z170" i="1"/>
  <c r="Z174" i="1" s="1"/>
  <c r="BN170" i="1"/>
  <c r="Z172" i="1"/>
  <c r="BN172" i="1"/>
  <c r="Z178" i="1"/>
  <c r="Z180" i="1" s="1"/>
  <c r="BN178" i="1"/>
  <c r="I612" i="1"/>
  <c r="Y193" i="1"/>
  <c r="Z186" i="1"/>
  <c r="Z193" i="1" s="1"/>
  <c r="BP190" i="1"/>
  <c r="BN190" i="1"/>
  <c r="Z190" i="1"/>
  <c r="Y199" i="1"/>
  <c r="BP203" i="1"/>
  <c r="BN203" i="1"/>
  <c r="Z203" i="1"/>
  <c r="Z204" i="1" s="1"/>
  <c r="Y205" i="1"/>
  <c r="Y215" i="1"/>
  <c r="Y216" i="1"/>
  <c r="BP207" i="1"/>
  <c r="BN207" i="1"/>
  <c r="Z207" i="1"/>
  <c r="Z211" i="1"/>
  <c r="BN211" i="1"/>
  <c r="Z213" i="1"/>
  <c r="BN213" i="1"/>
  <c r="Z219" i="1"/>
  <c r="Z229" i="1" s="1"/>
  <c r="BN219" i="1"/>
  <c r="BP219" i="1"/>
  <c r="Z221" i="1"/>
  <c r="BN221" i="1"/>
  <c r="Z223" i="1"/>
  <c r="BN223" i="1"/>
  <c r="Z225" i="1"/>
  <c r="BN225" i="1"/>
  <c r="Z227" i="1"/>
  <c r="BN227" i="1"/>
  <c r="Z233" i="1"/>
  <c r="Z237" i="1" s="1"/>
  <c r="BN233" i="1"/>
  <c r="BP233" i="1"/>
  <c r="Z235" i="1"/>
  <c r="BN235" i="1"/>
  <c r="K612" i="1"/>
  <c r="Z242" i="1"/>
  <c r="Z249" i="1" s="1"/>
  <c r="BN242" i="1"/>
  <c r="BP242" i="1"/>
  <c r="Z244" i="1"/>
  <c r="BN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Z407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Z346" i="1"/>
  <c r="BP344" i="1"/>
  <c r="BN344" i="1"/>
  <c r="Z344" i="1"/>
  <c r="Z363" i="1"/>
  <c r="BP361" i="1"/>
  <c r="BN361" i="1"/>
  <c r="Z361" i="1"/>
  <c r="BP371" i="1"/>
  <c r="BN371" i="1"/>
  <c r="Z371" i="1"/>
  <c r="Z377" i="1" s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Z449" i="1" s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54" i="1" l="1"/>
  <c r="Z532" i="1"/>
  <c r="Z582" i="1"/>
  <c r="Z388" i="1"/>
  <c r="Z324" i="1"/>
  <c r="Z317" i="1"/>
  <c r="Z215" i="1"/>
  <c r="Z129" i="1"/>
  <c r="Z123" i="1"/>
  <c r="Z99" i="1"/>
  <c r="Z607" i="1" s="1"/>
  <c r="Y602" i="1"/>
  <c r="X605" i="1"/>
  <c r="Z570" i="1"/>
  <c r="Z474" i="1"/>
  <c r="Z401" i="1"/>
  <c r="Z339" i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<sst xmlns="http://schemas.openxmlformats.org/spreadsheetml/2006/main" count="2472" uniqueCount="781">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</sst>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0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50</v>
      </c>
      <c r="Y53" s="382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52.222222222222221</v>
      </c>
      <c r="BN53" s="64">
        <f t="shared" ref="BN53:BN58" si="8">IFERROR(Y53*I53/H53,"0")</f>
        <v>56.4</v>
      </c>
      <c r="BO53" s="64">
        <f t="shared" ref="BO53:BO58" si="9">IFERROR(1/J53*(X53/H53),"0")</f>
        <v>8.2671957671957674E-2</v>
      </c>
      <c r="BP53" s="64">
        <f t="shared" ref="BP53:BP58" si="10">IFERROR(1/J53*(Y53/H53),"0")</f>
        <v>8.9285714285714274E-2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24</v>
      </c>
      <c r="Y56" s="382">
        <f t="shared" si="6"/>
        <v>24</v>
      </c>
      <c r="Z56" s="36">
        <f>IFERROR(IF(Y56=0,"",ROUNDUP(Y56/H56,0)*0.00937),"")</f>
        <v>5.6219999999999999E-2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25.44</v>
      </c>
      <c r="BN56" s="64">
        <f t="shared" si="8"/>
        <v>25.44</v>
      </c>
      <c r="BO56" s="64">
        <f t="shared" si="9"/>
        <v>0.05</v>
      </c>
      <c r="BP56" s="64">
        <f t="shared" si="10"/>
        <v>0.05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10.62962962962963</v>
      </c>
      <c r="Y59" s="383">
        <f>IFERROR(Y53/H53,"0")+IFERROR(Y54/H54,"0")+IFERROR(Y55/H55,"0")+IFERROR(Y56/H56,"0")+IFERROR(Y57/H57,"0")+IFERROR(Y58/H58,"0")</f>
        <v>11</v>
      </c>
      <c r="Z59" s="383">
        <f>IFERROR(IF(Z53="",0,Z53),"0")+IFERROR(IF(Z54="",0,Z54),"0")+IFERROR(IF(Z55="",0,Z55),"0")+IFERROR(IF(Z56="",0,Z56),"0")+IFERROR(IF(Z57="",0,Z57),"0")+IFERROR(IF(Z58="",0,Z58),"0")</f>
        <v>0.16496999999999998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74</v>
      </c>
      <c r="Y60" s="383">
        <f>IFERROR(SUM(Y53:Y58),"0")</f>
        <v>78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30</v>
      </c>
      <c r="Y69" s="382">
        <f t="shared" si="11"/>
        <v>32.400000000000006</v>
      </c>
      <c r="Z69" s="36">
        <f>IFERROR(IF(Y69=0,"",ROUNDUP(Y69/H69,0)*0.02175),"")</f>
        <v>6.5250000000000002E-2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31.333333333333329</v>
      </c>
      <c r="BN69" s="64">
        <f t="shared" si="13"/>
        <v>33.840000000000003</v>
      </c>
      <c r="BO69" s="64">
        <f t="shared" si="14"/>
        <v>4.96031746031746E-2</v>
      </c>
      <c r="BP69" s="64">
        <f t="shared" si="15"/>
        <v>5.3571428571428575E-2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2.7777777777777777</v>
      </c>
      <c r="Y74" s="383">
        <f>IFERROR(Y68/H68,"0")+IFERROR(Y69/H69,"0")+IFERROR(Y70/H70,"0")+IFERROR(Y71/H71,"0")+IFERROR(Y72/H72,"0")+IFERROR(Y73/H73,"0")</f>
        <v>3.0000000000000004</v>
      </c>
      <c r="Z74" s="383">
        <f>IFERROR(IF(Z68="",0,Z68),"0")+IFERROR(IF(Z69="",0,Z69),"0")+IFERROR(IF(Z70="",0,Z70),"0")+IFERROR(IF(Z71="",0,Z71),"0")+IFERROR(IF(Z72="",0,Z72),"0")+IFERROR(IF(Z73="",0,Z73),"0")</f>
        <v>6.5250000000000002E-2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30</v>
      </c>
      <c r="Y75" s="383">
        <f>IFERROR(SUM(Y68:Y73),"0")</f>
        <v>32.400000000000006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400</v>
      </c>
      <c r="Y77" s="382">
        <f>IFERROR(IF(X77="",0,CEILING((X77/$H77),1)*$H77),"")</f>
        <v>410.40000000000003</v>
      </c>
      <c r="Z77" s="36">
        <f>IFERROR(IF(Y77=0,"",ROUNDUP(Y77/H77,0)*0.02175),"")</f>
        <v>0.8264999999999999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417.77777777777777</v>
      </c>
      <c r="BN77" s="64">
        <f>IFERROR(Y77*I77/H77,"0")</f>
        <v>428.64</v>
      </c>
      <c r="BO77" s="64">
        <f>IFERROR(1/J77*(X77/H77),"0")</f>
        <v>0.66137566137566139</v>
      </c>
      <c r="BP77" s="64">
        <f>IFERROR(1/J77*(Y77/H77),"0")</f>
        <v>0.67857142857142849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37.037037037037038</v>
      </c>
      <c r="Y79" s="383">
        <f>IFERROR(Y77/H77,"0")+IFERROR(Y78/H78,"0")</f>
        <v>38</v>
      </c>
      <c r="Z79" s="383">
        <f>IFERROR(IF(Z77="",0,Z77),"0")+IFERROR(IF(Z78="",0,Z78),"0")</f>
        <v>0.8264999999999999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400</v>
      </c>
      <c r="Y80" s="383">
        <f>IFERROR(SUM(Y77:Y78),"0")</f>
        <v>410.40000000000003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40</v>
      </c>
      <c r="Y103" s="382">
        <f>IFERROR(IF(X103="",0,CEILING((X103/$H103),1)*$H103),"")</f>
        <v>43.2</v>
      </c>
      <c r="Z103" s="36">
        <f>IFERROR(IF(Y103=0,"",ROUNDUP(Y103/H103,0)*0.02175),"")</f>
        <v>8.6999999999999994E-2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41.777777777777771</v>
      </c>
      <c r="BN103" s="64">
        <f>IFERROR(Y103*I103/H103,"0")</f>
        <v>45.12</v>
      </c>
      <c r="BO103" s="64">
        <f>IFERROR(1/J103*(X103/H103),"0")</f>
        <v>6.613756613756612E-2</v>
      </c>
      <c r="BP103" s="64">
        <f>IFERROR(1/J103*(Y103/H103),"0")</f>
        <v>7.1428571428571425E-2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3.7037037037037033</v>
      </c>
      <c r="Y106" s="383">
        <f>IFERROR(Y103/H103,"0")+IFERROR(Y104/H104,"0")+IFERROR(Y105/H105,"0")</f>
        <v>4</v>
      </c>
      <c r="Z106" s="383">
        <f>IFERROR(IF(Z103="",0,Z103),"0")+IFERROR(IF(Z104="",0,Z104),"0")+IFERROR(IF(Z105="",0,Z105),"0")</f>
        <v>8.6999999999999994E-2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40</v>
      </c>
      <c r="Y107" s="383">
        <f>IFERROR(SUM(Y103:Y105),"0")</f>
        <v>43.2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40</v>
      </c>
      <c r="Y110" s="382">
        <f>IFERROR(IF(X110="",0,CEILING((X110/$H110),1)*$H110),"")</f>
        <v>42</v>
      </c>
      <c r="Z110" s="36">
        <f>IFERROR(IF(Y110=0,"",ROUNDUP(Y110/H110,0)*0.02175),"")</f>
        <v>0.10874999999999999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42.685714285714283</v>
      </c>
      <c r="BN110" s="64">
        <f>IFERROR(Y110*I110/H110,"0")</f>
        <v>44.82</v>
      </c>
      <c r="BO110" s="64">
        <f>IFERROR(1/J110*(X110/H110),"0")</f>
        <v>8.5034013605442174E-2</v>
      </c>
      <c r="BP110" s="64">
        <f>IFERROR(1/J110*(Y110/H110),"0")</f>
        <v>8.9285714285714274E-2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4.7619047619047619</v>
      </c>
      <c r="Y114" s="383">
        <f>IFERROR(Y109/H109,"0")+IFERROR(Y110/H110,"0")+IFERROR(Y111/H111,"0")+IFERROR(Y112/H112,"0")+IFERROR(Y113/H113,"0")</f>
        <v>5</v>
      </c>
      <c r="Z114" s="383">
        <f>IFERROR(IF(Z109="",0,Z109),"0")+IFERROR(IF(Z110="",0,Z110),"0")+IFERROR(IF(Z111="",0,Z111),"0")+IFERROR(IF(Z112="",0,Z112),"0")+IFERROR(IF(Z113="",0,Z113),"0")</f>
        <v>0.10874999999999999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40</v>
      </c>
      <c r="Y115" s="383">
        <f>IFERROR(SUM(Y109:Y113),"0")</f>
        <v>42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80</v>
      </c>
      <c r="Y133" s="382">
        <f t="shared" si="21"/>
        <v>84</v>
      </c>
      <c r="Z133" s="36">
        <f>IFERROR(IF(Y133=0,"",ROUNDUP(Y133/H133,0)*0.02175),"")</f>
        <v>0.21749999999999997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85.314285714285703</v>
      </c>
      <c r="BN133" s="64">
        <f t="shared" si="23"/>
        <v>89.58</v>
      </c>
      <c r="BO133" s="64">
        <f t="shared" si="24"/>
        <v>0.17006802721088435</v>
      </c>
      <c r="BP133" s="64">
        <f t="shared" si="25"/>
        <v>0.17857142857142855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9.5238095238095237</v>
      </c>
      <c r="Y138" s="383">
        <f>IFERROR(Y132/H132,"0")+IFERROR(Y133/H133,"0")+IFERROR(Y134/H134,"0")+IFERROR(Y135/H135,"0")+IFERROR(Y136/H136,"0")+IFERROR(Y137/H137,"0")</f>
        <v>10</v>
      </c>
      <c r="Z138" s="383">
        <f>IFERROR(IF(Z132="",0,Z132),"0")+IFERROR(IF(Z133="",0,Z133),"0")+IFERROR(IF(Z134="",0,Z134),"0")+IFERROR(IF(Z135="",0,Z135),"0")+IFERROR(IF(Z136="",0,Z136),"0")+IFERROR(IF(Z137="",0,Z137),"0")</f>
        <v>0.21749999999999997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80</v>
      </c>
      <c r="Y139" s="383">
        <f>IFERROR(SUM(Y132:Y137),"0")</f>
        <v>84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40</v>
      </c>
      <c r="Y274" s="382">
        <f>IFERROR(IF(X274="",0,CEILING((X274/$H274),1)*$H274),"")</f>
        <v>45</v>
      </c>
      <c r="Z274" s="36">
        <f>IFERROR(IF(Y274=0,"",ROUNDUP(Y274/H274,0)*0.02175),"")</f>
        <v>0.10874999999999999</v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42.13333333333334</v>
      </c>
      <c r="BN274" s="64">
        <f>IFERROR(Y274*I274/H274,"0")</f>
        <v>47.400000000000006</v>
      </c>
      <c r="BO274" s="64">
        <f>IFERROR(1/J274*(X274/H274),"0")</f>
        <v>7.9365079365079361E-2</v>
      </c>
      <c r="BP274" s="64">
        <f>IFERROR(1/J274*(Y274/H274),"0")</f>
        <v>8.9285714285714274E-2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4.4444444444444446</v>
      </c>
      <c r="Y275" s="383">
        <f>IFERROR(Y274/H274,"0")</f>
        <v>5</v>
      </c>
      <c r="Z275" s="383">
        <f>IFERROR(IF(Z274="",0,Z274),"0")</f>
        <v>0.10874999999999999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40</v>
      </c>
      <c r="Y276" s="383">
        <f>IFERROR(SUM(Y274:Y274),"0")</f>
        <v>45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80</v>
      </c>
      <c r="Y312" s="382">
        <f t="shared" si="52"/>
        <v>86.4</v>
      </c>
      <c r="Z312" s="36">
        <f>IFERROR(IF(Y312=0,"",ROUNDUP(Y312/H312,0)*0.02175),"")</f>
        <v>0.17399999999999999</v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83.555555555555543</v>
      </c>
      <c r="BN312" s="64">
        <f t="shared" si="54"/>
        <v>90.24</v>
      </c>
      <c r="BO312" s="64">
        <f t="shared" si="55"/>
        <v>0.13227513227513224</v>
      </c>
      <c r="BP312" s="64">
        <f t="shared" si="56"/>
        <v>0.14285714285714285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7.4074074074074066</v>
      </c>
      <c r="Y317" s="383">
        <f>IFERROR(Y310/H310,"0")+IFERROR(Y311/H311,"0")+IFERROR(Y312/H312,"0")+IFERROR(Y313/H313,"0")+IFERROR(Y314/H314,"0")+IFERROR(Y315/H315,"0")+IFERROR(Y316/H316,"0")</f>
        <v>8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0.17399999999999999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80</v>
      </c>
      <c r="Y318" s="383">
        <f>IFERROR(SUM(Y310:Y316),"0")</f>
        <v>86.4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20</v>
      </c>
      <c r="Y320" s="382">
        <f>IFERROR(IF(X320="",0,CEILING((X320/$H320),1)*$H320),"")</f>
        <v>21</v>
      </c>
      <c r="Z320" s="36">
        <f>IFERROR(IF(Y320=0,"",ROUNDUP(Y320/H320,0)*0.00753),"")</f>
        <v>3.7650000000000003E-2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21.238095238095237</v>
      </c>
      <c r="BN320" s="64">
        <f>IFERROR(Y320*I320/H320,"0")</f>
        <v>22.299999999999997</v>
      </c>
      <c r="BO320" s="64">
        <f>IFERROR(1/J320*(X320/H320),"0")</f>
        <v>3.0525030525030524E-2</v>
      </c>
      <c r="BP320" s="64">
        <f>IFERROR(1/J320*(Y320/H320),"0")</f>
        <v>3.2051282051282048E-2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100</v>
      </c>
      <c r="Y321" s="382">
        <f>IFERROR(IF(X321="",0,CEILING((X321/$H321),1)*$H321),"")</f>
        <v>100.80000000000001</v>
      </c>
      <c r="Z321" s="36">
        <f>IFERROR(IF(Y321=0,"",ROUNDUP(Y321/H321,0)*0.00753),"")</f>
        <v>0.18071999999999999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106.19047619047619</v>
      </c>
      <c r="BN321" s="64">
        <f>IFERROR(Y321*I321/H321,"0")</f>
        <v>107.04</v>
      </c>
      <c r="BO321" s="64">
        <f>IFERROR(1/J321*(X321/H321),"0")</f>
        <v>0.15262515262515264</v>
      </c>
      <c r="BP321" s="64">
        <f>IFERROR(1/J321*(Y321/H321),"0")</f>
        <v>0.15384615384615385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28.571428571428573</v>
      </c>
      <c r="Y324" s="383">
        <f>IFERROR(Y320/H320,"0")+IFERROR(Y321/H321,"0")+IFERROR(Y322/H322,"0")+IFERROR(Y323/H323,"0")</f>
        <v>29</v>
      </c>
      <c r="Z324" s="383">
        <f>IFERROR(IF(Z320="",0,Z320),"0")+IFERROR(IF(Z321="",0,Z321),"0")+IFERROR(IF(Z322="",0,Z322),"0")+IFERROR(IF(Z323="",0,Z323),"0")</f>
        <v>0.21837000000000001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120</v>
      </c>
      <c r="Y325" s="383">
        <f>IFERROR(SUM(Y320:Y323),"0")</f>
        <v>121.80000000000001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1200</v>
      </c>
      <c r="Y327" s="382">
        <f t="shared" ref="Y327:Y332" si="57">IFERROR(IF(X327="",0,CEILING((X327/$H327),1)*$H327),"")</f>
        <v>1201.2</v>
      </c>
      <c r="Z327" s="36">
        <f>IFERROR(IF(Y327=0,"",ROUNDUP(Y327/H327,0)*0.02175),"")</f>
        <v>3.3494999999999999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1285.8461538461538</v>
      </c>
      <c r="BN327" s="64">
        <f t="shared" ref="BN327:BN332" si="59">IFERROR(Y327*I327/H327,"0")</f>
        <v>1287.1320000000001</v>
      </c>
      <c r="BO327" s="64">
        <f t="shared" ref="BO327:BO332" si="60">IFERROR(1/J327*(X327/H327),"0")</f>
        <v>2.7472527472527468</v>
      </c>
      <c r="BP327" s="64">
        <f t="shared" ref="BP327:BP332" si="61">IFERROR(1/J327*(Y327/H327),"0")</f>
        <v>2.75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153.84615384615384</v>
      </c>
      <c r="Y333" s="383">
        <f>IFERROR(Y327/H327,"0")+IFERROR(Y328/H328,"0")+IFERROR(Y329/H329,"0")+IFERROR(Y330/H330,"0")+IFERROR(Y331/H331,"0")+IFERROR(Y332/H332,"0")</f>
        <v>154</v>
      </c>
      <c r="Z333" s="383">
        <f>IFERROR(IF(Z327="",0,Z327),"0")+IFERROR(IF(Z328="",0,Z328),"0")+IFERROR(IF(Z329="",0,Z329),"0")+IFERROR(IF(Z330="",0,Z330),"0")+IFERROR(IF(Z331="",0,Z331),"0")+IFERROR(IF(Z332="",0,Z332),"0")</f>
        <v>3.3494999999999999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1200</v>
      </c>
      <c r="Y334" s="383">
        <f>IFERROR(SUM(Y327:Y332),"0")</f>
        <v>1201.2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40</v>
      </c>
      <c r="Y337" s="382">
        <f>IFERROR(IF(X337="",0,CEILING((X337/$H337),1)*$H337),"")</f>
        <v>46.8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42.892307692307703</v>
      </c>
      <c r="BN337" s="64">
        <f>IFERROR(Y337*I337/H337,"0")</f>
        <v>50.184000000000005</v>
      </c>
      <c r="BO337" s="64">
        <f>IFERROR(1/J337*(X337/H337),"0")</f>
        <v>9.1575091575091583E-2</v>
      </c>
      <c r="BP337" s="64">
        <f>IFERROR(1/J337*(Y337/H337),"0")</f>
        <v>0.10714285714285714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5.1282051282051286</v>
      </c>
      <c r="Y339" s="383">
        <f>IFERROR(Y336/H336,"0")+IFERROR(Y337/H337,"0")+IFERROR(Y338/H338,"0")</f>
        <v>6</v>
      </c>
      <c r="Z339" s="383">
        <f>IFERROR(IF(Z336="",0,Z336),"0")+IFERROR(IF(Z337="",0,Z337),"0")+IFERROR(IF(Z338="",0,Z338),"0")</f>
        <v>0.1305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40</v>
      </c>
      <c r="Y340" s="383">
        <f>IFERROR(SUM(Y336:Y338),"0")</f>
        <v>46.8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9</v>
      </c>
      <c r="Y342" s="382">
        <f>IFERROR(IF(X342="",0,CEILING((X342/$H342),1)*$H342),"")</f>
        <v>9.120000000000001</v>
      </c>
      <c r="Z342" s="36">
        <f>IFERROR(IF(Y342=0,"",ROUNDUP(Y342/H342,0)*0.00753),"")</f>
        <v>2.2589999999999999E-2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9.7105263157894726</v>
      </c>
      <c r="BN342" s="64">
        <f>IFERROR(Y342*I342/H342,"0")</f>
        <v>9.84</v>
      </c>
      <c r="BO342" s="64">
        <f>IFERROR(1/J342*(X342/H342),"0")</f>
        <v>1.8977732793522266E-2</v>
      </c>
      <c r="BP342" s="64">
        <f>IFERROR(1/J342*(Y342/H342),"0")</f>
        <v>1.9230769230769232E-2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2.9605263157894735</v>
      </c>
      <c r="Y346" s="383">
        <f>IFERROR(Y342/H342,"0")+IFERROR(Y343/H343,"0")+IFERROR(Y344/H344,"0")+IFERROR(Y345/H345,"0")</f>
        <v>3.0000000000000004</v>
      </c>
      <c r="Z346" s="383">
        <f>IFERROR(IF(Z342="",0,Z342),"0")+IFERROR(IF(Z343="",0,Z343),"0")+IFERROR(IF(Z344="",0,Z344),"0")+IFERROR(IF(Z345="",0,Z345),"0")</f>
        <v>2.2589999999999999E-2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9</v>
      </c>
      <c r="Y347" s="383">
        <f>IFERROR(SUM(Y342:Y345),"0")</f>
        <v>9.120000000000001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40</v>
      </c>
      <c r="Y360" s="382">
        <f>IFERROR(IF(X360="",0,CEILING((X360/$H360),1)*$H360),"")</f>
        <v>40.5</v>
      </c>
      <c r="Z360" s="36">
        <f>IFERROR(IF(Y360=0,"",ROUNDUP(Y360/H360,0)*0.02175),"")</f>
        <v>0.10874999999999999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42.785185185185185</v>
      </c>
      <c r="BN360" s="64">
        <f>IFERROR(Y360*I360/H360,"0")</f>
        <v>43.32</v>
      </c>
      <c r="BO360" s="64">
        <f>IFERROR(1/J360*(X360/H360),"0")</f>
        <v>8.8183421516754859E-2</v>
      </c>
      <c r="BP360" s="64">
        <f>IFERROR(1/J360*(Y360/H360),"0")</f>
        <v>8.9285714285714274E-2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4.9382716049382722</v>
      </c>
      <c r="Y363" s="383">
        <f>IFERROR(Y360/H360,"0")+IFERROR(Y361/H361,"0")+IFERROR(Y362/H362,"0")</f>
        <v>5</v>
      </c>
      <c r="Z363" s="383">
        <f>IFERROR(IF(Z360="",0,Z360),"0")+IFERROR(IF(Z361="",0,Z361),"0")+IFERROR(IF(Z362="",0,Z362),"0")</f>
        <v>0.10874999999999999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40</v>
      </c>
      <c r="Y364" s="383">
        <f>IFERROR(SUM(Y360:Y362),"0")</f>
        <v>40.5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0</v>
      </c>
      <c r="Y368" s="382">
        <f t="shared" ref="Y368:Y376" si="62"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0</v>
      </c>
      <c r="BN368" s="64">
        <f t="shared" ref="BN368:BN376" si="64">IFERROR(Y368*I368/H368,"0")</f>
        <v>0</v>
      </c>
      <c r="BO368" s="64">
        <f t="shared" ref="BO368:BO376" si="65">IFERROR(1/J368*(X368/H368),"0")</f>
        <v>0</v>
      </c>
      <c r="BP368" s="64">
        <f t="shared" ref="BP368:BP376" si="66">IFERROR(1/J368*(Y368/H368),"0")</f>
        <v>0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30</v>
      </c>
      <c r="Y370" s="382">
        <f t="shared" si="62"/>
        <v>30</v>
      </c>
      <c r="Z370" s="36">
        <f>IFERROR(IF(Y370=0,"",ROUNDUP(Y370/H370,0)*0.02175),"")</f>
        <v>4.3499999999999997E-2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30.96</v>
      </c>
      <c r="BN370" s="64">
        <f t="shared" si="64"/>
        <v>30.96</v>
      </c>
      <c r="BO370" s="64">
        <f t="shared" si="65"/>
        <v>4.1666666666666664E-2</v>
      </c>
      <c r="BP370" s="64">
        <f t="shared" si="66"/>
        <v>4.1666666666666664E-2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500</v>
      </c>
      <c r="Y372" s="382">
        <f t="shared" si="62"/>
        <v>510</v>
      </c>
      <c r="Z372" s="36">
        <f>IFERROR(IF(Y372=0,"",ROUNDUP(Y372/H372,0)*0.02175),"")</f>
        <v>0.73949999999999994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516</v>
      </c>
      <c r="BN372" s="64">
        <f t="shared" si="64"/>
        <v>526.32000000000005</v>
      </c>
      <c r="BO372" s="64">
        <f t="shared" si="65"/>
        <v>0.69444444444444442</v>
      </c>
      <c r="BP372" s="64">
        <f t="shared" si="66"/>
        <v>0.70833333333333326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35.333333333333336</v>
      </c>
      <c r="Y377" s="383">
        <f>IFERROR(Y368/H368,"0")+IFERROR(Y369/H369,"0")+IFERROR(Y370/H370,"0")+IFERROR(Y371/H371,"0")+IFERROR(Y372/H372,"0")+IFERROR(Y373/H373,"0")+IFERROR(Y374/H374,"0")+IFERROR(Y375/H375,"0")+IFERROR(Y376/H376,"0")</f>
        <v>36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0.78299999999999992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530</v>
      </c>
      <c r="Y378" s="383">
        <f>IFERROR(SUM(Y368:Y376),"0")</f>
        <v>540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1000</v>
      </c>
      <c r="Y380" s="382">
        <f>IFERROR(IF(X380="",0,CEILING((X380/$H380),1)*$H380),"")</f>
        <v>1005</v>
      </c>
      <c r="Z380" s="36">
        <f>IFERROR(IF(Y380=0,"",ROUNDUP(Y380/H380,0)*0.02175),"")</f>
        <v>1.4572499999999999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1032</v>
      </c>
      <c r="BN380" s="64">
        <f>IFERROR(Y380*I380/H380,"0")</f>
        <v>1037.1600000000001</v>
      </c>
      <c r="BO380" s="64">
        <f>IFERROR(1/J380*(X380/H380),"0")</f>
        <v>1.3888888888888888</v>
      </c>
      <c r="BP380" s="64">
        <f>IFERROR(1/J380*(Y380/H380),"0")</f>
        <v>1.3958333333333333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66.666666666666671</v>
      </c>
      <c r="Y382" s="383">
        <f>IFERROR(Y380/H380,"0")+IFERROR(Y381/H381,"0")</f>
        <v>67</v>
      </c>
      <c r="Z382" s="383">
        <f>IFERROR(IF(Z380="",0,Z380),"0")+IFERROR(IF(Z381="",0,Z381),"0")</f>
        <v>1.4572499999999999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1000</v>
      </c>
      <c r="Y383" s="383">
        <f>IFERROR(SUM(Y380:Y381),"0")</f>
        <v>1005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340</v>
      </c>
      <c r="Y410" s="382">
        <f>IFERROR(IF(X410="",0,CEILING((X410/$H410),1)*$H410),"")</f>
        <v>343.2</v>
      </c>
      <c r="Z410" s="36">
        <f>IFERROR(IF(Y410=0,"",ROUNDUP(Y410/H410,0)*0.02175),"")</f>
        <v>0.95699999999999996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364.5846153846154</v>
      </c>
      <c r="BN410" s="64">
        <f>IFERROR(Y410*I410/H410,"0")</f>
        <v>368.01600000000002</v>
      </c>
      <c r="BO410" s="64">
        <f>IFERROR(1/J410*(X410/H410),"0")</f>
        <v>0.7783882783882784</v>
      </c>
      <c r="BP410" s="64">
        <f>IFERROR(1/J410*(Y410/H410),"0")</f>
        <v>0.7857142857142857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43.589743589743591</v>
      </c>
      <c r="Y415" s="383">
        <f>IFERROR(Y410/H410,"0")+IFERROR(Y411/H411,"0")+IFERROR(Y412/H412,"0")+IFERROR(Y413/H413,"0")+IFERROR(Y414/H414,"0")</f>
        <v>44</v>
      </c>
      <c r="Z415" s="383">
        <f>IFERROR(IF(Z410="",0,Z410),"0")+IFERROR(IF(Z411="",0,Z411),"0")+IFERROR(IF(Z412="",0,Z412),"0")+IFERROR(IF(Z413="",0,Z413),"0")+IFERROR(IF(Z414="",0,Z414),"0")</f>
        <v>0.95699999999999996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340</v>
      </c>
      <c r="Y416" s="383">
        <f>IFERROR(SUM(Y410:Y414),"0")</f>
        <v>343.2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80</v>
      </c>
      <c r="Y431" s="382">
        <f t="shared" si="67"/>
        <v>84</v>
      </c>
      <c r="Z431" s="36">
        <f>IFERROR(IF(Y431=0,"",ROUNDUP(Y431/H431,0)*0.00753),"")</f>
        <v>0.15060000000000001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84.380952380952365</v>
      </c>
      <c r="BN431" s="64">
        <f t="shared" si="69"/>
        <v>88.6</v>
      </c>
      <c r="BO431" s="64">
        <f t="shared" si="70"/>
        <v>0.1221001221001221</v>
      </c>
      <c r="BP431" s="64">
        <f t="shared" si="71"/>
        <v>0.12820512820512819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19.047619047619047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0.15060000000000001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80</v>
      </c>
      <c r="Y450" s="383">
        <f>IFERROR(SUM(Y428:Y448),"0")</f>
        <v>84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100</v>
      </c>
      <c r="Y469" s="382">
        <f t="shared" si="73"/>
        <v>100.80000000000001</v>
      </c>
      <c r="Z469" s="36">
        <f>IFERROR(IF(Y469=0,"",ROUNDUP(Y469/H469,0)*0.00753),"")</f>
        <v>0.18071999999999999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105.47619047619047</v>
      </c>
      <c r="BN469" s="64">
        <f t="shared" si="75"/>
        <v>106.32000000000001</v>
      </c>
      <c r="BO469" s="64">
        <f t="shared" si="76"/>
        <v>0.15262515262515264</v>
      </c>
      <c r="BP469" s="64">
        <f t="shared" si="77"/>
        <v>0.15384615384615385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23.80952380952381</v>
      </c>
      <c r="Y474" s="383">
        <f>IFERROR(Y468/H468,"0")+IFERROR(Y469/H469,"0")+IFERROR(Y470/H470,"0")+IFERROR(Y471/H471,"0")+IFERROR(Y472/H472,"0")+IFERROR(Y473/H473,"0")</f>
        <v>24</v>
      </c>
      <c r="Z474" s="383">
        <f>IFERROR(IF(Z468="",0,Z468),"0")+IFERROR(IF(Z469="",0,Z469),"0")+IFERROR(IF(Z470="",0,Z470),"0")+IFERROR(IF(Z471="",0,Z471),"0")+IFERROR(IF(Z472="",0,Z472),"0")+IFERROR(IF(Z473="",0,Z473),"0")</f>
        <v>0.18071999999999999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100</v>
      </c>
      <c r="Y475" s="383">
        <f>IFERROR(SUM(Y468:Y473),"0")</f>
        <v>100.80000000000001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90</v>
      </c>
      <c r="Y512" s="382">
        <f t="shared" si="78"/>
        <v>95.04</v>
      </c>
      <c r="Z512" s="36">
        <f t="shared" si="79"/>
        <v>0.21528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96.136363636363626</v>
      </c>
      <c r="BN512" s="64">
        <f t="shared" si="81"/>
        <v>101.52000000000001</v>
      </c>
      <c r="BO512" s="64">
        <f t="shared" si="82"/>
        <v>0.16389860139860138</v>
      </c>
      <c r="BP512" s="64">
        <f t="shared" si="83"/>
        <v>0.17307692307692307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100</v>
      </c>
      <c r="Y514" s="382">
        <f t="shared" si="78"/>
        <v>100.32000000000001</v>
      </c>
      <c r="Z514" s="36">
        <f t="shared" si="79"/>
        <v>0.22724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106.81818181818181</v>
      </c>
      <c r="BN514" s="64">
        <f t="shared" si="81"/>
        <v>107.16</v>
      </c>
      <c r="BO514" s="64">
        <f t="shared" si="82"/>
        <v>0.18210955710955709</v>
      </c>
      <c r="BP514" s="64">
        <f t="shared" si="83"/>
        <v>0.18269230769230771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35.984848484848484</v>
      </c>
      <c r="Y518" s="383">
        <f>IFERROR(Y509/H509,"0")+IFERROR(Y510/H510,"0")+IFERROR(Y511/H511,"0")+IFERROR(Y512/H512,"0")+IFERROR(Y513/H513,"0")+IFERROR(Y514/H514,"0")+IFERROR(Y515/H515,"0")+IFERROR(Y516/H516,"0")+IFERROR(Y517/H517,"0")</f>
        <v>37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0.44252000000000002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190</v>
      </c>
      <c r="Y519" s="383">
        <f>IFERROR(SUM(Y509:Y517),"0")</f>
        <v>195.36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120</v>
      </c>
      <c r="Y521" s="382">
        <f>IFERROR(IF(X521="",0,CEILING((X521/$H521),1)*$H521),"")</f>
        <v>121.44000000000001</v>
      </c>
      <c r="Z521" s="36">
        <f>IFERROR(IF(Y521=0,"",ROUNDUP(Y521/H521,0)*0.01196),"")</f>
        <v>0.27507999999999999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128.18181818181816</v>
      </c>
      <c r="BN521" s="64">
        <f>IFERROR(Y521*I521/H521,"0")</f>
        <v>129.72</v>
      </c>
      <c r="BO521" s="64">
        <f>IFERROR(1/J521*(X521/H521),"0")</f>
        <v>0.21853146853146854</v>
      </c>
      <c r="BP521" s="64">
        <f>IFERROR(1/J521*(Y521/H521),"0")</f>
        <v>0.22115384615384617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22.727272727272727</v>
      </c>
      <c r="Y523" s="383">
        <f>IFERROR(Y521/H521,"0")+IFERROR(Y522/H522,"0")</f>
        <v>23</v>
      </c>
      <c r="Z523" s="383">
        <f>IFERROR(IF(Z521="",0,Z521),"0")+IFERROR(IF(Z522="",0,Z522),"0")</f>
        <v>0.27507999999999999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120</v>
      </c>
      <c r="Y524" s="383">
        <f>IFERROR(SUM(Y521:Y522),"0")</f>
        <v>121.44000000000001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140</v>
      </c>
      <c r="Y526" s="382">
        <f t="shared" ref="Y526:Y531" si="84">IFERROR(IF(X526="",0,CEILING((X526/$H526),1)*$H526),"")</f>
        <v>142.56</v>
      </c>
      <c r="Z526" s="36">
        <f>IFERROR(IF(Y526=0,"",ROUNDUP(Y526/H526,0)*0.01196),"")</f>
        <v>0.32291999999999998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149.54545454545453</v>
      </c>
      <c r="BN526" s="64">
        <f t="shared" ref="BN526:BN531" si="86">IFERROR(Y526*I526/H526,"0")</f>
        <v>152.27999999999997</v>
      </c>
      <c r="BO526" s="64">
        <f t="shared" ref="BO526:BO531" si="87">IFERROR(1/J526*(X526/H526),"0")</f>
        <v>0.25495337995337997</v>
      </c>
      <c r="BP526" s="64">
        <f t="shared" ref="BP526:BP531" si="88">IFERROR(1/J526*(Y526/H526),"0")</f>
        <v>0.25961538461538464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30</v>
      </c>
      <c r="Y527" s="382">
        <f t="shared" si="84"/>
        <v>31.68</v>
      </c>
      <c r="Z527" s="36">
        <f>IFERROR(IF(Y527=0,"",ROUNDUP(Y527/H527,0)*0.01196),"")</f>
        <v>7.1760000000000004E-2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32.04545454545454</v>
      </c>
      <c r="BN527" s="64">
        <f t="shared" si="86"/>
        <v>33.839999999999996</v>
      </c>
      <c r="BO527" s="64">
        <f t="shared" si="87"/>
        <v>5.4632867132867136E-2</v>
      </c>
      <c r="BP527" s="64">
        <f t="shared" si="88"/>
        <v>5.7692307692307696E-2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100</v>
      </c>
      <c r="Y528" s="382">
        <f t="shared" si="84"/>
        <v>100.32000000000001</v>
      </c>
      <c r="Z528" s="36">
        <f>IFERROR(IF(Y528=0,"",ROUNDUP(Y528/H528,0)*0.01196),"")</f>
        <v>0.22724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106.81818181818181</v>
      </c>
      <c r="BN528" s="64">
        <f t="shared" si="86"/>
        <v>107.16</v>
      </c>
      <c r="BO528" s="64">
        <f t="shared" si="87"/>
        <v>0.18210955710955709</v>
      </c>
      <c r="BP528" s="64">
        <f t="shared" si="88"/>
        <v>0.18269230769230771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51.136363636363633</v>
      </c>
      <c r="Y532" s="383">
        <f>IFERROR(Y526/H526,"0")+IFERROR(Y527/H527,"0")+IFERROR(Y528/H528,"0")+IFERROR(Y529/H529,"0")+IFERROR(Y530/H530,"0")+IFERROR(Y531/H531,"0")</f>
        <v>52</v>
      </c>
      <c r="Z532" s="383">
        <f>IFERROR(IF(Z526="",0,Z526),"0")+IFERROR(IF(Z527="",0,Z527),"0")+IFERROR(IF(Z528="",0,Z528),"0")+IFERROR(IF(Z529="",0,Z529),"0")+IFERROR(IF(Z530="",0,Z530),"0")+IFERROR(IF(Z531="",0,Z531),"0")</f>
        <v>0.62192000000000003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270</v>
      </c>
      <c r="Y533" s="383">
        <f>IFERROR(SUM(Y526:Y531),"0")</f>
        <v>274.56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4823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4905.18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5083.8499572552219</v>
      </c>
      <c r="Y603" s="383">
        <f>IFERROR(SUM(BN22:BN599),"0")</f>
        <v>5170.3520000000008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9</v>
      </c>
      <c r="Y604" s="38">
        <f>ROUNDUP(SUM(BP22:BP599),0)</f>
        <v>9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5308.8499572552219</v>
      </c>
      <c r="Y605" s="383">
        <f>GrossWeightTotalR+PalletQtyTotalR*25</f>
        <v>5395.3520000000008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574.02567104760089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584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10.450520000000001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78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442.80000000000007</v>
      </c>
      <c r="E612" s="46">
        <f>IFERROR(Y103*1,"0")+IFERROR(Y104*1,"0")+IFERROR(Y105*1,"0")+IFERROR(Y109*1,"0")+IFERROR(Y110*1,"0")+IFERROR(Y111*1,"0")+IFERROR(Y112*1,"0")+IFERROR(Y113*1,"0")</f>
        <v>85.2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84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45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1465.32</v>
      </c>
      <c r="V612" s="46">
        <f>IFERROR(Y356*1,"0")+IFERROR(Y360*1,"0")+IFERROR(Y361*1,"0")+IFERROR(Y362*1,"0")</f>
        <v>40.5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1545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343.2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84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100.80000000000001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591.36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2024-08-20T08:29:47Z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