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388CAE2-45CE-4BBC-AA31-430DBC8581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Y403" i="1" s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Y354" i="1" s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Y334" i="1" s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T596" i="1" s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Y293" i="1" s="1"/>
  <c r="P287" i="1"/>
  <c r="X284" i="1"/>
  <c r="X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Q596" i="1" s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O596" i="1" s="1"/>
  <c r="P266" i="1"/>
  <c r="X263" i="1"/>
  <c r="X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Y263" i="1" s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K596" i="1" s="1"/>
  <c r="P242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Y239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Y217" i="1" s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1" i="1" s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5" i="1" s="1"/>
  <c r="P171" i="1"/>
  <c r="BP170" i="1"/>
  <c r="BO170" i="1"/>
  <c r="BN170" i="1"/>
  <c r="BM170" i="1"/>
  <c r="Z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BP164" i="1"/>
  <c r="BO164" i="1"/>
  <c r="BN164" i="1"/>
  <c r="BM164" i="1"/>
  <c r="Z164" i="1"/>
  <c r="Y164" i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Y156" i="1" s="1"/>
  <c r="P154" i="1"/>
  <c r="BP153" i="1"/>
  <c r="BO153" i="1"/>
  <c r="BN153" i="1"/>
  <c r="BM153" i="1"/>
  <c r="Z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G596" i="1" s="1"/>
  <c r="P148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39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1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Y108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Y99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96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6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86" i="1" s="1"/>
  <c r="X23" i="1"/>
  <c r="X590" i="1" s="1"/>
  <c r="BO22" i="1"/>
  <c r="X588" i="1" s="1"/>
  <c r="BM22" i="1"/>
  <c r="X587" i="1" s="1"/>
  <c r="X589" i="1" s="1"/>
  <c r="Y22" i="1"/>
  <c r="B596" i="1" s="1"/>
  <c r="P22" i="1"/>
  <c r="H10" i="1"/>
  <c r="A9" i="1"/>
  <c r="A10" i="1" s="1"/>
  <c r="D7" i="1"/>
  <c r="Q6" i="1"/>
  <c r="P2" i="1"/>
  <c r="Z155" i="1" l="1"/>
  <c r="F9" i="1"/>
  <c r="J9" i="1"/>
  <c r="F10" i="1"/>
  <c r="Z22" i="1"/>
  <c r="Z23" i="1" s="1"/>
  <c r="BN22" i="1"/>
  <c r="BP22" i="1"/>
  <c r="Y23" i="1"/>
  <c r="Z27" i="1"/>
  <c r="BN27" i="1"/>
  <c r="BP27" i="1"/>
  <c r="Z29" i="1"/>
  <c r="Z36" i="1" s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Y80" i="1"/>
  <c r="Z83" i="1"/>
  <c r="BN83" i="1"/>
  <c r="BP83" i="1"/>
  <c r="Z85" i="1"/>
  <c r="Z88" i="1" s="1"/>
  <c r="BN85" i="1"/>
  <c r="Z87" i="1"/>
  <c r="BN87" i="1"/>
  <c r="Z91" i="1"/>
  <c r="Z93" i="1" s="1"/>
  <c r="BN91" i="1"/>
  <c r="BP91" i="1"/>
  <c r="Y94" i="1"/>
  <c r="Z97" i="1"/>
  <c r="Z99" i="1" s="1"/>
  <c r="BN97" i="1"/>
  <c r="BP97" i="1"/>
  <c r="E596" i="1"/>
  <c r="Z104" i="1"/>
  <c r="Z107" i="1" s="1"/>
  <c r="BN104" i="1"/>
  <c r="BP104" i="1"/>
  <c r="Z106" i="1"/>
  <c r="BN106" i="1"/>
  <c r="Y107" i="1"/>
  <c r="Z110" i="1"/>
  <c r="Z115" i="1" s="1"/>
  <c r="BN110" i="1"/>
  <c r="BP110" i="1"/>
  <c r="Z112" i="1"/>
  <c r="BN112" i="1"/>
  <c r="Z114" i="1"/>
  <c r="BN114" i="1"/>
  <c r="Y115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Y130" i="1"/>
  <c r="Z133" i="1"/>
  <c r="Z139" i="1" s="1"/>
  <c r="BN133" i="1"/>
  <c r="BP133" i="1"/>
  <c r="Z135" i="1"/>
  <c r="BN135" i="1"/>
  <c r="Z137" i="1"/>
  <c r="BN137" i="1"/>
  <c r="Y140" i="1"/>
  <c r="Z143" i="1"/>
  <c r="Z144" i="1" s="1"/>
  <c r="BN143" i="1"/>
  <c r="BP143" i="1"/>
  <c r="Z148" i="1"/>
  <c r="Z150" i="1" s="1"/>
  <c r="BN148" i="1"/>
  <c r="BP148" i="1"/>
  <c r="Y151" i="1"/>
  <c r="Z154" i="1"/>
  <c r="BN154" i="1"/>
  <c r="BP154" i="1"/>
  <c r="Z158" i="1"/>
  <c r="Z160" i="1" s="1"/>
  <c r="BN158" i="1"/>
  <c r="BP158" i="1"/>
  <c r="Y161" i="1"/>
  <c r="H596" i="1"/>
  <c r="Z165" i="1"/>
  <c r="Z167" i="1" s="1"/>
  <c r="BN165" i="1"/>
  <c r="BP165" i="1"/>
  <c r="Y168" i="1"/>
  <c r="Z171" i="1"/>
  <c r="BN171" i="1"/>
  <c r="BP171" i="1"/>
  <c r="Z173" i="1"/>
  <c r="Z175" i="1" s="1"/>
  <c r="BN173" i="1"/>
  <c r="Z179" i="1"/>
  <c r="Z181" i="1" s="1"/>
  <c r="BN179" i="1"/>
  <c r="BP179" i="1"/>
  <c r="I596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31" i="1"/>
  <c r="Y230" i="1"/>
  <c r="BP219" i="1"/>
  <c r="BN219" i="1"/>
  <c r="Z219" i="1"/>
  <c r="H9" i="1"/>
  <c r="Y24" i="1"/>
  <c r="Y59" i="1"/>
  <c r="Y75" i="1"/>
  <c r="Y125" i="1"/>
  <c r="Y150" i="1"/>
  <c r="BP188" i="1"/>
  <c r="BN188" i="1"/>
  <c r="Z188" i="1"/>
  <c r="BP192" i="1"/>
  <c r="BN192" i="1"/>
  <c r="Z192" i="1"/>
  <c r="Z194" i="1" s="1"/>
  <c r="BP209" i="1"/>
  <c r="BN209" i="1"/>
  <c r="Z209" i="1"/>
  <c r="Z216" i="1" s="1"/>
  <c r="BP213" i="1"/>
  <c r="BN213" i="1"/>
  <c r="Z213" i="1"/>
  <c r="BP221" i="1"/>
  <c r="BN221" i="1"/>
  <c r="Z221" i="1"/>
  <c r="J596" i="1"/>
  <c r="Y200" i="1"/>
  <c r="Z223" i="1"/>
  <c r="BN223" i="1"/>
  <c r="Z225" i="1"/>
  <c r="BN225" i="1"/>
  <c r="Z227" i="1"/>
  <c r="BN227" i="1"/>
  <c r="Z229" i="1"/>
  <c r="BN229" i="1"/>
  <c r="Z233" i="1"/>
  <c r="Z238" i="1" s="1"/>
  <c r="BN233" i="1"/>
  <c r="BP233" i="1"/>
  <c r="Z235" i="1"/>
  <c r="BN235" i="1"/>
  <c r="Z237" i="1"/>
  <c r="BN237" i="1"/>
  <c r="Y238" i="1"/>
  <c r="Z242" i="1"/>
  <c r="Z250" i="1" s="1"/>
  <c r="BN242" i="1"/>
  <c r="BP242" i="1"/>
  <c r="Z244" i="1"/>
  <c r="BN244" i="1"/>
  <c r="Z246" i="1"/>
  <c r="BN246" i="1"/>
  <c r="Z248" i="1"/>
  <c r="BN248" i="1"/>
  <c r="Y251" i="1"/>
  <c r="M596" i="1"/>
  <c r="Z255" i="1"/>
  <c r="BN255" i="1"/>
  <c r="BP255" i="1"/>
  <c r="Z257" i="1"/>
  <c r="Z262" i="1" s="1"/>
  <c r="BN257" i="1"/>
  <c r="Z259" i="1"/>
  <c r="BN259" i="1"/>
  <c r="Z261" i="1"/>
  <c r="BN261" i="1"/>
  <c r="Y262" i="1"/>
  <c r="Z266" i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80" i="1"/>
  <c r="BN280" i="1"/>
  <c r="BP280" i="1"/>
  <c r="Z282" i="1"/>
  <c r="BN282" i="1"/>
  <c r="Y283" i="1"/>
  <c r="Z287" i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Y302" i="1"/>
  <c r="Z305" i="1"/>
  <c r="Z307" i="1" s="1"/>
  <c r="BN305" i="1"/>
  <c r="BP305" i="1"/>
  <c r="Y308" i="1"/>
  <c r="U596" i="1"/>
  <c r="Y319" i="1"/>
  <c r="Z312" i="1"/>
  <c r="BN312" i="1"/>
  <c r="Z314" i="1"/>
  <c r="BN314" i="1"/>
  <c r="Y318" i="1"/>
  <c r="BP322" i="1"/>
  <c r="BN322" i="1"/>
  <c r="Z322" i="1"/>
  <c r="Z325" i="1" s="1"/>
  <c r="BP330" i="1"/>
  <c r="BN330" i="1"/>
  <c r="Z330" i="1"/>
  <c r="Z340" i="1"/>
  <c r="BP338" i="1"/>
  <c r="BN338" i="1"/>
  <c r="Z338" i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Z389" i="1"/>
  <c r="BP387" i="1"/>
  <c r="BN387" i="1"/>
  <c r="Z387" i="1"/>
  <c r="Y394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Z483" i="1"/>
  <c r="BP481" i="1"/>
  <c r="BN481" i="1"/>
  <c r="Z481" i="1"/>
  <c r="Y483" i="1"/>
  <c r="BP512" i="1"/>
  <c r="BN512" i="1"/>
  <c r="Z512" i="1"/>
  <c r="Y516" i="1"/>
  <c r="BP520" i="1"/>
  <c r="BN520" i="1"/>
  <c r="Z520" i="1"/>
  <c r="Z522" i="1" s="1"/>
  <c r="Y522" i="1"/>
  <c r="R596" i="1"/>
  <c r="Y250" i="1"/>
  <c r="Y272" i="1"/>
  <c r="Y277" i="1"/>
  <c r="Y284" i="1"/>
  <c r="Y298" i="1"/>
  <c r="Y303" i="1"/>
  <c r="BP316" i="1"/>
  <c r="BN316" i="1"/>
  <c r="Z316" i="1"/>
  <c r="Z318" i="1" s="1"/>
  <c r="BP324" i="1"/>
  <c r="BN324" i="1"/>
  <c r="Z324" i="1"/>
  <c r="Y326" i="1"/>
  <c r="Y335" i="1"/>
  <c r="BP328" i="1"/>
  <c r="BN328" i="1"/>
  <c r="Z328" i="1"/>
  <c r="Z334" i="1" s="1"/>
  <c r="BP332" i="1"/>
  <c r="BN332" i="1"/>
  <c r="Z332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Z353" i="1" s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BP393" i="1"/>
  <c r="BN393" i="1"/>
  <c r="Z393" i="1"/>
  <c r="Z394" i="1" s="1"/>
  <c r="Y395" i="1"/>
  <c r="BP399" i="1"/>
  <c r="BN399" i="1"/>
  <c r="Z399" i="1"/>
  <c r="Z402" i="1" s="1"/>
  <c r="BP411" i="1"/>
  <c r="BN411" i="1"/>
  <c r="Z411" i="1"/>
  <c r="Z415" i="1" s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BP496" i="1"/>
  <c r="BN496" i="1"/>
  <c r="Z496" i="1"/>
  <c r="BP500" i="1"/>
  <c r="BN500" i="1"/>
  <c r="Z50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Z502" i="1" s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Z516" i="1" s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66" i="1" l="1"/>
  <c r="Y590" i="1"/>
  <c r="Y587" i="1"/>
  <c r="Z538" i="1"/>
  <c r="Z472" i="1"/>
  <c r="Z347" i="1"/>
  <c r="Z364" i="1"/>
  <c r="Z292" i="1"/>
  <c r="Z283" i="1"/>
  <c r="Z271" i="1"/>
  <c r="Y586" i="1"/>
  <c r="Z230" i="1"/>
  <c r="Z74" i="1"/>
  <c r="Y588" i="1"/>
  <c r="Z554" i="1"/>
  <c r="Z378" i="1"/>
  <c r="Z591" i="1" s="1"/>
  <c r="Y589" i="1" l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<sst xmlns="http://schemas.openxmlformats.org/spreadsheetml/2006/main" count="2403" uniqueCount="764">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</sst>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9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83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463" t="s">
        <v>0</v>
      </c>
      <c r="E1" s="408"/>
      <c r="F1" s="408"/>
      <c r="G1" s="12" t="s">
        <v>1</v>
      </c>
      <c r="H1" s="463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8" t="s">
        <v>8</v>
      </c>
      <c r="B5" s="529"/>
      <c r="C5" s="530"/>
      <c r="D5" s="470"/>
      <c r="E5" s="471"/>
      <c r="F5" s="716" t="s">
        <v>9</v>
      </c>
      <c r="G5" s="530"/>
      <c r="H5" s="470"/>
      <c r="I5" s="655"/>
      <c r="J5" s="655"/>
      <c r="K5" s="655"/>
      <c r="L5" s="655"/>
      <c r="M5" s="471"/>
      <c r="N5" s="58"/>
      <c r="P5" s="24" t="s">
        <v>10</v>
      </c>
      <c r="Q5" s="732">
        <v>45528</v>
      </c>
      <c r="R5" s="526"/>
      <c r="T5" s="573" t="s">
        <v>11</v>
      </c>
      <c r="U5" s="382"/>
      <c r="V5" s="574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8" t="s">
        <v>13</v>
      </c>
      <c r="B6" s="529"/>
      <c r="C6" s="530"/>
      <c r="D6" s="658" t="s">
        <v>14</v>
      </c>
      <c r="E6" s="659"/>
      <c r="F6" s="659"/>
      <c r="G6" s="659"/>
      <c r="H6" s="659"/>
      <c r="I6" s="659"/>
      <c r="J6" s="659"/>
      <c r="K6" s="659"/>
      <c r="L6" s="659"/>
      <c r="M6" s="526"/>
      <c r="N6" s="59"/>
      <c r="P6" s="24" t="s">
        <v>15</v>
      </c>
      <c r="Q6" s="744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1" t="s">
        <v>17</v>
      </c>
      <c r="W6" s="429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1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1"/>
      <c r="U7" s="382"/>
      <c r="V7" s="642"/>
      <c r="W7" s="643"/>
      <c r="AB7" s="51"/>
      <c r="AC7" s="51"/>
      <c r="AD7" s="51"/>
      <c r="AE7" s="51"/>
    </row>
    <row r="8" spans="1:32" s="370" customFormat="1" ht="25.5" customHeight="1" x14ac:dyDescent="0.2">
      <c r="A8" s="756" t="s">
        <v>18</v>
      </c>
      <c r="B8" s="392"/>
      <c r="C8" s="393"/>
      <c r="D8" s="451"/>
      <c r="E8" s="452"/>
      <c r="F8" s="452"/>
      <c r="G8" s="452"/>
      <c r="H8" s="452"/>
      <c r="I8" s="452"/>
      <c r="J8" s="452"/>
      <c r="K8" s="452"/>
      <c r="L8" s="452"/>
      <c r="M8" s="453"/>
      <c r="N8" s="61"/>
      <c r="P8" s="24" t="s">
        <v>19</v>
      </c>
      <c r="Q8" s="536">
        <v>0.41666666666666669</v>
      </c>
      <c r="R8" s="443"/>
      <c r="T8" s="381"/>
      <c r="U8" s="382"/>
      <c r="V8" s="642"/>
      <c r="W8" s="643"/>
      <c r="AB8" s="51"/>
      <c r="AC8" s="51"/>
      <c r="AD8" s="51"/>
      <c r="AE8" s="51"/>
    </row>
    <row r="9" spans="1:32" s="370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49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2"/>
      <c r="P9" s="26" t="s">
        <v>20</v>
      </c>
      <c r="Q9" s="521"/>
      <c r="R9" s="522"/>
      <c r="T9" s="381"/>
      <c r="U9" s="382"/>
      <c r="V9" s="644"/>
      <c r="W9" s="645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49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3" t="str">
        <f>IFERROR(VLOOKUP($D$10,Proxy,2,FALSE),"")</f>
        <v/>
      </c>
      <c r="I10" s="381"/>
      <c r="J10" s="381"/>
      <c r="K10" s="381"/>
      <c r="L10" s="381"/>
      <c r="M10" s="381"/>
      <c r="N10" s="369"/>
      <c r="P10" s="26" t="s">
        <v>21</v>
      </c>
      <c r="Q10" s="584"/>
      <c r="R10" s="585"/>
      <c r="U10" s="24" t="s">
        <v>22</v>
      </c>
      <c r="V10" s="428" t="s">
        <v>23</v>
      </c>
      <c r="W10" s="429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85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8" t="s">
        <v>28</v>
      </c>
      <c r="B12" s="529"/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30"/>
      <c r="N12" s="62"/>
      <c r="P12" s="24" t="s">
        <v>29</v>
      </c>
      <c r="Q12" s="536"/>
      <c r="R12" s="443"/>
      <c r="S12" s="23"/>
      <c r="U12" s="24"/>
      <c r="V12" s="408"/>
      <c r="W12" s="381"/>
      <c r="AB12" s="51"/>
      <c r="AC12" s="51"/>
      <c r="AD12" s="51"/>
      <c r="AE12" s="51"/>
    </row>
    <row r="13" spans="1:32" s="370" customFormat="1" ht="23.25" customHeight="1" x14ac:dyDescent="0.2">
      <c r="A13" s="568" t="s">
        <v>30</v>
      </c>
      <c r="B13" s="529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30"/>
      <c r="N13" s="62"/>
      <c r="O13" s="26"/>
      <c r="P13" s="26" t="s">
        <v>31</v>
      </c>
      <c r="Q13" s="685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8" t="s">
        <v>32</v>
      </c>
      <c r="B14" s="529"/>
      <c r="C14" s="529"/>
      <c r="D14" s="529"/>
      <c r="E14" s="529"/>
      <c r="F14" s="529"/>
      <c r="G14" s="529"/>
      <c r="H14" s="529"/>
      <c r="I14" s="529"/>
      <c r="J14" s="529"/>
      <c r="K14" s="529"/>
      <c r="L14" s="529"/>
      <c r="M14" s="5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529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30"/>
      <c r="N15" s="63"/>
      <c r="P15" s="560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45" t="s">
        <v>37</v>
      </c>
      <c r="D17" s="425" t="s">
        <v>38</v>
      </c>
      <c r="E17" s="498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497"/>
      <c r="R17" s="497"/>
      <c r="S17" s="497"/>
      <c r="T17" s="498"/>
      <c r="U17" s="753" t="s">
        <v>50</v>
      </c>
      <c r="V17" s="530"/>
      <c r="W17" s="425" t="s">
        <v>51</v>
      </c>
      <c r="X17" s="425" t="s">
        <v>52</v>
      </c>
      <c r="Y17" s="754" t="s">
        <v>53</v>
      </c>
      <c r="Z17" s="425" t="s">
        <v>54</v>
      </c>
      <c r="AA17" s="634" t="s">
        <v>55</v>
      </c>
      <c r="AB17" s="634" t="s">
        <v>56</v>
      </c>
      <c r="AC17" s="634" t="s">
        <v>57</v>
      </c>
      <c r="AD17" s="634" t="s">
        <v>58</v>
      </c>
      <c r="AE17" s="711"/>
      <c r="AF17" s="712"/>
      <c r="AG17" s="510"/>
      <c r="BD17" s="621" t="s">
        <v>59</v>
      </c>
    </row>
    <row r="18" spans="1:68" ht="14.25" customHeight="1" x14ac:dyDescent="0.2">
      <c r="A18" s="426"/>
      <c r="B18" s="426"/>
      <c r="C18" s="426"/>
      <c r="D18" s="499"/>
      <c r="E18" s="501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499"/>
      <c r="Q18" s="500"/>
      <c r="R18" s="500"/>
      <c r="S18" s="500"/>
      <c r="T18" s="501"/>
      <c r="U18" s="371" t="s">
        <v>60</v>
      </c>
      <c r="V18" s="371" t="s">
        <v>61</v>
      </c>
      <c r="W18" s="426"/>
      <c r="X18" s="426"/>
      <c r="Y18" s="755"/>
      <c r="Z18" s="426"/>
      <c r="AA18" s="635"/>
      <c r="AB18" s="635"/>
      <c r="AC18" s="635"/>
      <c r="AD18" s="713"/>
      <c r="AE18" s="714"/>
      <c r="AF18" s="715"/>
      <c r="AG18" s="511"/>
      <c r="BD18" s="381"/>
    </row>
    <row r="19" spans="1:68" ht="27.75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8"/>
      <c r="AB20" s="368"/>
      <c r="AC20" s="368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67"/>
      <c r="AB21" s="367"/>
      <c r="AC21" s="36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67"/>
      <c r="AB25" s="367"/>
      <c r="AC25" s="367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6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4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67"/>
      <c r="AB38" s="367"/>
      <c r="AC38" s="367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67"/>
      <c r="AB42" s="367"/>
      <c r="AC42" s="367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67"/>
      <c r="AB46" s="367"/>
      <c r="AC46" s="367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8"/>
      <c r="AB51" s="368"/>
      <c r="AC51" s="368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67"/>
      <c r="AB52" s="367"/>
      <c r="AC52" s="367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0</v>
      </c>
      <c r="Y59" s="376">
        <f>IFERROR(Y53/H53,"0")+IFERROR(Y54/H54,"0")+IFERROR(Y55/H55,"0")+IFERROR(Y56/H56,"0")+IFERROR(Y57/H57,"0")+IFERROR(Y58/H58,"0")</f>
        <v>0</v>
      </c>
      <c r="Z59" s="376">
        <f>IFERROR(IF(Z53="",0,Z53),"0")+IFERROR(IF(Z54="",0,Z54),"0")+IFERROR(IF(Z55="",0,Z55),"0")+IFERROR(IF(Z56="",0,Z56),"0")+IFERROR(IF(Z57="",0,Z57),"0")+IFERROR(IF(Z58="",0,Z58),"0")</f>
        <v>0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0</v>
      </c>
      <c r="Y60" s="376">
        <f>IFERROR(SUM(Y53:Y58),"0")</f>
        <v>0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67"/>
      <c r="AB61" s="367"/>
      <c r="AC61" s="367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8"/>
      <c r="AB66" s="368"/>
      <c r="AC66" s="368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67"/>
      <c r="AB67" s="367"/>
      <c r="AC67" s="367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1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67"/>
      <c r="AB76" s="367"/>
      <c r="AC76" s="367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67"/>
      <c r="AB81" s="367"/>
      <c r="AC81" s="367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4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67"/>
      <c r="AB90" s="367"/>
      <c r="AC90" s="367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67"/>
      <c r="AB95" s="367"/>
      <c r="AC95" s="367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8"/>
      <c r="AB101" s="368"/>
      <c r="AC101" s="368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67"/>
      <c r="AB102" s="367"/>
      <c r="AC102" s="367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67"/>
      <c r="AB109" s="367"/>
      <c r="AC109" s="367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0</v>
      </c>
      <c r="Y115" s="376">
        <f>IFERROR(Y110/H110,"0")+IFERROR(Y111/H111,"0")+IFERROR(Y112/H112,"0")+IFERROR(Y113/H113,"0")+IFERROR(Y114/H114,"0")</f>
        <v>0</v>
      </c>
      <c r="Z115" s="376">
        <f>IFERROR(IF(Z110="",0,Z110),"0")+IFERROR(IF(Z111="",0,Z111),"0")+IFERROR(IF(Z112="",0,Z112),"0")+IFERROR(IF(Z113="",0,Z113),"0")+IFERROR(IF(Z114="",0,Z114),"0")</f>
        <v>0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0</v>
      </c>
      <c r="Y116" s="376">
        <f>IFERROR(SUM(Y110:Y114),"0")</f>
        <v>0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8"/>
      <c r="AB117" s="368"/>
      <c r="AC117" s="368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67"/>
      <c r="AB118" s="367"/>
      <c r="AC118" s="367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67"/>
      <c r="AB126" s="367"/>
      <c r="AC126" s="367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67"/>
      <c r="AB132" s="367"/>
      <c r="AC132" s="367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6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67"/>
      <c r="AB141" s="367"/>
      <c r="AC141" s="367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8"/>
      <c r="AB146" s="368"/>
      <c r="AC146" s="368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67"/>
      <c r="AB147" s="367"/>
      <c r="AC147" s="367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67"/>
      <c r="AB152" s="367"/>
      <c r="AC152" s="367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67"/>
      <c r="AB157" s="367"/>
      <c r="AC157" s="367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8"/>
      <c r="AB162" s="368"/>
      <c r="AC162" s="368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67"/>
      <c r="AB163" s="367"/>
      <c r="AC163" s="367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67"/>
      <c r="AB169" s="367"/>
      <c r="AC169" s="367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67"/>
      <c r="AB177" s="367"/>
      <c r="AC177" s="367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customHeight="1" x14ac:dyDescent="0.2">
      <c r="A183" s="438" t="s">
        <v>253</v>
      </c>
      <c r="B183" s="439"/>
      <c r="C183" s="439"/>
      <c r="D183" s="439"/>
      <c r="E183" s="439"/>
      <c r="F183" s="439"/>
      <c r="G183" s="439"/>
      <c r="H183" s="439"/>
      <c r="I183" s="439"/>
      <c r="J183" s="439"/>
      <c r="K183" s="439"/>
      <c r="L183" s="439"/>
      <c r="M183" s="439"/>
      <c r="N183" s="439"/>
      <c r="O183" s="439"/>
      <c r="P183" s="439"/>
      <c r="Q183" s="439"/>
      <c r="R183" s="439"/>
      <c r="S183" s="439"/>
      <c r="T183" s="439"/>
      <c r="U183" s="439"/>
      <c r="V183" s="439"/>
      <c r="W183" s="439"/>
      <c r="X183" s="439"/>
      <c r="Y183" s="439"/>
      <c r="Z183" s="439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8"/>
      <c r="AB184" s="368"/>
      <c r="AC184" s="368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67"/>
      <c r="AB185" s="367"/>
      <c r="AC185" s="367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8"/>
      <c r="AB196" s="368"/>
      <c r="AC196" s="368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67"/>
      <c r="AB197" s="367"/>
      <c r="AC197" s="367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67"/>
      <c r="AB202" s="367"/>
      <c r="AC202" s="367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67"/>
      <c r="AB207" s="367"/>
      <c r="AC207" s="367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67"/>
      <c r="AB218" s="367"/>
      <c r="AC218" s="367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0</v>
      </c>
      <c r="Y223" s="375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0</v>
      </c>
      <c r="Y225" s="37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0</v>
      </c>
      <c r="Y228" s="375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0</v>
      </c>
      <c r="Y231" s="376">
        <f>IFERROR(SUM(Y219:Y229),"0")</f>
        <v>0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67"/>
      <c r="AB232" s="367"/>
      <c r="AC232" s="367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0</v>
      </c>
      <c r="Y237" s="375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0</v>
      </c>
      <c r="Y238" s="376">
        <f>IFERROR(Y233/H233,"0")+IFERROR(Y234/H234,"0")+IFERROR(Y235/H235,"0")+IFERROR(Y236/H236,"0")+IFERROR(Y237/H237,"0")</f>
        <v>0</v>
      </c>
      <c r="Z238" s="376">
        <f>IFERROR(IF(Z233="",0,Z233),"0")+IFERROR(IF(Z234="",0,Z234),"0")+IFERROR(IF(Z235="",0,Z235),"0")+IFERROR(IF(Z236="",0,Z236),"0")+IFERROR(IF(Z237="",0,Z237),"0")</f>
        <v>0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0</v>
      </c>
      <c r="Y239" s="376">
        <f>IFERROR(SUM(Y233:Y237),"0")</f>
        <v>0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8"/>
      <c r="AB240" s="368"/>
      <c r="AC240" s="368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67"/>
      <c r="AB241" s="367"/>
      <c r="AC241" s="367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8"/>
      <c r="AB252" s="368"/>
      <c r="AC252" s="368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67"/>
      <c r="AB253" s="367"/>
      <c r="AC253" s="367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8"/>
      <c r="AB264" s="368"/>
      <c r="AC264" s="368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67"/>
      <c r="AB265" s="367"/>
      <c r="AC265" s="367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8"/>
      <c r="AB273" s="368"/>
      <c r="AC273" s="368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67"/>
      <c r="AB274" s="367"/>
      <c r="AC274" s="367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8"/>
      <c r="AB278" s="368"/>
      <c r="AC278" s="368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67"/>
      <c r="AB279" s="367"/>
      <c r="AC279" s="367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1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8"/>
      <c r="AB285" s="368"/>
      <c r="AC285" s="368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67"/>
      <c r="AB286" s="367"/>
      <c r="AC286" s="367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0</v>
      </c>
      <c r="Y290" s="375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0</v>
      </c>
      <c r="Y292" s="376">
        <f>IFERROR(Y287/H287,"0")+IFERROR(Y288/H288,"0")+IFERROR(Y289/H289,"0")+IFERROR(Y290/H290,"0")+IFERROR(Y291/H291,"0")</f>
        <v>0</v>
      </c>
      <c r="Z292" s="376">
        <f>IFERROR(IF(Z287="",0,Z287),"0")+IFERROR(IF(Z288="",0,Z288),"0")+IFERROR(IF(Z289="",0,Z289),"0")+IFERROR(IF(Z290="",0,Z290),"0")+IFERROR(IF(Z291="",0,Z291),"0")</f>
        <v>0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0</v>
      </c>
      <c r="Y293" s="376">
        <f>IFERROR(SUM(Y287:Y291),"0")</f>
        <v>0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8"/>
      <c r="AB294" s="368"/>
      <c r="AC294" s="368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67"/>
      <c r="AB295" s="367"/>
      <c r="AC295" s="367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8"/>
      <c r="AB299" s="368"/>
      <c r="AC299" s="368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67"/>
      <c r="AB300" s="367"/>
      <c r="AC300" s="367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67"/>
      <c r="AB304" s="367"/>
      <c r="AC304" s="367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8"/>
      <c r="AB309" s="368"/>
      <c r="AC309" s="368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67"/>
      <c r="AB310" s="367"/>
      <c r="AC310" s="367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67"/>
      <c r="AB320" s="367"/>
      <c r="AC320" s="367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67"/>
      <c r="AB327" s="367"/>
      <c r="AC327" s="367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67"/>
      <c r="AB336" s="367"/>
      <c r="AC336" s="367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300</v>
      </c>
      <c r="Y337" s="375">
        <f>IFERROR(IF(X337="",0,CEILING((X337/$H337),1)*$H337),"")</f>
        <v>302.40000000000003</v>
      </c>
      <c r="Z337" s="36">
        <f>IFERROR(IF(Y337=0,"",ROUNDUP(Y337/H337,0)*0.02175),"")</f>
        <v>0.78299999999999992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320.14285714285717</v>
      </c>
      <c r="BN337" s="64">
        <f>IFERROR(Y337*I337/H337,"0")</f>
        <v>322.70400000000006</v>
      </c>
      <c r="BO337" s="64">
        <f>IFERROR(1/J337*(X337/H337),"0")</f>
        <v>0.63775510204081631</v>
      </c>
      <c r="BP337" s="64">
        <f>IFERROR(1/J337*(Y337/H337),"0")</f>
        <v>0.64285714285714279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0</v>
      </c>
      <c r="Y338" s="375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35.714285714285715</v>
      </c>
      <c r="Y340" s="376">
        <f>IFERROR(Y337/H337,"0")+IFERROR(Y338/H338,"0")+IFERROR(Y339/H339,"0")</f>
        <v>36</v>
      </c>
      <c r="Z340" s="376">
        <f>IFERROR(IF(Z337="",0,Z337),"0")+IFERROR(IF(Z338="",0,Z338),"0")+IFERROR(IF(Z339="",0,Z339),"0")</f>
        <v>0.78299999999999992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300</v>
      </c>
      <c r="Y341" s="376">
        <f>IFERROR(SUM(Y337:Y339),"0")</f>
        <v>302.40000000000003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67"/>
      <c r="AB342" s="367"/>
      <c r="AC342" s="367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0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3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67"/>
      <c r="AB349" s="367"/>
      <c r="AC349" s="367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8"/>
      <c r="AB355" s="368"/>
      <c r="AC355" s="368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67"/>
      <c r="AB356" s="367"/>
      <c r="AC356" s="367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67"/>
      <c r="AB360" s="367"/>
      <c r="AC360" s="367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customHeight="1" x14ac:dyDescent="0.2">
      <c r="A366" s="438" t="s">
        <v>469</v>
      </c>
      <c r="B366" s="439"/>
      <c r="C366" s="439"/>
      <c r="D366" s="439"/>
      <c r="E366" s="439"/>
      <c r="F366" s="439"/>
      <c r="G366" s="439"/>
      <c r="H366" s="439"/>
      <c r="I366" s="439"/>
      <c r="J366" s="439"/>
      <c r="K366" s="439"/>
      <c r="L366" s="439"/>
      <c r="M366" s="439"/>
      <c r="N366" s="439"/>
      <c r="O366" s="439"/>
      <c r="P366" s="439"/>
      <c r="Q366" s="439"/>
      <c r="R366" s="439"/>
      <c r="S366" s="439"/>
      <c r="T366" s="439"/>
      <c r="U366" s="439"/>
      <c r="V366" s="439"/>
      <c r="W366" s="439"/>
      <c r="X366" s="439"/>
      <c r="Y366" s="439"/>
      <c r="Z366" s="439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8"/>
      <c r="AB367" s="368"/>
      <c r="AC367" s="368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67"/>
      <c r="AB368" s="367"/>
      <c r="AC368" s="367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2500</v>
      </c>
      <c r="Y369" s="375">
        <f t="shared" ref="Y369:Y377" si="62">IFERROR(IF(X369="",0,CEILING((X369/$H369),1)*$H369),"")</f>
        <v>2505</v>
      </c>
      <c r="Z369" s="36">
        <f>IFERROR(IF(Y369=0,"",ROUNDUP(Y369/H369,0)*0.02175),"")</f>
        <v>3.6322499999999995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2580</v>
      </c>
      <c r="BN369" s="64">
        <f t="shared" ref="BN369:BN377" si="64">IFERROR(Y369*I369/H369,"0")</f>
        <v>2585.1600000000003</v>
      </c>
      <c r="BO369" s="64">
        <f t="shared" ref="BO369:BO377" si="65">IFERROR(1/J369*(X369/H369),"0")</f>
        <v>3.4722222222222219</v>
      </c>
      <c r="BP369" s="64">
        <f t="shared" ref="BP369:BP377" si="66">IFERROR(1/J369*(Y369/H369),"0")</f>
        <v>3.4791666666666665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1000</v>
      </c>
      <c r="Y371" s="375">
        <f t="shared" si="62"/>
        <v>1005</v>
      </c>
      <c r="Z371" s="36">
        <f>IFERROR(IF(Y371=0,"",ROUNDUP(Y371/H371,0)*0.02175),"")</f>
        <v>1.4572499999999999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1032</v>
      </c>
      <c r="BN371" s="64">
        <f t="shared" si="64"/>
        <v>1037.1600000000001</v>
      </c>
      <c r="BO371" s="64">
        <f t="shared" si="65"/>
        <v>1.3888888888888888</v>
      </c>
      <c r="BP371" s="64">
        <f t="shared" si="66"/>
        <v>1.3958333333333333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1000</v>
      </c>
      <c r="Y374" s="375">
        <f t="shared" si="62"/>
        <v>1005</v>
      </c>
      <c r="Z374" s="36">
        <f>IFERROR(IF(Y374=0,"",ROUNDUP(Y374/H374,0)*0.02175),"")</f>
        <v>1.4572499999999999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1032</v>
      </c>
      <c r="BN374" s="64">
        <f t="shared" si="64"/>
        <v>1037.1600000000001</v>
      </c>
      <c r="BO374" s="64">
        <f t="shared" si="65"/>
        <v>1.3888888888888888</v>
      </c>
      <c r="BP374" s="64">
        <f t="shared" si="66"/>
        <v>1.3958333333333333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300</v>
      </c>
      <c r="Y378" s="376">
        <f>IFERROR(Y369/H369,"0")+IFERROR(Y370/H370,"0")+IFERROR(Y371/H371,"0")+IFERROR(Y372/H372,"0")+IFERROR(Y373/H373,"0")+IFERROR(Y374/H374,"0")+IFERROR(Y375/H375,"0")+IFERROR(Y376/H376,"0")+IFERROR(Y377/H377,"0")</f>
        <v>301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6.5467499999999994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4500</v>
      </c>
      <c r="Y379" s="376">
        <f>IFERROR(SUM(Y369:Y377),"0")</f>
        <v>4515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67"/>
      <c r="AB380" s="367"/>
      <c r="AC380" s="367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2500</v>
      </c>
      <c r="Y381" s="375">
        <f>IFERROR(IF(X381="",0,CEILING((X381/$H381),1)*$H381),"")</f>
        <v>2505</v>
      </c>
      <c r="Z381" s="36">
        <f>IFERROR(IF(Y381=0,"",ROUNDUP(Y381/H381,0)*0.02175),"")</f>
        <v>3.6322499999999995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2580</v>
      </c>
      <c r="BN381" s="64">
        <f>IFERROR(Y381*I381/H381,"0")</f>
        <v>2585.1600000000003</v>
      </c>
      <c r="BO381" s="64">
        <f>IFERROR(1/J381*(X381/H381),"0")</f>
        <v>3.4722222222222219</v>
      </c>
      <c r="BP381" s="64">
        <f>IFERROR(1/J381*(Y381/H381),"0")</f>
        <v>3.4791666666666665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166.66666666666666</v>
      </c>
      <c r="Y383" s="376">
        <f>IFERROR(Y381/H381,"0")+IFERROR(Y382/H382,"0")</f>
        <v>167</v>
      </c>
      <c r="Z383" s="376">
        <f>IFERROR(IF(Z381="",0,Z381),"0")+IFERROR(IF(Z382="",0,Z382),"0")</f>
        <v>3.6322499999999995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2500</v>
      </c>
      <c r="Y384" s="376">
        <f>IFERROR(SUM(Y381:Y382),"0")</f>
        <v>2505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67"/>
      <c r="AB385" s="367"/>
      <c r="AC385" s="367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67"/>
      <c r="AB391" s="367"/>
      <c r="AC391" s="367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50</v>
      </c>
      <c r="Y393" s="375">
        <f>IFERROR(IF(X393="",0,CEILING((X393/$H393),1)*$H393),"")</f>
        <v>54.6</v>
      </c>
      <c r="Z393" s="36">
        <f>IFERROR(IF(Y393=0,"",ROUNDUP(Y393/H393,0)*0.02175),"")</f>
        <v>0.15225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53.61538461538462</v>
      </c>
      <c r="BN393" s="64">
        <f>IFERROR(Y393*I393/H393,"0")</f>
        <v>58.548000000000009</v>
      </c>
      <c r="BO393" s="64">
        <f>IFERROR(1/J393*(X393/H393),"0")</f>
        <v>0.11446886446886446</v>
      </c>
      <c r="BP393" s="64">
        <f>IFERROR(1/J393*(Y393/H393),"0")</f>
        <v>0.125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6.4102564102564106</v>
      </c>
      <c r="Y394" s="376">
        <f>IFERROR(Y392/H392,"0")+IFERROR(Y393/H393,"0")</f>
        <v>7</v>
      </c>
      <c r="Z394" s="376">
        <f>IFERROR(IF(Z392="",0,Z392),"0")+IFERROR(IF(Z393="",0,Z393),"0")</f>
        <v>0.15225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50</v>
      </c>
      <c r="Y395" s="376">
        <f>IFERROR(SUM(Y392:Y393),"0")</f>
        <v>54.6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8"/>
      <c r="AB396" s="368"/>
      <c r="AC396" s="368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67"/>
      <c r="AB397" s="367"/>
      <c r="AC397" s="367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67"/>
      <c r="AB404" s="367"/>
      <c r="AC404" s="367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150</v>
      </c>
      <c r="Y405" s="375">
        <f>IFERROR(IF(X405="",0,CEILING((X405/$H405),1)*$H405),"")</f>
        <v>153.29999999999998</v>
      </c>
      <c r="Z405" s="36">
        <f>IFERROR(IF(Y405=0,"",ROUNDUP(Y405/H405,0)*0.00753),"")</f>
        <v>0.26355000000000001</v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158.9041095890411</v>
      </c>
      <c r="BN405" s="64">
        <f>IFERROR(Y405*I405/H405,"0")</f>
        <v>162.39999999999998</v>
      </c>
      <c r="BO405" s="64">
        <f>IFERROR(1/J405*(X405/H405),"0")</f>
        <v>0.2195293291183702</v>
      </c>
      <c r="BP405" s="64">
        <f>IFERROR(1/J405*(Y405/H405),"0")</f>
        <v>0.22435897435897434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34.246575342465754</v>
      </c>
      <c r="Y407" s="376">
        <f>IFERROR(Y405/H405,"0")+IFERROR(Y406/H406,"0")</f>
        <v>35</v>
      </c>
      <c r="Z407" s="376">
        <f>IFERROR(IF(Z405="",0,Z405),"0")+IFERROR(IF(Z406="",0,Z406),"0")</f>
        <v>0.26355000000000001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150</v>
      </c>
      <c r="Y408" s="376">
        <f>IFERROR(SUM(Y405:Y406),"0")</f>
        <v>153.29999999999998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67"/>
      <c r="AB409" s="367"/>
      <c r="AC409" s="367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0</v>
      </c>
      <c r="Y410" s="375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0</v>
      </c>
      <c r="Y415" s="376">
        <f>IFERROR(Y410/H410,"0")+IFERROR(Y411/H411,"0")+IFERROR(Y412/H412,"0")+IFERROR(Y413/H413,"0")+IFERROR(Y414/H414,"0")</f>
        <v>0</v>
      </c>
      <c r="Z415" s="376">
        <f>IFERROR(IF(Z410="",0,Z410),"0")+IFERROR(IF(Z411="",0,Z411),"0")+IFERROR(IF(Z412="",0,Z412),"0")+IFERROR(IF(Z413="",0,Z413),"0")+IFERROR(IF(Z414="",0,Z414),"0")</f>
        <v>0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0</v>
      </c>
      <c r="Y416" s="376">
        <f>IFERROR(SUM(Y410:Y414),"0")</f>
        <v>0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67"/>
      <c r="AB417" s="367"/>
      <c r="AC417" s="367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38" t="s">
        <v>523</v>
      </c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39"/>
      <c r="O421" s="439"/>
      <c r="P421" s="439"/>
      <c r="Q421" s="439"/>
      <c r="R421" s="439"/>
      <c r="S421" s="439"/>
      <c r="T421" s="439"/>
      <c r="U421" s="439"/>
      <c r="V421" s="439"/>
      <c r="W421" s="439"/>
      <c r="X421" s="439"/>
      <c r="Y421" s="439"/>
      <c r="Z421" s="439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8"/>
      <c r="AB422" s="368"/>
      <c r="AC422" s="368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67"/>
      <c r="AB423" s="367"/>
      <c r="AC423" s="367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67"/>
      <c r="AB427" s="367"/>
      <c r="AC427" s="367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2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0</v>
      </c>
      <c r="Y450" s="376">
        <f>IFERROR(SUM(Y428:Y448),"0")</f>
        <v>0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67"/>
      <c r="AB451" s="367"/>
      <c r="AC451" s="367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67"/>
      <c r="AB456" s="367"/>
      <c r="AC456" s="367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8"/>
      <c r="AB460" s="368"/>
      <c r="AC460" s="368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67"/>
      <c r="AB461" s="367"/>
      <c r="AC461" s="367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67"/>
      <c r="AB465" s="367"/>
      <c r="AC465" s="367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67"/>
      <c r="AB474" s="367"/>
      <c r="AC474" s="367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8"/>
      <c r="AB478" s="368"/>
      <c r="AC478" s="368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67"/>
      <c r="AB479" s="367"/>
      <c r="AC479" s="367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7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8"/>
      <c r="AB485" s="368"/>
      <c r="AC485" s="368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67"/>
      <c r="AB486" s="367"/>
      <c r="AC486" s="367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38" t="s">
        <v>594</v>
      </c>
      <c r="B490" s="439"/>
      <c r="C490" s="439"/>
      <c r="D490" s="439"/>
      <c r="E490" s="439"/>
      <c r="F490" s="439"/>
      <c r="G490" s="439"/>
      <c r="H490" s="439"/>
      <c r="I490" s="439"/>
      <c r="J490" s="439"/>
      <c r="K490" s="439"/>
      <c r="L490" s="439"/>
      <c r="M490" s="439"/>
      <c r="N490" s="439"/>
      <c r="O490" s="439"/>
      <c r="P490" s="439"/>
      <c r="Q490" s="439"/>
      <c r="R490" s="439"/>
      <c r="S490" s="439"/>
      <c r="T490" s="439"/>
      <c r="U490" s="439"/>
      <c r="V490" s="439"/>
      <c r="W490" s="439"/>
      <c r="X490" s="439"/>
      <c r="Y490" s="439"/>
      <c r="Z490" s="439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8"/>
      <c r="AB491" s="368"/>
      <c r="AC491" s="368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67"/>
      <c r="AB492" s="367"/>
      <c r="AC492" s="367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0</v>
      </c>
      <c r="Y498" s="375">
        <f t="shared" si="78"/>
        <v>0</v>
      </c>
      <c r="Z498" s="36" t="str">
        <f t="shared" si="79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0</v>
      </c>
      <c r="BN498" s="64">
        <f t="shared" si="81"/>
        <v>0</v>
      </c>
      <c r="BO498" s="64">
        <f t="shared" si="82"/>
        <v>0</v>
      </c>
      <c r="BP498" s="64">
        <f t="shared" si="83"/>
        <v>0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7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0</v>
      </c>
      <c r="Y502" s="376">
        <f>IFERROR(Y493/H493,"0")+IFERROR(Y494/H494,"0")+IFERROR(Y495/H495,"0")+IFERROR(Y496/H496,"0")+IFERROR(Y497/H497,"0")+IFERROR(Y498/H498,"0")+IFERROR(Y499/H499,"0")+IFERROR(Y500/H500,"0")+IFERROR(Y501/H501,"0")</f>
        <v>0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0</v>
      </c>
      <c r="Y503" s="376">
        <f>IFERROR(SUM(Y493:Y501),"0")</f>
        <v>0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67"/>
      <c r="AB504" s="367"/>
      <c r="AC504" s="367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0</v>
      </c>
      <c r="Y505" s="375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0</v>
      </c>
      <c r="Y507" s="376">
        <f>IFERROR(Y505/H505,"0")+IFERROR(Y506/H506,"0")</f>
        <v>0</v>
      </c>
      <c r="Z507" s="376">
        <f>IFERROR(IF(Z505="",0,Z505),"0")+IFERROR(IF(Z506="",0,Z506),"0")</f>
        <v>0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0</v>
      </c>
      <c r="Y508" s="376">
        <f>IFERROR(SUM(Y505:Y506),"0")</f>
        <v>0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67"/>
      <c r="AB509" s="367"/>
      <c r="AC509" s="367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0</v>
      </c>
      <c r="Y516" s="376">
        <f>IFERROR(Y510/H510,"0")+IFERROR(Y511/H511,"0")+IFERROR(Y512/H512,"0")+IFERROR(Y513/H513,"0")+IFERROR(Y514/H514,"0")+IFERROR(Y515/H515,"0")</f>
        <v>0</v>
      </c>
      <c r="Z516" s="376">
        <f>IFERROR(IF(Z510="",0,Z510),"0")+IFERROR(IF(Z511="",0,Z511),"0")+IFERROR(IF(Z512="",0,Z512),"0")+IFERROR(IF(Z513="",0,Z513),"0")+IFERROR(IF(Z514="",0,Z514),"0")+IFERROR(IF(Z515="",0,Z515),"0")</f>
        <v>0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0</v>
      </c>
      <c r="Y517" s="376">
        <f>IFERROR(SUM(Y510:Y515),"0")</f>
        <v>0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67"/>
      <c r="AB518" s="367"/>
      <c r="AC518" s="367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67"/>
      <c r="AB524" s="367"/>
      <c r="AC524" s="367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38" t="s">
        <v>637</v>
      </c>
      <c r="B528" s="439"/>
      <c r="C528" s="439"/>
      <c r="D528" s="439"/>
      <c r="E528" s="439"/>
      <c r="F528" s="439"/>
      <c r="G528" s="439"/>
      <c r="H528" s="439"/>
      <c r="I528" s="439"/>
      <c r="J528" s="439"/>
      <c r="K528" s="439"/>
      <c r="L528" s="439"/>
      <c r="M528" s="439"/>
      <c r="N528" s="439"/>
      <c r="O528" s="439"/>
      <c r="P528" s="439"/>
      <c r="Q528" s="439"/>
      <c r="R528" s="439"/>
      <c r="S528" s="439"/>
      <c r="T528" s="439"/>
      <c r="U528" s="439"/>
      <c r="V528" s="439"/>
      <c r="W528" s="439"/>
      <c r="X528" s="439"/>
      <c r="Y528" s="439"/>
      <c r="Z528" s="439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8"/>
      <c r="AB529" s="368"/>
      <c r="AC529" s="368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67"/>
      <c r="AB530" s="367"/>
      <c r="AC530" s="367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1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8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0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2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5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3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67"/>
      <c r="AB540" s="367"/>
      <c r="AC540" s="367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52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79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67"/>
      <c r="AB547" s="367"/>
      <c r="AC547" s="367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19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8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150</v>
      </c>
      <c r="Y549" s="375">
        <f t="shared" si="94"/>
        <v>151.20000000000002</v>
      </c>
      <c r="Z549" s="36">
        <f>IFERROR(IF(Y549=0,"",ROUNDUP(Y549/H549,0)*0.00753),"")</f>
        <v>0.27107999999999999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159.28571428571428</v>
      </c>
      <c r="BN549" s="64">
        <f t="shared" si="96"/>
        <v>160.56</v>
      </c>
      <c r="BO549" s="64">
        <f t="shared" si="97"/>
        <v>0.22893772893772893</v>
      </c>
      <c r="BP549" s="64">
        <f t="shared" si="98"/>
        <v>0.23076923076923075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5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4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5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35.714285714285715</v>
      </c>
      <c r="Y554" s="376">
        <f>IFERROR(Y548/H548,"0")+IFERROR(Y549/H549,"0")+IFERROR(Y550/H550,"0")+IFERROR(Y551/H551,"0")+IFERROR(Y552/H552,"0")+IFERROR(Y553/H553,"0")</f>
        <v>36</v>
      </c>
      <c r="Z554" s="376">
        <f>IFERROR(IF(Z548="",0,Z548),"0")+IFERROR(IF(Z549="",0,Z549),"0")+IFERROR(IF(Z550="",0,Z550),"0")+IFERROR(IF(Z551="",0,Z551),"0")+IFERROR(IF(Z552="",0,Z552),"0")+IFERROR(IF(Z553="",0,Z553),"0")</f>
        <v>0.27107999999999999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150</v>
      </c>
      <c r="Y555" s="376">
        <f>IFERROR(SUM(Y548:Y553),"0")</f>
        <v>151.20000000000002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67"/>
      <c r="AB556" s="367"/>
      <c r="AC556" s="367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0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200</v>
      </c>
      <c r="Y557" s="375">
        <f>IFERROR(IF(X557="",0,CEILING((X557/$H557),1)*$H557),"")</f>
        <v>202.79999999999998</v>
      </c>
      <c r="Z557" s="36">
        <f>IFERROR(IF(Y557=0,"",ROUNDUP(Y557/H557,0)*0.02175),"")</f>
        <v>0.5655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214.46153846153848</v>
      </c>
      <c r="BN557" s="64">
        <f>IFERROR(Y557*I557/H557,"0")</f>
        <v>217.464</v>
      </c>
      <c r="BO557" s="64">
        <f>IFERROR(1/J557*(X557/H557),"0")</f>
        <v>0.45787545787545786</v>
      </c>
      <c r="BP557" s="64">
        <f>IFERROR(1/J557*(Y557/H557),"0")</f>
        <v>0.46428571428571425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6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25.641025641025642</v>
      </c>
      <c r="Y559" s="376">
        <f>IFERROR(Y557/H557,"0")+IFERROR(Y558/H558,"0")</f>
        <v>26</v>
      </c>
      <c r="Z559" s="376">
        <f>IFERROR(IF(Z557="",0,Z557),"0")+IFERROR(IF(Z558="",0,Z558),"0")</f>
        <v>0.5655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200</v>
      </c>
      <c r="Y560" s="376">
        <f>IFERROR(SUM(Y557:Y558),"0")</f>
        <v>202.79999999999998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67"/>
      <c r="AB561" s="367"/>
      <c r="AC561" s="367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1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0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0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8"/>
      <c r="AB568" s="368"/>
      <c r="AC568" s="368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67"/>
      <c r="AB569" s="367"/>
      <c r="AC569" s="367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7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1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67"/>
      <c r="AB574" s="367"/>
      <c r="AC574" s="367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89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67"/>
      <c r="AB578" s="367"/>
      <c r="AC578" s="367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8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67"/>
      <c r="AB582" s="367"/>
      <c r="AC582" s="367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534" t="s">
        <v>721</v>
      </c>
      <c r="Q586" s="529"/>
      <c r="R586" s="529"/>
      <c r="S586" s="529"/>
      <c r="T586" s="529"/>
      <c r="U586" s="529"/>
      <c r="V586" s="53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7850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7884.3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534" t="s">
        <v>722</v>
      </c>
      <c r="Q587" s="529"/>
      <c r="R587" s="529"/>
      <c r="S587" s="529"/>
      <c r="T587" s="529"/>
      <c r="U587" s="529"/>
      <c r="V587" s="530"/>
      <c r="W587" s="37" t="s">
        <v>68</v>
      </c>
      <c r="X587" s="376">
        <f>IFERROR(SUM(BM22:BM583),"0")</f>
        <v>8130.4096040945351</v>
      </c>
      <c r="Y587" s="376">
        <f>IFERROR(SUM(BN22:BN583),"0")</f>
        <v>8166.3160000000007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534" t="s">
        <v>723</v>
      </c>
      <c r="Q588" s="529"/>
      <c r="R588" s="529"/>
      <c r="S588" s="529"/>
      <c r="T588" s="529"/>
      <c r="U588" s="529"/>
      <c r="V588" s="530"/>
      <c r="W588" s="37" t="s">
        <v>724</v>
      </c>
      <c r="X588" s="38">
        <f>ROUNDUP(SUM(BO22:BO583),0)</f>
        <v>12</v>
      </c>
      <c r="Y588" s="38">
        <f>ROUNDUP(SUM(BP22:BP583),0)</f>
        <v>12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534" t="s">
        <v>725</v>
      </c>
      <c r="Q589" s="529"/>
      <c r="R589" s="529"/>
      <c r="S589" s="529"/>
      <c r="T589" s="529"/>
      <c r="U589" s="529"/>
      <c r="V589" s="530"/>
      <c r="W589" s="37" t="s">
        <v>68</v>
      </c>
      <c r="X589" s="376">
        <f>GrossWeightTotal+PalletQtyTotal*25</f>
        <v>8430.4096040945351</v>
      </c>
      <c r="Y589" s="376">
        <f>GrossWeightTotalR+PalletQtyTotalR*25</f>
        <v>8466.3160000000007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534" t="s">
        <v>726</v>
      </c>
      <c r="Q590" s="529"/>
      <c r="R590" s="529"/>
      <c r="S590" s="529"/>
      <c r="T590" s="529"/>
      <c r="U590" s="529"/>
      <c r="V590" s="53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604.39309548898586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608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534" t="s">
        <v>727</v>
      </c>
      <c r="Q591" s="529"/>
      <c r="R591" s="529"/>
      <c r="S591" s="529"/>
      <c r="T591" s="529"/>
      <c r="U591" s="529"/>
      <c r="V591" s="53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12.214379999999998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89" t="s">
        <v>107</v>
      </c>
      <c r="D593" s="464"/>
      <c r="E593" s="464"/>
      <c r="F593" s="464"/>
      <c r="G593" s="464"/>
      <c r="H593" s="448"/>
      <c r="I593" s="389" t="s">
        <v>253</v>
      </c>
      <c r="J593" s="464"/>
      <c r="K593" s="464"/>
      <c r="L593" s="464"/>
      <c r="M593" s="464"/>
      <c r="N593" s="464"/>
      <c r="O593" s="464"/>
      <c r="P593" s="464"/>
      <c r="Q593" s="464"/>
      <c r="R593" s="464"/>
      <c r="S593" s="464"/>
      <c r="T593" s="464"/>
      <c r="U593" s="464"/>
      <c r="V593" s="448"/>
      <c r="W593" s="389" t="s">
        <v>469</v>
      </c>
      <c r="X593" s="448"/>
      <c r="Y593" s="389" t="s">
        <v>523</v>
      </c>
      <c r="Z593" s="464"/>
      <c r="AA593" s="464"/>
      <c r="AB593" s="448"/>
      <c r="AC593" s="365" t="s">
        <v>594</v>
      </c>
      <c r="AD593" s="389" t="s">
        <v>637</v>
      </c>
      <c r="AE593" s="448"/>
      <c r="AF593" s="366"/>
    </row>
    <row r="594" spans="1:32" ht="14.25" customHeight="1" thickTop="1" x14ac:dyDescent="0.2">
      <c r="A594" s="682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66"/>
      <c r="M594" s="389" t="s">
        <v>342</v>
      </c>
      <c r="N594" s="366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66"/>
    </row>
    <row r="595" spans="1:32" ht="13.5" customHeight="1" thickBot="1" x14ac:dyDescent="0.25">
      <c r="A595" s="683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66"/>
      <c r="M595" s="390"/>
      <c r="N595" s="366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596" s="46">
        <f>IFERROR(Y103*1,"0")+IFERROR(Y104*1,"0")+IFERROR(Y105*1,"0")+IFERROR(Y106*1,"0")+IFERROR(Y110*1,"0")+IFERROR(Y111*1,"0")+IFERROR(Y112*1,"0")+IFERROR(Y113*1,"0")+IFERROR(Y114*1,"0")</f>
        <v>0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596" s="46">
        <f>IFERROR(Y242*1,"0")+IFERROR(Y243*1,"0")+IFERROR(Y244*1,"0")+IFERROR(Y245*1,"0")+IFERROR(Y246*1,"0")+IFERROR(Y247*1,"0")+IFERROR(Y248*1,"0")+IFERROR(Y249*1,"0")</f>
        <v>0</v>
      </c>
      <c r="L596" s="366"/>
      <c r="M596" s="46">
        <f>IFERROR(Y254*1,"0")+IFERROR(Y255*1,"0")+IFERROR(Y256*1,"0")+IFERROR(Y257*1,"0")+IFERROR(Y258*1,"0")+IFERROR(Y259*1,"0")+IFERROR(Y260*1,"0")+IFERROR(Y261*1,"0")</f>
        <v>0</v>
      </c>
      <c r="N596" s="366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0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302.40000000000003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7074.6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153.29999999999998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0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0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354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A364:O365"/>
    <mergeCell ref="D513:E513"/>
    <mergeCell ref="D557:E557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A150:O151"/>
    <mergeCell ref="P164:T164"/>
    <mergeCell ref="D256:E256"/>
    <mergeCell ref="P269:T269"/>
    <mergeCell ref="P462:T462"/>
    <mergeCell ref="P539:V539"/>
    <mergeCell ref="D370:E370"/>
    <mergeCell ref="D541:E54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D159:E159"/>
    <mergeCell ref="P407:V407"/>
    <mergeCell ref="A232:Z232"/>
    <mergeCell ref="A530:Z530"/>
    <mergeCell ref="P188:T188"/>
    <mergeCell ref="A207:Z207"/>
    <mergeCell ref="P34:T34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A582:Z582"/>
    <mergeCell ref="AB17:AB18"/>
    <mergeCell ref="P100:V100"/>
    <mergeCell ref="P271:V271"/>
    <mergeCell ref="P94:V94"/>
    <mergeCell ref="A90:Z90"/>
    <mergeCell ref="P458:V458"/>
    <mergeCell ref="D446:E446"/>
    <mergeCell ref="P44:V4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A576:O577"/>
    <mergeCell ref="A252:Z252"/>
    <mergeCell ref="P27:T27"/>
    <mergeCell ref="P154:T154"/>
    <mergeCell ref="P560:V560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P577:V577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P33:T33"/>
    <mergeCell ref="P475:T475"/>
    <mergeCell ref="P226:T226"/>
    <mergeCell ref="D481:E481"/>
    <mergeCell ref="D85:E85"/>
    <mergeCell ref="P455:V455"/>
    <mergeCell ref="O594:O595"/>
    <mergeCell ref="A302:O303"/>
    <mergeCell ref="P150:V150"/>
    <mergeCell ref="I594:I595"/>
    <mergeCell ref="P326:V326"/>
    <mergeCell ref="D138:E138"/>
    <mergeCell ref="P393:T393"/>
    <mergeCell ref="A67:Z67"/>
    <mergeCell ref="D203:E203"/>
    <mergeCell ref="D374:E374"/>
    <mergeCell ref="A509:Z509"/>
    <mergeCell ref="P564:T564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Y594:Y595"/>
    <mergeCell ref="P77:T77"/>
    <mergeCell ref="P204:T204"/>
    <mergeCell ref="P179:T179"/>
    <mergeCell ref="A264:Z264"/>
    <mergeCell ref="P375:T375"/>
    <mergeCell ref="P446:T446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26:T26"/>
    <mergeCell ref="P153:T153"/>
    <mergeCell ref="P324:T324"/>
    <mergeCell ref="Q594:Q595"/>
    <mergeCell ref="P511:T511"/>
    <mergeCell ref="P507:V507"/>
    <mergeCell ref="P307:V307"/>
    <mergeCell ref="A13:M13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A15:M15"/>
    <mergeCell ref="D254:E254"/>
    <mergeCell ref="P302:V302"/>
    <mergeCell ref="A183:Z183"/>
    <mergeCell ref="A427:Z427"/>
    <mergeCell ref="A88:O89"/>
    <mergeCell ref="D346:E346"/>
    <mergeCell ref="D533:E533"/>
    <mergeCell ref="Q10:R10"/>
    <mergeCell ref="P296:T296"/>
    <mergeCell ref="P318:V318"/>
    <mergeCell ref="P383:V383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38:Z38"/>
    <mergeCell ref="A380:Z380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A42:Z42"/>
    <mergeCell ref="A309:Z309"/>
    <mergeCell ref="P43:T43"/>
    <mergeCell ref="P484:V484"/>
    <mergeCell ref="P65:V65"/>
    <mergeCell ref="D328:E328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Q9:R9"/>
    <mergeCell ref="P463:V463"/>
    <mergeCell ref="P312:T312"/>
    <mergeCell ref="D255:E255"/>
    <mergeCell ref="A524:Z524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D31:E31"/>
    <mergeCell ref="D158:E158"/>
    <mergeCell ref="A167:O168"/>
    <mergeCell ref="D229:E229"/>
    <mergeCell ref="D329:E329"/>
    <mergeCell ref="D400:E400"/>
    <mergeCell ref="D565:E565"/>
    <mergeCell ref="D77:E77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A547:Z547"/>
    <mergeCell ref="P281:T281"/>
    <mergeCell ref="P414:T414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571:T571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D5:E5"/>
    <mergeCell ref="P382:T382"/>
    <mergeCell ref="A238:O239"/>
    <mergeCell ref="P453:T453"/>
    <mergeCell ref="D496:E496"/>
    <mergeCell ref="P553:T553"/>
    <mergeCell ref="D290:E290"/>
    <mergeCell ref="D361:E361"/>
    <mergeCell ref="P471:T471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331:T331"/>
    <mergeCell ref="D470:E470"/>
    <mergeCell ref="P182:V182"/>
    <mergeCell ref="H1:Q1"/>
    <mergeCell ref="A366:Z366"/>
    <mergeCell ref="A397:Z397"/>
    <mergeCell ref="D214:E214"/>
    <mergeCell ref="A286:Z286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P171:T171"/>
    <mergeCell ref="P242:T242"/>
    <mergeCell ref="P340:V340"/>
    <mergeCell ref="P413:T413"/>
    <mergeCell ref="W17:W18"/>
    <mergeCell ref="A50:Z50"/>
    <mergeCell ref="P161:V161"/>
    <mergeCell ref="P217:V217"/>
    <mergeCell ref="P503:V503"/>
    <mergeCell ref="P459:V459"/>
    <mergeCell ref="P559:V559"/>
    <mergeCell ref="P546:V546"/>
    <mergeCell ref="D110:E110"/>
    <mergeCell ref="P234:T234"/>
    <mergeCell ref="P325:V325"/>
    <mergeCell ref="D142:E142"/>
    <mergeCell ref="P390:V390"/>
    <mergeCell ref="D7:M7"/>
    <mergeCell ref="D129:E129"/>
    <mergeCell ref="D536:E536"/>
    <mergeCell ref="P236:T236"/>
    <mergeCell ref="A81:Z81"/>
    <mergeCell ref="P92:T92"/>
    <mergeCell ref="A152:Z152"/>
    <mergeCell ref="P156:V156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550:T550"/>
    <mergeCell ref="P108:V108"/>
    <mergeCell ref="P237:T237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A522:O523"/>
    <mergeCell ref="P395:V39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P31:T31"/>
    <mergeCell ref="P158:T158"/>
    <mergeCell ref="P328:T328"/>
    <mergeCell ref="D376:E376"/>
    <mergeCell ref="P249:T249"/>
    <mergeCell ref="P520:T520"/>
    <mergeCell ref="D363:E363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2024-08-23T07:05:53Z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