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64ED6B-ED4B-4BFC-B9B9-327C2F02BD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Y567" i="1" s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P532" i="1" s="1"/>
  <c r="BO531" i="1"/>
  <c r="BM531" i="1"/>
  <c r="Y531" i="1"/>
  <c r="Y538" i="1" s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BP428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8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428" i="1" l="1"/>
  <c r="BN428" i="1"/>
  <c r="Z394" i="1"/>
  <c r="F9" i="1"/>
  <c r="J9" i="1"/>
  <c r="F10" i="1"/>
  <c r="Y36" i="1"/>
  <c r="Y60" i="1"/>
  <c r="Y64" i="1"/>
  <c r="Z74" i="1"/>
  <c r="Y74" i="1"/>
  <c r="BP78" i="1"/>
  <c r="BN78" i="1"/>
  <c r="Z78" i="1"/>
  <c r="Z79" i="1" s="1"/>
  <c r="Y80" i="1"/>
  <c r="Y89" i="1"/>
  <c r="BP82" i="1"/>
  <c r="BN82" i="1"/>
  <c r="Z82" i="1"/>
  <c r="BP86" i="1"/>
  <c r="BN86" i="1"/>
  <c r="Z86" i="1"/>
  <c r="BP98" i="1"/>
  <c r="BN98" i="1"/>
  <c r="Z98" i="1"/>
  <c r="Y100" i="1"/>
  <c r="E596" i="1"/>
  <c r="Y108" i="1"/>
  <c r="BP103" i="1"/>
  <c r="BN103" i="1"/>
  <c r="Z103" i="1"/>
  <c r="Y107" i="1"/>
  <c r="BP111" i="1"/>
  <c r="BN111" i="1"/>
  <c r="Z111" i="1"/>
  <c r="Z115" i="1" s="1"/>
  <c r="Y115" i="1"/>
  <c r="BP120" i="1"/>
  <c r="BN120" i="1"/>
  <c r="Z120" i="1"/>
  <c r="Y124" i="1"/>
  <c r="BP128" i="1"/>
  <c r="BN128" i="1"/>
  <c r="Z128" i="1"/>
  <c r="Z130" i="1" s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Y318" i="1"/>
  <c r="BP322" i="1"/>
  <c r="BN322" i="1"/>
  <c r="Z322" i="1"/>
  <c r="Z325" i="1" s="1"/>
  <c r="BP330" i="1"/>
  <c r="BN330" i="1"/>
  <c r="Z330" i="1"/>
  <c r="Y334" i="1"/>
  <c r="Z340" i="1"/>
  <c r="BP338" i="1"/>
  <c r="BN338" i="1"/>
  <c r="Z338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93" i="1"/>
  <c r="BN393" i="1"/>
  <c r="Z393" i="1"/>
  <c r="Y395" i="1"/>
  <c r="BP399" i="1"/>
  <c r="BN399" i="1"/>
  <c r="Z399" i="1"/>
  <c r="Z402" i="1" s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H9" i="1"/>
  <c r="B596" i="1"/>
  <c r="X587" i="1"/>
  <c r="X588" i="1"/>
  <c r="X590" i="1"/>
  <c r="Y24" i="1"/>
  <c r="Z26" i="1"/>
  <c r="BN26" i="1"/>
  <c r="Y587" i="1" s="1"/>
  <c r="BP26" i="1"/>
  <c r="Y588" i="1" s="1"/>
  <c r="Z28" i="1"/>
  <c r="BN28" i="1"/>
  <c r="Z30" i="1"/>
  <c r="BN30" i="1"/>
  <c r="Z34" i="1"/>
  <c r="BN34" i="1"/>
  <c r="C596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596" i="1"/>
  <c r="Y75" i="1"/>
  <c r="Z69" i="1"/>
  <c r="BN69" i="1"/>
  <c r="Z71" i="1"/>
  <c r="BN71" i="1"/>
  <c r="BP72" i="1"/>
  <c r="BN72" i="1"/>
  <c r="Z72" i="1"/>
  <c r="Y79" i="1"/>
  <c r="BP84" i="1"/>
  <c r="BN84" i="1"/>
  <c r="Z84" i="1"/>
  <c r="Y88" i="1"/>
  <c r="BP92" i="1"/>
  <c r="BN92" i="1"/>
  <c r="Z92" i="1"/>
  <c r="Z93" i="1" s="1"/>
  <c r="Y94" i="1"/>
  <c r="Y99" i="1"/>
  <c r="BP96" i="1"/>
  <c r="BN96" i="1"/>
  <c r="Z96" i="1"/>
  <c r="Z99" i="1" s="1"/>
  <c r="BP105" i="1"/>
  <c r="BN105" i="1"/>
  <c r="Z105" i="1"/>
  <c r="Y116" i="1"/>
  <c r="BP113" i="1"/>
  <c r="BN113" i="1"/>
  <c r="Z113" i="1"/>
  <c r="BP122" i="1"/>
  <c r="BN122" i="1"/>
  <c r="Z122" i="1"/>
  <c r="Z124" i="1" s="1"/>
  <c r="Y131" i="1"/>
  <c r="Y130" i="1"/>
  <c r="BP134" i="1"/>
  <c r="BN134" i="1"/>
  <c r="Z134" i="1"/>
  <c r="BP138" i="1"/>
  <c r="BN138" i="1"/>
  <c r="Z138" i="1"/>
  <c r="Z139" i="1" s="1"/>
  <c r="Y140" i="1"/>
  <c r="Y145" i="1"/>
  <c r="BP142" i="1"/>
  <c r="BN142" i="1"/>
  <c r="Z142" i="1"/>
  <c r="Z144" i="1" s="1"/>
  <c r="Y155" i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BP180" i="1"/>
  <c r="BN180" i="1"/>
  <c r="Z180" i="1"/>
  <c r="Y182" i="1"/>
  <c r="I596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Z262" i="1" s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Z318" i="1" s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Y341" i="1"/>
  <c r="Y340" i="1"/>
  <c r="Y347" i="1"/>
  <c r="BP343" i="1"/>
  <c r="BN343" i="1"/>
  <c r="Z343" i="1"/>
  <c r="Z347" i="1" s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596" i="1"/>
  <c r="Y125" i="1"/>
  <c r="G596" i="1"/>
  <c r="Y150" i="1"/>
  <c r="J596" i="1"/>
  <c r="Y200" i="1"/>
  <c r="M596" i="1"/>
  <c r="Y262" i="1"/>
  <c r="U596" i="1"/>
  <c r="Y319" i="1"/>
  <c r="BP371" i="1"/>
  <c r="BN371" i="1"/>
  <c r="Z371" i="1"/>
  <c r="BP375" i="1"/>
  <c r="BN375" i="1"/>
  <c r="Z375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Z415" i="1" s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Z516" i="1" s="1"/>
  <c r="Y517" i="1"/>
  <c r="Y522" i="1"/>
  <c r="BP519" i="1"/>
  <c r="BN519" i="1"/>
  <c r="Z519" i="1"/>
  <c r="Y523" i="1"/>
  <c r="Z520" i="1"/>
  <c r="BN520" i="1"/>
  <c r="Z531" i="1"/>
  <c r="BN531" i="1"/>
  <c r="BP531" i="1"/>
  <c r="Z532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BP564" i="1"/>
  <c r="BN564" i="1"/>
  <c r="Z564" i="1"/>
  <c r="AD596" i="1"/>
  <c r="Y573" i="1"/>
  <c r="Z449" i="1" l="1"/>
  <c r="Y590" i="1"/>
  <c r="Y589" i="1"/>
  <c r="Z566" i="1"/>
  <c r="Z554" i="1"/>
  <c r="Z538" i="1"/>
  <c r="Z522" i="1"/>
  <c r="Z502" i="1"/>
  <c r="Z378" i="1"/>
  <c r="Z334" i="1"/>
  <c r="Z283" i="1"/>
  <c r="Z230" i="1"/>
  <c r="Z194" i="1"/>
  <c r="Z167" i="1"/>
  <c r="Z36" i="1"/>
  <c r="X589" i="1"/>
  <c r="Z238" i="1"/>
  <c r="Z181" i="1"/>
  <c r="Z175" i="1"/>
  <c r="Z107" i="1"/>
  <c r="Z88" i="1"/>
  <c r="Y586" i="1"/>
  <c r="Z292" i="1"/>
  <c r="Z250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<sst xmlns="http://schemas.openxmlformats.org/spreadsheetml/2006/main" count="2403" uniqueCount="764">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</sst>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300</v>
      </c>
      <c r="Y54" s="375">
        <f t="shared" si="6"/>
        <v>302.40000000000003</v>
      </c>
      <c r="Z54" s="36">
        <f>IFERROR(IF(Y54=0,"",ROUNDUP(Y54/H54,0)*0.02175),"")</f>
        <v>0.60899999999999999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313.33333333333331</v>
      </c>
      <c r="BN54" s="64">
        <f t="shared" si="8"/>
        <v>315.83999999999997</v>
      </c>
      <c r="BO54" s="64">
        <f t="shared" si="9"/>
        <v>0.49603174603174593</v>
      </c>
      <c r="BP54" s="64">
        <f t="shared" si="10"/>
        <v>0.5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27.777777777777775</v>
      </c>
      <c r="Y59" s="376">
        <f>IFERROR(Y53/H53,"0")+IFERROR(Y54/H54,"0")+IFERROR(Y55/H55,"0")+IFERROR(Y56/H56,"0")+IFERROR(Y57/H57,"0")+IFERROR(Y58/H58,"0")</f>
        <v>28</v>
      </c>
      <c r="Z59" s="376">
        <f>IFERROR(IF(Z53="",0,Z53),"0")+IFERROR(IF(Z54="",0,Z54),"0")+IFERROR(IF(Z55="",0,Z55),"0")+IFERROR(IF(Z56="",0,Z56),"0")+IFERROR(IF(Z57="",0,Z57),"0")+IFERROR(IF(Z58="",0,Z58),"0")</f>
        <v>0.60899999999999999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300</v>
      </c>
      <c r="Y60" s="376">
        <f>IFERROR(SUM(Y53:Y58),"0")</f>
        <v>302.40000000000003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200</v>
      </c>
      <c r="Y68" s="375">
        <f t="shared" ref="Y68:Y73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208.88888888888889</v>
      </c>
      <c r="BN68" s="64">
        <f t="shared" ref="BN68:BN73" si="13">IFERROR(Y68*I68/H68,"0")</f>
        <v>214.32</v>
      </c>
      <c r="BO68" s="64">
        <f t="shared" ref="BO68:BO73" si="14">IFERROR(1/J68*(X68/H68),"0")</f>
        <v>0.3306878306878307</v>
      </c>
      <c r="BP68" s="64">
        <f t="shared" ref="BP68:BP73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800</v>
      </c>
      <c r="Y73" s="375">
        <f t="shared" si="11"/>
        <v>801</v>
      </c>
      <c r="Z73" s="36">
        <f>IFERROR(IF(Y73=0,"",ROUNDUP(Y73/H73,0)*0.00937),"")</f>
        <v>1.6678599999999999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842.66666666666663</v>
      </c>
      <c r="BN73" s="64">
        <f t="shared" si="13"/>
        <v>843.72</v>
      </c>
      <c r="BO73" s="64">
        <f t="shared" si="14"/>
        <v>1.4814814814814814</v>
      </c>
      <c r="BP73" s="64">
        <f t="shared" si="15"/>
        <v>1.4833333333333334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196.2962962962963</v>
      </c>
      <c r="Y74" s="376">
        <f>IFERROR(Y68/H68,"0")+IFERROR(Y69/H69,"0")+IFERROR(Y70/H70,"0")+IFERROR(Y71/H71,"0")+IFERROR(Y72/H72,"0")+IFERROR(Y73/H73,"0")</f>
        <v>197</v>
      </c>
      <c r="Z74" s="376">
        <f>IFERROR(IF(Z68="",0,Z68),"0")+IFERROR(IF(Z69="",0,Z69),"0")+IFERROR(IF(Z70="",0,Z70),"0")+IFERROR(IF(Z71="",0,Z71),"0")+IFERROR(IF(Z72="",0,Z72),"0")+IFERROR(IF(Z73="",0,Z73),"0")</f>
        <v>2.0811099999999998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1000</v>
      </c>
      <c r="Y75" s="376">
        <f>IFERROR(SUM(Y68:Y73),"0")</f>
        <v>1006.2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50</v>
      </c>
      <c r="Y97" s="375">
        <f>IFERROR(IF(X97="",0,CEILING((X97/$H97),1)*$H97),"")</f>
        <v>50.400000000000006</v>
      </c>
      <c r="Z97" s="36">
        <f>IFERROR(IF(Y97=0,"",ROUNDUP(Y97/H97,0)*0.02175),"")</f>
        <v>0.1305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53.357142857142861</v>
      </c>
      <c r="BN97" s="64">
        <f>IFERROR(Y97*I97/H97,"0")</f>
        <v>53.784000000000006</v>
      </c>
      <c r="BO97" s="64">
        <f>IFERROR(1/J97*(X97/H97),"0")</f>
        <v>0.10629251700680271</v>
      </c>
      <c r="BP97" s="64">
        <f>IFERROR(1/J97*(Y97/H97),"0")</f>
        <v>0.10714285714285714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5.9523809523809526</v>
      </c>
      <c r="Y99" s="376">
        <f>IFERROR(Y96/H96,"0")+IFERROR(Y97/H97,"0")+IFERROR(Y98/H98,"0")</f>
        <v>6</v>
      </c>
      <c r="Z99" s="376">
        <f>IFERROR(IF(Z96="",0,Z96),"0")+IFERROR(IF(Z97="",0,Z97),"0")+IFERROR(IF(Z98="",0,Z98),"0")</f>
        <v>0.1305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50</v>
      </c>
      <c r="Y100" s="376">
        <f>IFERROR(SUM(Y96:Y98),"0")</f>
        <v>50.400000000000006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200</v>
      </c>
      <c r="Y103" s="375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18.518518518518519</v>
      </c>
      <c r="Y107" s="376">
        <f>IFERROR(Y103/H103,"0")+IFERROR(Y104/H104,"0")+IFERROR(Y105/H105,"0")+IFERROR(Y106/H106,"0")</f>
        <v>19</v>
      </c>
      <c r="Z107" s="376">
        <f>IFERROR(IF(Z103="",0,Z103),"0")+IFERROR(IF(Z104="",0,Z104),"0")+IFERROR(IF(Z105="",0,Z105),"0")+IFERROR(IF(Z106="",0,Z106),"0")</f>
        <v>0.41324999999999995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200</v>
      </c>
      <c r="Y108" s="376">
        <f>IFERROR(SUM(Y103:Y106),"0")</f>
        <v>205.20000000000002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500</v>
      </c>
      <c r="Y110" s="375">
        <f>IFERROR(IF(X110="",0,CEILING((X110/$H110),1)*$H110),"")</f>
        <v>502.2</v>
      </c>
      <c r="Z110" s="36">
        <f>IFERROR(IF(Y110=0,"",ROUNDUP(Y110/H110,0)*0.02175),"")</f>
        <v>1.3484999999999998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534.81481481481489</v>
      </c>
      <c r="BN110" s="64">
        <f>IFERROR(Y110*I110/H110,"0")</f>
        <v>537.16800000000001</v>
      </c>
      <c r="BO110" s="64">
        <f>IFERROR(1/J110*(X110/H110),"0")</f>
        <v>1.1022927689594357</v>
      </c>
      <c r="BP110" s="64">
        <f>IFERROR(1/J110*(Y110/H110),"0")</f>
        <v>1.107142857142857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61.728395061728399</v>
      </c>
      <c r="Y115" s="376">
        <f>IFERROR(Y110/H110,"0")+IFERROR(Y111/H111,"0")+IFERROR(Y112/H112,"0")+IFERROR(Y113/H113,"0")+IFERROR(Y114/H114,"0")</f>
        <v>62</v>
      </c>
      <c r="Z115" s="376">
        <f>IFERROR(IF(Z110="",0,Z110),"0")+IFERROR(IF(Z111="",0,Z111),"0")+IFERROR(IF(Z112="",0,Z112),"0")+IFERROR(IF(Z113="",0,Z113),"0")+IFERROR(IF(Z114="",0,Z114),"0")</f>
        <v>1.3484999999999998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500</v>
      </c>
      <c r="Y116" s="376">
        <f>IFERROR(SUM(Y110:Y114),"0")</f>
        <v>502.2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200</v>
      </c>
      <c r="Y127" s="375">
        <f>IFERROR(IF(X127="",0,CEILING((X127/$H127),1)*$H127),"")</f>
        <v>205.20000000000002</v>
      </c>
      <c r="Z127" s="36">
        <f>IFERROR(IF(Y127=0,"",ROUNDUP(Y127/H127,0)*0.02175),"")</f>
        <v>0.41324999999999995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208.88888888888889</v>
      </c>
      <c r="BN127" s="64">
        <f>IFERROR(Y127*I127/H127,"0")</f>
        <v>214.32</v>
      </c>
      <c r="BO127" s="64">
        <f>IFERROR(1/J127*(X127/H127),"0")</f>
        <v>0.38580246913580246</v>
      </c>
      <c r="BP127" s="64">
        <f>IFERROR(1/J127*(Y127/H127),"0")</f>
        <v>0.39583333333333331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18.518518518518519</v>
      </c>
      <c r="Y130" s="376">
        <f>IFERROR(Y127/H127,"0")+IFERROR(Y128/H128,"0")+IFERROR(Y129/H129,"0")</f>
        <v>19</v>
      </c>
      <c r="Z130" s="376">
        <f>IFERROR(IF(Z127="",0,Z127),"0")+IFERROR(IF(Z128="",0,Z128),"0")+IFERROR(IF(Z129="",0,Z129),"0")</f>
        <v>0.41324999999999995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200</v>
      </c>
      <c r="Y131" s="376">
        <f>IFERROR(SUM(Y127:Y129),"0")</f>
        <v>205.20000000000002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1500</v>
      </c>
      <c r="Y134" s="375">
        <f t="shared" si="21"/>
        <v>1506.6</v>
      </c>
      <c r="Z134" s="36">
        <f>IFERROR(IF(Y134=0,"",ROUNDUP(Y134/H134,0)*0.02175),"")</f>
        <v>4.0454999999999997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1603.3333333333335</v>
      </c>
      <c r="BN134" s="64">
        <f t="shared" si="23"/>
        <v>1610.3879999999997</v>
      </c>
      <c r="BO134" s="64">
        <f t="shared" si="24"/>
        <v>3.306878306878307</v>
      </c>
      <c r="BP134" s="64">
        <f t="shared" si="25"/>
        <v>3.3214285714285712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185.18518518518519</v>
      </c>
      <c r="Y139" s="376">
        <f>IFERROR(Y133/H133,"0")+IFERROR(Y134/H134,"0")+IFERROR(Y135/H135,"0")+IFERROR(Y136/H136,"0")+IFERROR(Y137/H137,"0")+IFERROR(Y138/H138,"0")</f>
        <v>186</v>
      </c>
      <c r="Z139" s="376">
        <f>IFERROR(IF(Z133="",0,Z133),"0")+IFERROR(IF(Z134="",0,Z134),"0")+IFERROR(IF(Z135="",0,Z135),"0")+IFERROR(IF(Z136="",0,Z136),"0")+IFERROR(IF(Z137="",0,Z137),"0")+IFERROR(IF(Z138="",0,Z138),"0")</f>
        <v>4.0454999999999997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1500</v>
      </c>
      <c r="Y140" s="376">
        <f>IFERROR(SUM(Y133:Y138),"0")</f>
        <v>1506.6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11.904761904761905</v>
      </c>
      <c r="Y194" s="376">
        <f>IFERROR(Y186/H186,"0")+IFERROR(Y187/H187,"0")+IFERROR(Y188/H188,"0")+IFERROR(Y189/H189,"0")+IFERROR(Y190/H190,"0")+IFERROR(Y191/H191,"0")+IFERROR(Y192/H192,"0")+IFERROR(Y193/H193,"0")</f>
        <v>12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9.0359999999999996E-2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50</v>
      </c>
      <c r="Y195" s="376">
        <f>IFERROR(SUM(Y186:Y193),"0")</f>
        <v>50.400000000000006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450</v>
      </c>
      <c r="Y208" s="375">
        <f t="shared" ref="Y208:Y215" si="31">IFERROR(IF(X208="",0,CEILING((X208/$H208),1)*$H208),"")</f>
        <v>453.6</v>
      </c>
      <c r="Z208" s="36">
        <f>IFERROR(IF(Y208=0,"",ROUNDUP(Y208/H208,0)*0.00937),"")</f>
        <v>0.78708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467.49999999999994</v>
      </c>
      <c r="BN208" s="64">
        <f t="shared" ref="BN208:BN215" si="33">IFERROR(Y208*I208/H208,"0")</f>
        <v>471.24</v>
      </c>
      <c r="BO208" s="64">
        <f t="shared" ref="BO208:BO215" si="34">IFERROR(1/J208*(X208/H208),"0")</f>
        <v>0.69444444444444442</v>
      </c>
      <c r="BP208" s="64">
        <f t="shared" ref="BP208:BP215" si="35">IFERROR(1/J208*(Y208/H208),"0")</f>
        <v>0.7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450</v>
      </c>
      <c r="Y209" s="375">
        <f t="shared" si="31"/>
        <v>453.6</v>
      </c>
      <c r="Z209" s="36">
        <f>IFERROR(IF(Y209=0,"",ROUNDUP(Y209/H209,0)*0.00937),"")</f>
        <v>0.78708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467.49999999999994</v>
      </c>
      <c r="BN209" s="64">
        <f t="shared" si="33"/>
        <v>471.24</v>
      </c>
      <c r="BO209" s="64">
        <f t="shared" si="34"/>
        <v>0.69444444444444442</v>
      </c>
      <c r="BP209" s="64">
        <f t="shared" si="35"/>
        <v>0.7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450</v>
      </c>
      <c r="Y210" s="375">
        <f t="shared" si="31"/>
        <v>453.6</v>
      </c>
      <c r="Z210" s="36">
        <f>IFERROR(IF(Y210=0,"",ROUNDUP(Y210/H210,0)*0.00937),"")</f>
        <v>0.78708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467.49999999999994</v>
      </c>
      <c r="BN210" s="64">
        <f t="shared" si="33"/>
        <v>471.24</v>
      </c>
      <c r="BO210" s="64">
        <f t="shared" si="34"/>
        <v>0.69444444444444442</v>
      </c>
      <c r="BP210" s="64">
        <f t="shared" si="35"/>
        <v>0.7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450</v>
      </c>
      <c r="Y211" s="375">
        <f t="shared" si="31"/>
        <v>453.6</v>
      </c>
      <c r="Z211" s="36">
        <f>IFERROR(IF(Y211=0,"",ROUNDUP(Y211/H211,0)*0.00937),"")</f>
        <v>0.78708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467.49999999999994</v>
      </c>
      <c r="BN211" s="64">
        <f t="shared" si="33"/>
        <v>471.24</v>
      </c>
      <c r="BO211" s="64">
        <f t="shared" si="34"/>
        <v>0.69444444444444442</v>
      </c>
      <c r="BP211" s="64">
        <f t="shared" si="35"/>
        <v>0.7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333.33333333333331</v>
      </c>
      <c r="Y216" s="376">
        <f>IFERROR(Y208/H208,"0")+IFERROR(Y209/H209,"0")+IFERROR(Y210/H210,"0")+IFERROR(Y211/H211,"0")+IFERROR(Y212/H212,"0")+IFERROR(Y213/H213,"0")+IFERROR(Y214/H214,"0")+IFERROR(Y215/H215,"0")</f>
        <v>336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3.14832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1800</v>
      </c>
      <c r="Y217" s="376">
        <f>IFERROR(SUM(Y208:Y215),"0")</f>
        <v>1814.4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500</v>
      </c>
      <c r="Y222" s="375">
        <f t="shared" si="36"/>
        <v>504.59999999999997</v>
      </c>
      <c r="Z222" s="36">
        <f>IFERROR(IF(Y222=0,"",ROUNDUP(Y222/H222,0)*0.02175),"")</f>
        <v>1.2614999999999998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532.41379310344837</v>
      </c>
      <c r="BN222" s="64">
        <f t="shared" si="38"/>
        <v>537.31200000000001</v>
      </c>
      <c r="BO222" s="64">
        <f t="shared" si="39"/>
        <v>1.0262725779967159</v>
      </c>
      <c r="BP222" s="64">
        <f t="shared" si="40"/>
        <v>1.0357142857142856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600</v>
      </c>
      <c r="Y225" s="375">
        <f t="shared" si="36"/>
        <v>600</v>
      </c>
      <c r="Z225" s="36">
        <f t="shared" si="41"/>
        <v>1.8825000000000001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668</v>
      </c>
      <c r="BN225" s="64">
        <f t="shared" si="38"/>
        <v>668</v>
      </c>
      <c r="BO225" s="64">
        <f t="shared" si="39"/>
        <v>1.6025641025641024</v>
      </c>
      <c r="BP225" s="64">
        <f t="shared" si="40"/>
        <v>1.6025641025641024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600</v>
      </c>
      <c r="Y226" s="375">
        <f t="shared" si="36"/>
        <v>600</v>
      </c>
      <c r="Z226" s="36">
        <f t="shared" si="41"/>
        <v>1.8825000000000001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668</v>
      </c>
      <c r="BN226" s="64">
        <f t="shared" si="38"/>
        <v>668</v>
      </c>
      <c r="BO226" s="64">
        <f t="shared" si="39"/>
        <v>1.6025641025641024</v>
      </c>
      <c r="BP226" s="64">
        <f t="shared" si="40"/>
        <v>1.6025641025641024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150</v>
      </c>
      <c r="Y229" s="375">
        <f t="shared" si="36"/>
        <v>151.19999999999999</v>
      </c>
      <c r="Z229" s="36">
        <f t="shared" si="41"/>
        <v>0.47439000000000003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167.375</v>
      </c>
      <c r="BN229" s="64">
        <f t="shared" si="38"/>
        <v>168.714</v>
      </c>
      <c r="BO229" s="64">
        <f t="shared" si="39"/>
        <v>0.40064102564102561</v>
      </c>
      <c r="BP229" s="64">
        <f t="shared" si="40"/>
        <v>0.40384615384615385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619.97126436781605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621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5.5008900000000001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1850</v>
      </c>
      <c r="Y231" s="376">
        <f>IFERROR(SUM(Y219:Y229),"0")</f>
        <v>1855.8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50</v>
      </c>
      <c r="Y236" s="375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50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55.666666666666664</v>
      </c>
      <c r="BN237" s="64">
        <f>IFERROR(Y237*I237/H237,"0")</f>
        <v>56.112000000000002</v>
      </c>
      <c r="BO237" s="64">
        <f>IFERROR(1/J237*(X237/H237),"0")</f>
        <v>0.13354700854700854</v>
      </c>
      <c r="BP237" s="64">
        <f>IFERROR(1/J237*(Y237/H237),"0")</f>
        <v>0.13461538461538461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41.666666666666671</v>
      </c>
      <c r="Y238" s="376">
        <f>IFERROR(Y233/H233,"0")+IFERROR(Y234/H234,"0")+IFERROR(Y235/H235,"0")+IFERROR(Y236/H236,"0")+IFERROR(Y237/H237,"0")</f>
        <v>42</v>
      </c>
      <c r="Z238" s="376">
        <f>IFERROR(IF(Z233="",0,Z233),"0")+IFERROR(IF(Z234="",0,Z234),"0")+IFERROR(IF(Z235="",0,Z235),"0")+IFERROR(IF(Z236="",0,Z236),"0")+IFERROR(IF(Z237="",0,Z237),"0")</f>
        <v>0.31625999999999999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100</v>
      </c>
      <c r="Y239" s="376">
        <f>IFERROR(SUM(Y233:Y237),"0")</f>
        <v>100.8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150</v>
      </c>
      <c r="Y242" s="375">
        <f t="shared" ref="Y242:Y249" si="42">IFERROR(IF(X242="",0,CEILING((X242/$H242),1)*$H242),"")</f>
        <v>150.79999999999998</v>
      </c>
      <c r="Z242" s="36">
        <f>IFERROR(IF(Y242=0,"",ROUNDUP(Y242/H242,0)*0.02175),"")</f>
        <v>0.28275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156.20689655172416</v>
      </c>
      <c r="BN242" s="64">
        <f t="shared" ref="BN242:BN249" si="44">IFERROR(Y242*I242/H242,"0")</f>
        <v>157.04</v>
      </c>
      <c r="BO242" s="64">
        <f t="shared" ref="BO242:BO249" si="45">IFERROR(1/J242*(X242/H242),"0")</f>
        <v>0.23091133004926107</v>
      </c>
      <c r="BP242" s="64">
        <f t="shared" ref="BP242:BP249" si="46">IFERROR(1/J242*(Y242/H242),"0")</f>
        <v>0.2321428571428571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12.931034482758621</v>
      </c>
      <c r="Y250" s="376">
        <f>IFERROR(Y242/H242,"0")+IFERROR(Y243/H243,"0")+IFERROR(Y244/H244,"0")+IFERROR(Y245/H245,"0")+IFERROR(Y246/H246,"0")+IFERROR(Y247/H247,"0")+IFERROR(Y248/H248,"0")+IFERROR(Y249/H249,"0")</f>
        <v>12.999999999999998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0.28275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150</v>
      </c>
      <c r="Y251" s="376">
        <f>IFERROR(SUM(Y242:Y249),"0")</f>
        <v>150.79999999999998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100</v>
      </c>
      <c r="Y266" s="375">
        <f>IFERROR(IF(X266="",0,CEILING((X266/$H266),1)*$H266),"")</f>
        <v>108</v>
      </c>
      <c r="Z266" s="36">
        <f>IFERROR(IF(Y266=0,"",ROUNDUP(Y266/H266,0)*0.02175),"")</f>
        <v>0.21749999999999997</v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104.44444444444444</v>
      </c>
      <c r="BN266" s="64">
        <f>IFERROR(Y266*I266/H266,"0")</f>
        <v>112.8</v>
      </c>
      <c r="BO266" s="64">
        <f>IFERROR(1/J266*(X266/H266),"0")</f>
        <v>0.16534391534391535</v>
      </c>
      <c r="BP266" s="64">
        <f>IFERROR(1/J266*(Y266/H266),"0")</f>
        <v>0.17857142857142855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150</v>
      </c>
      <c r="Y267" s="375">
        <f>IFERROR(IF(X267="",0,CEILING((X267/$H267),1)*$H267),"")</f>
        <v>151.20000000000002</v>
      </c>
      <c r="Z267" s="36">
        <f>IFERROR(IF(Y267=0,"",ROUNDUP(Y267/H267,0)*0.02175),"")</f>
        <v>0.30449999999999999</v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156.66666666666666</v>
      </c>
      <c r="BN267" s="64">
        <f>IFERROR(Y267*I267/H267,"0")</f>
        <v>157.91999999999999</v>
      </c>
      <c r="BO267" s="64">
        <f>IFERROR(1/J267*(X267/H267),"0")</f>
        <v>0.24801587301587297</v>
      </c>
      <c r="BP267" s="64">
        <f>IFERROR(1/J267*(Y267/H267),"0")</f>
        <v>0.25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23.148148148148145</v>
      </c>
      <c r="Y271" s="376">
        <f>IFERROR(Y266/H266,"0")+IFERROR(Y267/H267,"0")+IFERROR(Y268/H268,"0")+IFERROR(Y269/H269,"0")+IFERROR(Y270/H270,"0")</f>
        <v>24</v>
      </c>
      <c r="Z271" s="376">
        <f>IFERROR(IF(Z266="",0,Z266),"0")+IFERROR(IF(Z267="",0,Z267),"0")+IFERROR(IF(Z268="",0,Z268),"0")+IFERROR(IF(Z269="",0,Z269),"0")+IFERROR(IF(Z270="",0,Z270),"0")</f>
        <v>0.52200000000000002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250</v>
      </c>
      <c r="Y272" s="376">
        <f>IFERROR(SUM(Y266:Y270),"0")</f>
        <v>259.20000000000005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150</v>
      </c>
      <c r="Y289" s="375">
        <f>IFERROR(IF(X289="",0,CEILING((X289/$H289),1)*$H289),"")</f>
        <v>151.19999999999999</v>
      </c>
      <c r="Z289" s="36">
        <f>IFERROR(IF(Y289=0,"",ROUNDUP(Y289/H289,0)*0.00753),"")</f>
        <v>0.47439000000000003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167</v>
      </c>
      <c r="BN289" s="64">
        <f>IFERROR(Y289*I289/H289,"0")</f>
        <v>168.33600000000001</v>
      </c>
      <c r="BO289" s="64">
        <f>IFERROR(1/J289*(X289/H289),"0")</f>
        <v>0.40064102564102561</v>
      </c>
      <c r="BP289" s="64">
        <f>IFERROR(1/J289*(Y289/H289),"0")</f>
        <v>0.40384615384615385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100</v>
      </c>
      <c r="Y290" s="375">
        <f>IFERROR(IF(X290="",0,CEILING((X290/$H290),1)*$H290),"")</f>
        <v>100.8</v>
      </c>
      <c r="Z290" s="36">
        <f>IFERROR(IF(Y290=0,"",ROUNDUP(Y290/H290,0)*0.00753),"")</f>
        <v>0.31625999999999999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108.33333333333334</v>
      </c>
      <c r="BN290" s="64">
        <f>IFERROR(Y290*I290/H290,"0")</f>
        <v>109.2</v>
      </c>
      <c r="BO290" s="64">
        <f>IFERROR(1/J290*(X290/H290),"0")</f>
        <v>0.26709401709401709</v>
      </c>
      <c r="BP290" s="64">
        <f>IFERROR(1/J290*(Y290/H290),"0")</f>
        <v>0.26923076923076922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104.16666666666667</v>
      </c>
      <c r="Y292" s="376">
        <f>IFERROR(Y287/H287,"0")+IFERROR(Y288/H288,"0")+IFERROR(Y289/H289,"0")+IFERROR(Y290/H290,"0")+IFERROR(Y291/H291,"0")</f>
        <v>105</v>
      </c>
      <c r="Z292" s="376">
        <f>IFERROR(IF(Z287="",0,Z287),"0")+IFERROR(IF(Z288="",0,Z288),"0")+IFERROR(IF(Z289="",0,Z289),"0")+IFERROR(IF(Z290="",0,Z290),"0")+IFERROR(IF(Z291="",0,Z291),"0")</f>
        <v>0.79065000000000007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250</v>
      </c>
      <c r="Y293" s="376">
        <f>IFERROR(SUM(Y287:Y291),"0")</f>
        <v>252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50</v>
      </c>
      <c r="Y305" s="375">
        <f>IFERROR(IF(X305="",0,CEILING((X305/$H305),1)*$H305),"")</f>
        <v>50.400000000000006</v>
      </c>
      <c r="Z305" s="36">
        <f>IFERROR(IF(Y305=0,"",ROUNDUP(Y305/H305,0)*0.00502),"")</f>
        <v>0.12048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52.380952380952387</v>
      </c>
      <c r="BN305" s="64">
        <f>IFERROR(Y305*I305/H305,"0")</f>
        <v>52.800000000000011</v>
      </c>
      <c r="BO305" s="64">
        <f>IFERROR(1/J305*(X305/H305),"0")</f>
        <v>0.10175010175010177</v>
      </c>
      <c r="BP305" s="64">
        <f>IFERROR(1/J305*(Y305/H305),"0")</f>
        <v>0.10256410256410257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23.80952380952381</v>
      </c>
      <c r="Y307" s="376">
        <f>IFERROR(Y305/H305,"0")+IFERROR(Y306/H306,"0")</f>
        <v>24</v>
      </c>
      <c r="Z307" s="376">
        <f>IFERROR(IF(Z305="",0,Z305),"0")+IFERROR(IF(Z306="",0,Z306),"0")</f>
        <v>0.12048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50</v>
      </c>
      <c r="Y308" s="376">
        <f>IFERROR(SUM(Y305:Y306),"0")</f>
        <v>50.400000000000006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200</v>
      </c>
      <c r="Y328" s="375">
        <f t="shared" ref="Y328:Y333" si="57">IFERROR(IF(X328="",0,CEILING((X328/$H328),1)*$H328),"")</f>
        <v>202.79999999999998</v>
      </c>
      <c r="Z328" s="36">
        <f>IFERROR(IF(Y328=0,"",ROUNDUP(Y328/H328,0)*0.02175),"")</f>
        <v>0.5655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214.30769230769232</v>
      </c>
      <c r="BN328" s="64">
        <f t="shared" ref="BN328:BN333" si="59">IFERROR(Y328*I328/H328,"0")</f>
        <v>217.30800000000002</v>
      </c>
      <c r="BO328" s="64">
        <f t="shared" ref="BO328:BO333" si="60">IFERROR(1/J328*(X328/H328),"0")</f>
        <v>0.45787545787545786</v>
      </c>
      <c r="BP328" s="64">
        <f t="shared" ref="BP328:BP333" si="61">IFERROR(1/J328*(Y328/H328),"0")</f>
        <v>0.46428571428571425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25.641025641025642</v>
      </c>
      <c r="Y334" s="376">
        <f>IFERROR(Y328/H328,"0")+IFERROR(Y329/H329,"0")+IFERROR(Y330/H330,"0")+IFERROR(Y331/H331,"0")+IFERROR(Y332/H332,"0")+IFERROR(Y333/H333,"0")</f>
        <v>26</v>
      </c>
      <c r="Z334" s="376">
        <f>IFERROR(IF(Z328="",0,Z328),"0")+IFERROR(IF(Z329="",0,Z329),"0")+IFERROR(IF(Z330="",0,Z330),"0")+IFERROR(IF(Z331="",0,Z331),"0")+IFERROR(IF(Z332="",0,Z332),"0")+IFERROR(IF(Z333="",0,Z333),"0")</f>
        <v>0.5655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200</v>
      </c>
      <c r="Y335" s="376">
        <f>IFERROR(SUM(Y328:Y333),"0")</f>
        <v>202.79999999999998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50</v>
      </c>
      <c r="Y337" s="375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53.357142857142861</v>
      </c>
      <c r="BN337" s="64">
        <f>IFERROR(Y337*I337/H337,"0")</f>
        <v>53.784000000000006</v>
      </c>
      <c r="BO337" s="64">
        <f>IFERROR(1/J337*(X337/H337),"0")</f>
        <v>0.10629251700680271</v>
      </c>
      <c r="BP337" s="64">
        <f>IFERROR(1/J337*(Y337/H337),"0")</f>
        <v>0.10714285714285714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1200</v>
      </c>
      <c r="Y338" s="375">
        <f>IFERROR(IF(X338="",0,CEILING((X338/$H338),1)*$H338),"")</f>
        <v>1201.2</v>
      </c>
      <c r="Z338" s="36">
        <f>IFERROR(IF(Y338=0,"",ROUNDUP(Y338/H338,0)*0.02175),"")</f>
        <v>3.3494999999999999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1286.7692307692309</v>
      </c>
      <c r="BN338" s="64">
        <f>IFERROR(Y338*I338/H338,"0")</f>
        <v>1288.056</v>
      </c>
      <c r="BO338" s="64">
        <f>IFERROR(1/J338*(X338/H338),"0")</f>
        <v>2.7472527472527468</v>
      </c>
      <c r="BP338" s="64">
        <f>IFERROR(1/J338*(Y338/H338),"0")</f>
        <v>2.75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159.7985347985348</v>
      </c>
      <c r="Y340" s="376">
        <f>IFERROR(Y337/H337,"0")+IFERROR(Y338/H338,"0")+IFERROR(Y339/H339,"0")</f>
        <v>160</v>
      </c>
      <c r="Z340" s="376">
        <f>IFERROR(IF(Z337="",0,Z337),"0")+IFERROR(IF(Z338="",0,Z338),"0")+IFERROR(IF(Z339="",0,Z339),"0")</f>
        <v>3.48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1250</v>
      </c>
      <c r="Y341" s="376">
        <f>IFERROR(SUM(Y337:Y339),"0")</f>
        <v>1251.6000000000001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10</v>
      </c>
      <c r="Y350" s="375">
        <f>IFERROR(IF(X350="",0,CEILING((X350/$H350),1)*$H350),"")</f>
        <v>10</v>
      </c>
      <c r="Z350" s="36">
        <f>IFERROR(IF(Y350=0,"",ROUNDUP(Y350/H350,0)*0.00474),"")</f>
        <v>2.3700000000000002E-2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11.200000000000001</v>
      </c>
      <c r="BN350" s="64">
        <f>IFERROR(Y350*I350/H350,"0")</f>
        <v>11.200000000000001</v>
      </c>
      <c r="BO350" s="64">
        <f>IFERROR(1/J350*(X350/H350),"0")</f>
        <v>2.1008403361344536E-2</v>
      </c>
      <c r="BP350" s="64">
        <f>IFERROR(1/J350*(Y350/H350),"0")</f>
        <v>2.1008403361344536E-2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20</v>
      </c>
      <c r="Y351" s="375">
        <f>IFERROR(IF(X351="",0,CEILING((X351/$H351),1)*$H351),"")</f>
        <v>20</v>
      </c>
      <c r="Z351" s="36">
        <f>IFERROR(IF(Y351=0,"",ROUNDUP(Y351/H351,0)*0.00474),"")</f>
        <v>4.7400000000000005E-2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22.400000000000002</v>
      </c>
      <c r="BN351" s="64">
        <f>IFERROR(Y351*I351/H351,"0")</f>
        <v>22.400000000000002</v>
      </c>
      <c r="BO351" s="64">
        <f>IFERROR(1/J351*(X351/H351),"0")</f>
        <v>4.2016806722689072E-2</v>
      </c>
      <c r="BP351" s="64">
        <f>IFERROR(1/J351*(Y351/H351),"0")</f>
        <v>4.2016806722689072E-2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10</v>
      </c>
      <c r="Y352" s="375">
        <f>IFERROR(IF(X352="",0,CEILING((X352/$H352),1)*$H352),"")</f>
        <v>10</v>
      </c>
      <c r="Z352" s="36">
        <f>IFERROR(IF(Y352=0,"",ROUNDUP(Y352/H352,0)*0.00474),"")</f>
        <v>2.3700000000000002E-2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11.200000000000001</v>
      </c>
      <c r="BN352" s="64">
        <f>IFERROR(Y352*I352/H352,"0")</f>
        <v>11.200000000000001</v>
      </c>
      <c r="BO352" s="64">
        <f>IFERROR(1/J352*(X352/H352),"0")</f>
        <v>2.1008403361344536E-2</v>
      </c>
      <c r="BP352" s="64">
        <f>IFERROR(1/J352*(Y352/H352),"0")</f>
        <v>2.1008403361344536E-2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20</v>
      </c>
      <c r="Y353" s="376">
        <f>IFERROR(Y350/H350,"0")+IFERROR(Y351/H351,"0")+IFERROR(Y352/H352,"0")</f>
        <v>20</v>
      </c>
      <c r="Z353" s="376">
        <f>IFERROR(IF(Z350="",0,Z350),"0")+IFERROR(IF(Z351="",0,Z351),"0")+IFERROR(IF(Z352="",0,Z352),"0")</f>
        <v>9.4800000000000009E-2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40</v>
      </c>
      <c r="Y354" s="376">
        <f>IFERROR(SUM(Y350:Y352),"0")</f>
        <v>40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30</v>
      </c>
      <c r="Y357" s="375">
        <f>IFERROR(IF(X357="",0,CEILING((X357/$H357),1)*$H357),"")</f>
        <v>30.6</v>
      </c>
      <c r="Z357" s="36">
        <f>IFERROR(IF(Y357=0,"",ROUNDUP(Y357/H357,0)*0.00753),"")</f>
        <v>0.12801000000000001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34.133333333333333</v>
      </c>
      <c r="BN357" s="64">
        <f>IFERROR(Y357*I357/H357,"0")</f>
        <v>34.816000000000003</v>
      </c>
      <c r="BO357" s="64">
        <f>IFERROR(1/J357*(X357/H357),"0")</f>
        <v>0.10683760683760685</v>
      </c>
      <c r="BP357" s="64">
        <f>IFERROR(1/J357*(Y357/H357),"0")</f>
        <v>0.10897435897435898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16.666666666666668</v>
      </c>
      <c r="Y358" s="376">
        <f>IFERROR(Y357/H357,"0")</f>
        <v>17</v>
      </c>
      <c r="Z358" s="376">
        <f>IFERROR(IF(Z357="",0,Z357),"0")</f>
        <v>0.12801000000000001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30</v>
      </c>
      <c r="Y359" s="376">
        <f>IFERROR(SUM(Y357:Y357),"0")</f>
        <v>30.6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100</v>
      </c>
      <c r="Y405" s="375">
        <f>IFERROR(IF(X405="",0,CEILING((X405/$H405),1)*$H405),"")</f>
        <v>100.74</v>
      </c>
      <c r="Z405" s="36">
        <f>IFERROR(IF(Y405=0,"",ROUNDUP(Y405/H405,0)*0.00753),"")</f>
        <v>0.17319000000000001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105.93607305936072</v>
      </c>
      <c r="BN405" s="64">
        <f>IFERROR(Y405*I405/H405,"0")</f>
        <v>106.72</v>
      </c>
      <c r="BO405" s="64">
        <f>IFERROR(1/J405*(X405/H405),"0")</f>
        <v>0.14635288607891347</v>
      </c>
      <c r="BP405" s="64">
        <f>IFERROR(1/J405*(Y405/H405),"0")</f>
        <v>0.14743589743589744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22.831050228310502</v>
      </c>
      <c r="Y407" s="376">
        <f>IFERROR(Y405/H405,"0")+IFERROR(Y406/H406,"0")</f>
        <v>23</v>
      </c>
      <c r="Z407" s="376">
        <f>IFERROR(IF(Z405="",0,Z405),"0")+IFERROR(IF(Z406="",0,Z406),"0")</f>
        <v>0.17319000000000001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100</v>
      </c>
      <c r="Y408" s="376">
        <f>IFERROR(SUM(Y405:Y406),"0")</f>
        <v>100.74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100</v>
      </c>
      <c r="Y428" s="375">
        <f t="shared" ref="Y428:Y448" si="67">IFERROR(IF(X428="",0,CEILING((X428/$H428),1)*$H428),"")</f>
        <v>100.80000000000001</v>
      </c>
      <c r="Z428" s="36">
        <f>IFERROR(IF(Y428=0,"",ROUNDUP(Y428/H428,0)*0.00753),"")</f>
        <v>0.18071999999999999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105.47619047619047</v>
      </c>
      <c r="BN428" s="64">
        <f t="shared" ref="BN428:BN448" si="69">IFERROR(Y428*I428/H428,"0")</f>
        <v>106.32000000000001</v>
      </c>
      <c r="BO428" s="64">
        <f t="shared" ref="BO428:BO448" si="70">IFERROR(1/J428*(X428/H428),"0")</f>
        <v>0.15262515262515264</v>
      </c>
      <c r="BP428" s="64">
        <f t="shared" ref="BP428:BP448" si="71">IFERROR(1/J428*(Y428/H428),"0")</f>
        <v>0.15384615384615385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100</v>
      </c>
      <c r="Y467" s="375">
        <f t="shared" si="73"/>
        <v>100.80000000000001</v>
      </c>
      <c r="Z467" s="36">
        <f>IFERROR(IF(Y467=0,"",ROUNDUP(Y467/H467,0)*0.00753),"")</f>
        <v>0.18071999999999999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105.47619047619047</v>
      </c>
      <c r="BN467" s="64">
        <f t="shared" si="75"/>
        <v>106.32000000000001</v>
      </c>
      <c r="BO467" s="64">
        <f t="shared" si="76"/>
        <v>0.15262515262515264</v>
      </c>
      <c r="BP467" s="64">
        <f t="shared" si="77"/>
        <v>0.15384615384615385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23.80952380952381</v>
      </c>
      <c r="Y472" s="376">
        <f>IFERROR(Y466/H466,"0")+IFERROR(Y467/H467,"0")+IFERROR(Y468/H468,"0")+IFERROR(Y469/H469,"0")+IFERROR(Y470/H470,"0")+IFERROR(Y471/H471,"0")</f>
        <v>24</v>
      </c>
      <c r="Z472" s="376">
        <f>IFERROR(IF(Z466="",0,Z466),"0")+IFERROR(IF(Z467="",0,Z467),"0")+IFERROR(IF(Z468="",0,Z468),"0")+IFERROR(IF(Z469="",0,Z469),"0")+IFERROR(IF(Z470="",0,Z470),"0")+IFERROR(IF(Z471="",0,Z471),"0")</f>
        <v>0.18071999999999999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100</v>
      </c>
      <c r="Y473" s="376">
        <f>IFERROR(SUM(Y466:Y471),"0")</f>
        <v>100.80000000000001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800</v>
      </c>
      <c r="Y494" s="375">
        <f t="shared" si="78"/>
        <v>802.56000000000006</v>
      </c>
      <c r="Z494" s="36">
        <f t="shared" si="79"/>
        <v>1.81792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854.5454545454545</v>
      </c>
      <c r="BN494" s="64">
        <f t="shared" si="81"/>
        <v>857.28</v>
      </c>
      <c r="BO494" s="64">
        <f t="shared" si="82"/>
        <v>1.4568764568764567</v>
      </c>
      <c r="BP494" s="64">
        <f t="shared" si="83"/>
        <v>1.4615384615384617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300</v>
      </c>
      <c r="Y500" s="375">
        <f t="shared" si="78"/>
        <v>300</v>
      </c>
      <c r="Z500" s="36">
        <f>IFERROR(IF(Y500=0,"",ROUNDUP(Y500/H500,0)*0.00753),"")</f>
        <v>0.94125000000000003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325</v>
      </c>
      <c r="BN500" s="64">
        <f t="shared" si="81"/>
        <v>325</v>
      </c>
      <c r="BO500" s="64">
        <f t="shared" si="82"/>
        <v>0.80128205128205121</v>
      </c>
      <c r="BP500" s="64">
        <f t="shared" si="83"/>
        <v>0.80128205128205121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276.5151515151515</v>
      </c>
      <c r="Y502" s="376">
        <f>IFERROR(Y493/H493,"0")+IFERROR(Y494/H494,"0")+IFERROR(Y495/H495,"0")+IFERROR(Y496/H496,"0")+IFERROR(Y497/H497,"0")+IFERROR(Y498/H498,"0")+IFERROR(Y499/H499,"0")+IFERROR(Y500/H500,"0")+IFERROR(Y501/H501,"0")</f>
        <v>277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2.7591700000000001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1100</v>
      </c>
      <c r="Y503" s="376">
        <f>IFERROR(SUM(Y493:Y501),"0")</f>
        <v>1102.56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1500</v>
      </c>
      <c r="Y505" s="375">
        <f>IFERROR(IF(X505="",0,CEILING((X505/$H505),1)*$H505),"")</f>
        <v>1504.8000000000002</v>
      </c>
      <c r="Z505" s="36">
        <f>IFERROR(IF(Y505=0,"",ROUNDUP(Y505/H505,0)*0.01196),"")</f>
        <v>3.4085999999999999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1602.2727272727273</v>
      </c>
      <c r="BN505" s="64">
        <f>IFERROR(Y505*I505/H505,"0")</f>
        <v>1607.3999999999999</v>
      </c>
      <c r="BO505" s="64">
        <f>IFERROR(1/J505*(X505/H505),"0")</f>
        <v>2.7316433566433567</v>
      </c>
      <c r="BP505" s="64">
        <f>IFERROR(1/J505*(Y505/H505),"0")</f>
        <v>2.7403846153846154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284.09090909090907</v>
      </c>
      <c r="Y507" s="376">
        <f>IFERROR(Y505/H505,"0")+IFERROR(Y506/H506,"0")</f>
        <v>285</v>
      </c>
      <c r="Z507" s="376">
        <f>IFERROR(IF(Z505="",0,Z505),"0")+IFERROR(IF(Z506="",0,Z506),"0")</f>
        <v>3.4085999999999999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1500</v>
      </c>
      <c r="Y508" s="376">
        <f>IFERROR(SUM(Y505:Y506),"0")</f>
        <v>1504.8000000000002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800</v>
      </c>
      <c r="Y510" s="375">
        <f t="shared" ref="Y510:Y515" si="84">IFERROR(IF(X510="",0,CEILING((X510/$H510),1)*$H510),"")</f>
        <v>802.56000000000006</v>
      </c>
      <c r="Z510" s="36">
        <f>IFERROR(IF(Y510=0,"",ROUNDUP(Y510/H510,0)*0.01196),"")</f>
        <v>1.81792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854.5454545454545</v>
      </c>
      <c r="BN510" s="64">
        <f t="shared" ref="BN510:BN515" si="86">IFERROR(Y510*I510/H510,"0")</f>
        <v>857.28</v>
      </c>
      <c r="BO510" s="64">
        <f t="shared" ref="BO510:BO515" si="87">IFERROR(1/J510*(X510/H510),"0")</f>
        <v>1.4568764568764567</v>
      </c>
      <c r="BP510" s="64">
        <f t="shared" ref="BP510:BP515" si="88">IFERROR(1/J510*(Y510/H510),"0")</f>
        <v>1.4615384615384617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800</v>
      </c>
      <c r="Y511" s="375">
        <f t="shared" si="84"/>
        <v>802.56000000000006</v>
      </c>
      <c r="Z511" s="36">
        <f>IFERROR(IF(Y511=0,"",ROUNDUP(Y511/H511,0)*0.01196),"")</f>
        <v>1.81792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854.5454545454545</v>
      </c>
      <c r="BN511" s="64">
        <f t="shared" si="86"/>
        <v>857.28</v>
      </c>
      <c r="BO511" s="64">
        <f t="shared" si="87"/>
        <v>1.4568764568764567</v>
      </c>
      <c r="BP511" s="64">
        <f t="shared" si="88"/>
        <v>1.4615384615384617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800</v>
      </c>
      <c r="Y512" s="375">
        <f t="shared" si="84"/>
        <v>802.56000000000006</v>
      </c>
      <c r="Z512" s="36">
        <f>IFERROR(IF(Y512=0,"",ROUNDUP(Y512/H512,0)*0.01196),"")</f>
        <v>1.81792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854.5454545454545</v>
      </c>
      <c r="BN512" s="64">
        <f t="shared" si="86"/>
        <v>857.28</v>
      </c>
      <c r="BO512" s="64">
        <f t="shared" si="87"/>
        <v>1.4568764568764567</v>
      </c>
      <c r="BP512" s="64">
        <f t="shared" si="88"/>
        <v>1.4615384615384617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454.5454545454545</v>
      </c>
      <c r="Y516" s="376">
        <f>IFERROR(Y510/H510,"0")+IFERROR(Y511/H511,"0")+IFERROR(Y512/H512,"0")+IFERROR(Y513/H513,"0")+IFERROR(Y514/H514,"0")+IFERROR(Y515/H515,"0")</f>
        <v>456</v>
      </c>
      <c r="Z516" s="376">
        <f>IFERROR(IF(Z510="",0,Z510),"0")+IFERROR(IF(Z511="",0,Z511),"0")+IFERROR(IF(Z512="",0,Z512),"0")+IFERROR(IF(Z513="",0,Z513),"0")+IFERROR(IF(Z514="",0,Z514),"0")+IFERROR(IF(Z515="",0,Z515),"0")</f>
        <v>5.4537599999999999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2400</v>
      </c>
      <c r="Y517" s="376">
        <f>IFERROR(SUM(Y510:Y515),"0")</f>
        <v>2407.6800000000003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15070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15154.379999999997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16085.132014314784</v>
      </c>
      <c r="Y587" s="376">
        <f>IFERROR(SUM(BN22:BN583),"0")</f>
        <v>16174.330000000002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31</v>
      </c>
      <c r="Y588" s="38">
        <f>ROUNDUP(SUM(BP22:BP583),0)</f>
        <v>31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16860.132014314782</v>
      </c>
      <c r="Y589" s="376">
        <f>GrossWeightTotalR+PalletQtyTotalR*25</f>
        <v>16949.330000000002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2992.6163117951814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3006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36.237290000000002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302.40000000000003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1056.6000000000001</v>
      </c>
      <c r="E596" s="46">
        <f>IFERROR(Y103*1,"0")+IFERROR(Y104*1,"0")+IFERROR(Y105*1,"0")+IFERROR(Y106*1,"0")+IFERROR(Y110*1,"0")+IFERROR(Y111*1,"0")+IFERROR(Y112*1,"0")+IFERROR(Y113*1,"0")+IFERROR(Y114*1,"0")</f>
        <v>707.4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1711.8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50.400000000000006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3771</v>
      </c>
      <c r="K596" s="46">
        <f>IFERROR(Y242*1,"0")+IFERROR(Y243*1,"0")+IFERROR(Y244*1,"0")+IFERROR(Y245*1,"0")+IFERROR(Y246*1,"0")+IFERROR(Y247*1,"0")+IFERROR(Y248*1,"0")+IFERROR(Y249*1,"0")</f>
        <v>150.79999999999998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259.20000000000005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252</v>
      </c>
      <c r="S596" s="46">
        <f>IFERROR(Y296*1,"0")</f>
        <v>0</v>
      </c>
      <c r="T596" s="46">
        <f>IFERROR(Y301*1,"0")+IFERROR(Y305*1,"0")+IFERROR(Y306*1,"0")</f>
        <v>50.400000000000006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1494.4</v>
      </c>
      <c r="V596" s="46">
        <f>IFERROR(Y357*1,"0")+IFERROR(Y361*1,"0")+IFERROR(Y362*1,"0")+IFERROR(Y363*1,"0")</f>
        <v>30.6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100.74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100.80000000000001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5015.0400000000009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