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8,24 ДНР НВ в Мариуполь погрузка вс и пн\"/>
    </mc:Choice>
  </mc:AlternateContent>
  <xr:revisionPtr revIDLastSave="0" documentId="13_ncr:1_{7C4CF8BD-61C9-41E0-B88F-90C0B12316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Y584" i="1" s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Y576" i="1" s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Y566" i="1" s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P532" i="1" s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Y522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Y523" i="1" s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Y516" i="1" s="1"/>
  <c r="P510" i="1"/>
  <c r="X508" i="1"/>
  <c r="X507" i="1"/>
  <c r="BO506" i="1"/>
  <c r="BM506" i="1"/>
  <c r="Y506" i="1"/>
  <c r="P506" i="1"/>
  <c r="BO505" i="1"/>
  <c r="BM505" i="1"/>
  <c r="Y505" i="1"/>
  <c r="BP505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Y472" i="1" s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4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P59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M596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Y239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596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I596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596" i="1" s="1"/>
  <c r="P164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0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0" i="1" s="1"/>
  <c r="P127" i="1"/>
  <c r="X125" i="1"/>
  <c r="X124" i="1"/>
  <c r="BO123" i="1"/>
  <c r="BN123" i="1"/>
  <c r="BM123" i="1"/>
  <c r="Z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F596" i="1" s="1"/>
  <c r="P119" i="1"/>
  <c r="X116" i="1"/>
  <c r="X115" i="1"/>
  <c r="BO114" i="1"/>
  <c r="BM114" i="1"/>
  <c r="Y114" i="1"/>
  <c r="BP114" i="1" s="1"/>
  <c r="P114" i="1"/>
  <c r="BO113" i="1"/>
  <c r="BM113" i="1"/>
  <c r="Z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8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86" i="1" s="1"/>
  <c r="X23" i="1"/>
  <c r="X590" i="1" s="1"/>
  <c r="BO22" i="1"/>
  <c r="X588" i="1" s="1"/>
  <c r="BM22" i="1"/>
  <c r="X587" i="1" s="1"/>
  <c r="Y22" i="1"/>
  <c r="B596" i="1" s="1"/>
  <c r="P22" i="1"/>
  <c r="H10" i="1"/>
  <c r="A9" i="1"/>
  <c r="F10" i="1" s="1"/>
  <c r="D7" i="1"/>
  <c r="Q6" i="1"/>
  <c r="P2" i="1"/>
  <c r="X589" i="1" l="1"/>
  <c r="Z505" i="1"/>
  <c r="BN505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BN113" i="1"/>
  <c r="Y116" i="1"/>
  <c r="Z120" i="1"/>
  <c r="Z124" i="1" s="1"/>
  <c r="BN120" i="1"/>
  <c r="Z122" i="1"/>
  <c r="BN122" i="1"/>
  <c r="Y125" i="1"/>
  <c r="Z128" i="1"/>
  <c r="Z130" i="1" s="1"/>
  <c r="BN128" i="1"/>
  <c r="Y131" i="1"/>
  <c r="Z134" i="1"/>
  <c r="Z139" i="1" s="1"/>
  <c r="BN134" i="1"/>
  <c r="Z136" i="1"/>
  <c r="BN136" i="1"/>
  <c r="Z138" i="1"/>
  <c r="BN138" i="1"/>
  <c r="Y139" i="1"/>
  <c r="Z142" i="1"/>
  <c r="Z144" i="1" s="1"/>
  <c r="BN142" i="1"/>
  <c r="BP142" i="1"/>
  <c r="Y145" i="1"/>
  <c r="G596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N186" i="1"/>
  <c r="BP186" i="1"/>
  <c r="Y195" i="1"/>
  <c r="Y200" i="1"/>
  <c r="Y206" i="1"/>
  <c r="Y216" i="1"/>
  <c r="Y230" i="1"/>
  <c r="Y238" i="1"/>
  <c r="Y251" i="1"/>
  <c r="Y262" i="1"/>
  <c r="Y271" i="1"/>
  <c r="Y283" i="1"/>
  <c r="BP290" i="1"/>
  <c r="BN290" i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BP331" i="1"/>
  <c r="BN331" i="1"/>
  <c r="Z331" i="1"/>
  <c r="BP339" i="1"/>
  <c r="BN339" i="1"/>
  <c r="Z339" i="1"/>
  <c r="Y341" i="1"/>
  <c r="Z347" i="1"/>
  <c r="BP345" i="1"/>
  <c r="BN345" i="1"/>
  <c r="Z345" i="1"/>
  <c r="Z364" i="1"/>
  <c r="BP362" i="1"/>
  <c r="BN362" i="1"/>
  <c r="Z362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Y124" i="1"/>
  <c r="Y168" i="1"/>
  <c r="Z187" i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Z220" i="1"/>
  <c r="Z230" i="1" s="1"/>
  <c r="BN220" i="1"/>
  <c r="Z222" i="1"/>
  <c r="BN222" i="1"/>
  <c r="Z224" i="1"/>
  <c r="BN224" i="1"/>
  <c r="Z226" i="1"/>
  <c r="BN226" i="1"/>
  <c r="Z228" i="1"/>
  <c r="BN228" i="1"/>
  <c r="Z234" i="1"/>
  <c r="Z238" i="1" s="1"/>
  <c r="BN234" i="1"/>
  <c r="Z236" i="1"/>
  <c r="BN236" i="1"/>
  <c r="K596" i="1"/>
  <c r="Z243" i="1"/>
  <c r="Z250" i="1" s="1"/>
  <c r="BN243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O596" i="1"/>
  <c r="Z267" i="1"/>
  <c r="Z271" i="1" s="1"/>
  <c r="BN267" i="1"/>
  <c r="Z269" i="1"/>
  <c r="BN269" i="1"/>
  <c r="Y272" i="1"/>
  <c r="Y277" i="1"/>
  <c r="Q596" i="1"/>
  <c r="Z281" i="1"/>
  <c r="Z283" i="1" s="1"/>
  <c r="BN281" i="1"/>
  <c r="Y284" i="1"/>
  <c r="R596" i="1"/>
  <c r="Y293" i="1"/>
  <c r="Z288" i="1"/>
  <c r="Z292" i="1" s="1"/>
  <c r="BN288" i="1"/>
  <c r="Z290" i="1"/>
  <c r="Y307" i="1"/>
  <c r="BP313" i="1"/>
  <c r="BN313" i="1"/>
  <c r="Z313" i="1"/>
  <c r="BP317" i="1"/>
  <c r="BN317" i="1"/>
  <c r="Z317" i="1"/>
  <c r="Y319" i="1"/>
  <c r="Y326" i="1"/>
  <c r="BP321" i="1"/>
  <c r="BN321" i="1"/>
  <c r="Z321" i="1"/>
  <c r="Z325" i="1" s="1"/>
  <c r="Y325" i="1"/>
  <c r="BP329" i="1"/>
  <c r="BN329" i="1"/>
  <c r="Z329" i="1"/>
  <c r="Z334" i="1" s="1"/>
  <c r="BP333" i="1"/>
  <c r="BN333" i="1"/>
  <c r="Z333" i="1"/>
  <c r="Y335" i="1"/>
  <c r="Y340" i="1"/>
  <c r="BP337" i="1"/>
  <c r="BN337" i="1"/>
  <c r="Z337" i="1"/>
  <c r="Z340" i="1" s="1"/>
  <c r="Y348" i="1"/>
  <c r="Y347" i="1"/>
  <c r="BP351" i="1"/>
  <c r="BN351" i="1"/>
  <c r="Z351" i="1"/>
  <c r="Z353" i="1" s="1"/>
  <c r="Y365" i="1"/>
  <c r="Y364" i="1"/>
  <c r="Y298" i="1"/>
  <c r="T596" i="1"/>
  <c r="Y303" i="1"/>
  <c r="V596" i="1"/>
  <c r="Y359" i="1"/>
  <c r="W596" i="1"/>
  <c r="Y379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7" i="1"/>
  <c r="BP412" i="1"/>
  <c r="BN412" i="1"/>
  <c r="Z412" i="1"/>
  <c r="BP430" i="1"/>
  <c r="BN430" i="1"/>
  <c r="Z430" i="1"/>
  <c r="BP434" i="1"/>
  <c r="BN434" i="1"/>
  <c r="Z434" i="1"/>
  <c r="BP438" i="1"/>
  <c r="BN438" i="1"/>
  <c r="Z438" i="1"/>
  <c r="BP443" i="1"/>
  <c r="BN443" i="1"/>
  <c r="Z443" i="1"/>
  <c r="BP447" i="1"/>
  <c r="BN447" i="1"/>
  <c r="Z447" i="1"/>
  <c r="Y454" i="1"/>
  <c r="BP468" i="1"/>
  <c r="BN468" i="1"/>
  <c r="Z468" i="1"/>
  <c r="BP481" i="1"/>
  <c r="BN481" i="1"/>
  <c r="Z481" i="1"/>
  <c r="Z483" i="1" s="1"/>
  <c r="BP496" i="1"/>
  <c r="BN496" i="1"/>
  <c r="Z496" i="1"/>
  <c r="BP500" i="1"/>
  <c r="BN500" i="1"/>
  <c r="Z500" i="1"/>
  <c r="Y507" i="1"/>
  <c r="BP512" i="1"/>
  <c r="BN512" i="1"/>
  <c r="Z512" i="1"/>
  <c r="BP520" i="1"/>
  <c r="BN520" i="1"/>
  <c r="Z520" i="1"/>
  <c r="Z522" i="1" s="1"/>
  <c r="BP370" i="1"/>
  <c r="BN370" i="1"/>
  <c r="Z370" i="1"/>
  <c r="Z378" i="1" s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596" i="1"/>
  <c r="Y403" i="1"/>
  <c r="BP398" i="1"/>
  <c r="BN398" i="1"/>
  <c r="Z398" i="1"/>
  <c r="Z402" i="1" s="1"/>
  <c r="Y402" i="1"/>
  <c r="BP406" i="1"/>
  <c r="BN406" i="1"/>
  <c r="Z406" i="1"/>
  <c r="Z407" i="1" s="1"/>
  <c r="Y408" i="1"/>
  <c r="Y415" i="1"/>
  <c r="BP410" i="1"/>
  <c r="BN410" i="1"/>
  <c r="Z410" i="1"/>
  <c r="Z415" i="1" s="1"/>
  <c r="BP414" i="1"/>
  <c r="BN414" i="1"/>
  <c r="Z414" i="1"/>
  <c r="Y416" i="1"/>
  <c r="Y419" i="1"/>
  <c r="BP418" i="1"/>
  <c r="BN418" i="1"/>
  <c r="Z418" i="1"/>
  <c r="Z419" i="1" s="1"/>
  <c r="Y420" i="1"/>
  <c r="Y596" i="1"/>
  <c r="Y425" i="1"/>
  <c r="BP424" i="1"/>
  <c r="BN424" i="1"/>
  <c r="Z424" i="1"/>
  <c r="Z425" i="1" s="1"/>
  <c r="Y426" i="1"/>
  <c r="Y450" i="1"/>
  <c r="BP428" i="1"/>
  <c r="BN428" i="1"/>
  <c r="Z428" i="1"/>
  <c r="BP432" i="1"/>
  <c r="BN432" i="1"/>
  <c r="Z432" i="1"/>
  <c r="BP436" i="1"/>
  <c r="BN436" i="1"/>
  <c r="Z436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58" i="1"/>
  <c r="BP457" i="1"/>
  <c r="BN457" i="1"/>
  <c r="Z457" i="1"/>
  <c r="Z458" i="1" s="1"/>
  <c r="Y459" i="1"/>
  <c r="Z596" i="1"/>
  <c r="Y463" i="1"/>
  <c r="BP462" i="1"/>
  <c r="BN462" i="1"/>
  <c r="Z462" i="1"/>
  <c r="Z463" i="1" s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Y508" i="1"/>
  <c r="Y517" i="1"/>
  <c r="BP510" i="1"/>
  <c r="BN510" i="1"/>
  <c r="Z510" i="1"/>
  <c r="Z516" i="1" s="1"/>
  <c r="BP514" i="1"/>
  <c r="BN514" i="1"/>
  <c r="Z514" i="1"/>
  <c r="Y538" i="1"/>
  <c r="AD596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AA596" i="1"/>
  <c r="Y484" i="1"/>
  <c r="Y489" i="1"/>
  <c r="AC596" i="1"/>
  <c r="Y503" i="1"/>
  <c r="Z531" i="1"/>
  <c r="BN531" i="1"/>
  <c r="BP531" i="1"/>
  <c r="Z532" i="1"/>
  <c r="BN532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Y567" i="1"/>
  <c r="Y577" i="1"/>
  <c r="Y585" i="1"/>
  <c r="Z552" i="1"/>
  <c r="BN552" i="1"/>
  <c r="Z553" i="1"/>
  <c r="BN553" i="1"/>
  <c r="Z562" i="1"/>
  <c r="BN562" i="1"/>
  <c r="BP562" i="1"/>
  <c r="Z563" i="1"/>
  <c r="BN563" i="1"/>
  <c r="Z564" i="1"/>
  <c r="BN564" i="1"/>
  <c r="Z565" i="1"/>
  <c r="BN565" i="1"/>
  <c r="Y573" i="1"/>
  <c r="Z575" i="1"/>
  <c r="Z576" i="1" s="1"/>
  <c r="BN575" i="1"/>
  <c r="BP575" i="1"/>
  <c r="Z583" i="1"/>
  <c r="Z584" i="1" s="1"/>
  <c r="BN583" i="1"/>
  <c r="BP583" i="1"/>
  <c r="Z507" i="1" l="1"/>
  <c r="Z502" i="1"/>
  <c r="Z566" i="1"/>
  <c r="Z554" i="1"/>
  <c r="Z538" i="1"/>
  <c r="Z472" i="1"/>
  <c r="Z449" i="1"/>
  <c r="Z262" i="1"/>
  <c r="Y588" i="1"/>
  <c r="Z194" i="1"/>
  <c r="Z181" i="1"/>
  <c r="Z175" i="1"/>
  <c r="Z167" i="1"/>
  <c r="Y590" i="1"/>
  <c r="Y587" i="1"/>
  <c r="Z318" i="1"/>
  <c r="Y586" i="1"/>
  <c r="Z591" i="1" l="1"/>
  <c r="Y589" i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<sst xmlns="http://schemas.openxmlformats.org/spreadsheetml/2006/main" count="2403" uniqueCount="764">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</sst>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3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3500</v>
      </c>
      <c r="Y369" s="375">
        <f t="shared" ref="Y369:Y377" si="62">IFERROR(IF(X369="",0,CEILING((X369/$H369),1)*$H369),"")</f>
        <v>3510</v>
      </c>
      <c r="Z369" s="36">
        <f>IFERROR(IF(Y369=0,"",ROUNDUP(Y369/H369,0)*0.02175),"")</f>
        <v>5.0894999999999992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3612</v>
      </c>
      <c r="BN369" s="64">
        <f t="shared" ref="BN369:BN377" si="64">IFERROR(Y369*I369/H369,"0")</f>
        <v>3622.32</v>
      </c>
      <c r="BO369" s="64">
        <f t="shared" ref="BO369:BO377" si="65">IFERROR(1/J369*(X369/H369),"0")</f>
        <v>4.8611111111111107</v>
      </c>
      <c r="BP369" s="64">
        <f t="shared" ref="BP369:BP377" si="66">IFERROR(1/J369*(Y369/H369),"0")</f>
        <v>4.875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233.33333333333334</v>
      </c>
      <c r="Y378" s="376">
        <f>IFERROR(Y369/H369,"0")+IFERROR(Y370/H370,"0")+IFERROR(Y371/H371,"0")+IFERROR(Y372/H372,"0")+IFERROR(Y373/H373,"0")+IFERROR(Y374/H374,"0")+IFERROR(Y375/H375,"0")+IFERROR(Y376/H376,"0")+IFERROR(Y377/H377,"0")</f>
        <v>234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5.0894999999999992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3500</v>
      </c>
      <c r="Y379" s="376">
        <f>IFERROR(SUM(Y369:Y377),"0")</f>
        <v>3510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3000</v>
      </c>
      <c r="Y381" s="375">
        <f>IFERROR(IF(X381="",0,CEILING((X381/$H381),1)*$H381),"")</f>
        <v>3000</v>
      </c>
      <c r="Z381" s="36">
        <f>IFERROR(IF(Y381=0,"",ROUNDUP(Y381/H381,0)*0.02175),"")</f>
        <v>4.3499999999999996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3096</v>
      </c>
      <c r="BN381" s="64">
        <f>IFERROR(Y381*I381/H381,"0")</f>
        <v>3096</v>
      </c>
      <c r="BO381" s="64">
        <f>IFERROR(1/J381*(X381/H381),"0")</f>
        <v>4.1666666666666661</v>
      </c>
      <c r="BP381" s="64">
        <f>IFERROR(1/J381*(Y381/H381),"0")</f>
        <v>4.1666666666666661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200</v>
      </c>
      <c r="Y383" s="376">
        <f>IFERROR(Y381/H381,"0")+IFERROR(Y382/H382,"0")</f>
        <v>200</v>
      </c>
      <c r="Z383" s="376">
        <f>IFERROR(IF(Z381="",0,Z381),"0")+IFERROR(IF(Z382="",0,Z382),"0")</f>
        <v>4.3499999999999996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3000</v>
      </c>
      <c r="Y384" s="376">
        <f>IFERROR(SUM(Y381:Y382),"0")</f>
        <v>3000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5000</v>
      </c>
      <c r="Y410" s="375">
        <f>IFERROR(IF(X410="",0,CEILING((X410/$H410),1)*$H410),"")</f>
        <v>5007.5999999999995</v>
      </c>
      <c r="Z410" s="36">
        <f>IFERROR(IF(Y410=0,"",ROUNDUP(Y410/H410,0)*0.02175),"")</f>
        <v>13.9635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5361.5384615384628</v>
      </c>
      <c r="BN410" s="64">
        <f>IFERROR(Y410*I410/H410,"0")</f>
        <v>5369.6879999999992</v>
      </c>
      <c r="BO410" s="64">
        <f>IFERROR(1/J410*(X410/H410),"0")</f>
        <v>11.446886446886445</v>
      </c>
      <c r="BP410" s="64">
        <f>IFERROR(1/J410*(Y410/H410),"0")</f>
        <v>11.464285714285714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641.02564102564099</v>
      </c>
      <c r="Y415" s="376">
        <f>IFERROR(Y410/H410,"0")+IFERROR(Y411/H411,"0")+IFERROR(Y412/H412,"0")+IFERROR(Y413/H413,"0")+IFERROR(Y414/H414,"0")</f>
        <v>642</v>
      </c>
      <c r="Z415" s="376">
        <f>IFERROR(IF(Z410="",0,Z410),"0")+IFERROR(IF(Z411="",0,Z411),"0")+IFERROR(IF(Z412="",0,Z412),"0")+IFERROR(IF(Z413="",0,Z413),"0")+IFERROR(IF(Z414="",0,Z414),"0")</f>
        <v>13.9635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5000</v>
      </c>
      <c r="Y416" s="376">
        <f>IFERROR(SUM(Y410:Y414),"0")</f>
        <v>5007.5999999999995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3490</v>
      </c>
      <c r="Y498" s="375">
        <f t="shared" si="78"/>
        <v>3490.0800000000004</v>
      </c>
      <c r="Z498" s="36">
        <f t="shared" si="79"/>
        <v>7.9055600000000004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3727.954545454545</v>
      </c>
      <c r="BN498" s="64">
        <f t="shared" si="81"/>
        <v>3728.04</v>
      </c>
      <c r="BO498" s="64">
        <f t="shared" si="82"/>
        <v>6.3556235431235439</v>
      </c>
      <c r="BP498" s="64">
        <f t="shared" si="83"/>
        <v>6.3557692307692308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660.9848484848485</v>
      </c>
      <c r="Y502" s="376">
        <f>IFERROR(Y493/H493,"0")+IFERROR(Y494/H494,"0")+IFERROR(Y495/H495,"0")+IFERROR(Y496/H496,"0")+IFERROR(Y497/H497,"0")+IFERROR(Y498/H498,"0")+IFERROR(Y499/H499,"0")+IFERROR(Y500/H500,"0")+IFERROR(Y501/H501,"0")</f>
        <v>661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7.9055600000000004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3490</v>
      </c>
      <c r="Y503" s="376">
        <f>IFERROR(SUM(Y493:Y501),"0")</f>
        <v>3490.0800000000004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2990</v>
      </c>
      <c r="Y505" s="375">
        <f>IFERROR(IF(X505="",0,CEILING((X505/$H505),1)*$H505),"")</f>
        <v>2993.76</v>
      </c>
      <c r="Z505" s="36">
        <f>IFERROR(IF(Y505=0,"",ROUNDUP(Y505/H505,0)*0.01196),"")</f>
        <v>6.78132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3193.863636363636</v>
      </c>
      <c r="BN505" s="64">
        <f>IFERROR(Y505*I505/H505,"0")</f>
        <v>3197.88</v>
      </c>
      <c r="BO505" s="64">
        <f>IFERROR(1/J505*(X505/H505),"0")</f>
        <v>5.4450757575757578</v>
      </c>
      <c r="BP505" s="64">
        <f>IFERROR(1/J505*(Y505/H505),"0")</f>
        <v>5.4519230769230775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566.28787878787875</v>
      </c>
      <c r="Y507" s="376">
        <f>IFERROR(Y505/H505,"0")+IFERROR(Y506/H506,"0")</f>
        <v>567</v>
      </c>
      <c r="Z507" s="376">
        <f>IFERROR(IF(Z505="",0,Z505),"0")+IFERROR(IF(Z506="",0,Z506),"0")</f>
        <v>6.78132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2990</v>
      </c>
      <c r="Y508" s="376">
        <f>IFERROR(SUM(Y505:Y506),"0")</f>
        <v>2993.76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17980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18001.439999999999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18991.356643356645</v>
      </c>
      <c r="Y587" s="376">
        <f>IFERROR(SUM(BN22:BN583),"0")</f>
        <v>19013.928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33</v>
      </c>
      <c r="Y588" s="38">
        <f>ROUNDUP(SUM(BP22:BP583),0)</f>
        <v>33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19816.356643356645</v>
      </c>
      <c r="Y589" s="376">
        <f>GrossWeightTotalR+PalletQtyTotalR*25</f>
        <v>19838.928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2301.6317016317016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2304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38.089880000000001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6510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5007.5999999999995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6483.84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