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2,03,24 Симф КИ\"/>
    </mc:Choice>
  </mc:AlternateContent>
  <xr:revisionPtr revIDLastSave="0" documentId="13_ncr:1_{CDAE83CE-4FF1-44C7-8369-BB6D7ABC10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X176" i="1" s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N149" i="1"/>
  <c r="V146" i="1"/>
  <c r="W145" i="1"/>
  <c r="V145" i="1"/>
  <c r="X144" i="1"/>
  <c r="W144" i="1"/>
  <c r="N144" i="1"/>
  <c r="W143" i="1"/>
  <c r="X143" i="1" s="1"/>
  <c r="N143" i="1"/>
  <c r="X142" i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W61" i="1"/>
  <c r="V61" i="1"/>
  <c r="X60" i="1"/>
  <c r="W60" i="1"/>
  <c r="X59" i="1"/>
  <c r="W59" i="1"/>
  <c r="N59" i="1"/>
  <c r="W58" i="1"/>
  <c r="X58" i="1" s="1"/>
  <c r="N58" i="1"/>
  <c r="X57" i="1"/>
  <c r="W57" i="1"/>
  <c r="D525" i="1" s="1"/>
  <c r="N57" i="1"/>
  <c r="V54" i="1"/>
  <c r="V53" i="1"/>
  <c r="X52" i="1"/>
  <c r="W52" i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W519" i="1" s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25" i="1"/>
  <c r="W54" i="1"/>
  <c r="X51" i="1"/>
  <c r="X53" i="1" s="1"/>
  <c r="W86" i="1"/>
  <c r="W119" i="1"/>
  <c r="X150" i="1"/>
  <c r="X158" i="1" s="1"/>
  <c r="H525" i="1"/>
  <c r="W158" i="1"/>
  <c r="W165" i="1"/>
  <c r="W170" i="1"/>
  <c r="X167" i="1"/>
  <c r="X169" i="1" s="1"/>
  <c r="W177" i="1"/>
  <c r="W196" i="1"/>
  <c r="X179" i="1"/>
  <c r="X196" i="1" s="1"/>
  <c r="W197" i="1"/>
  <c r="W204" i="1"/>
  <c r="X199" i="1"/>
  <c r="X203" i="1" s="1"/>
  <c r="W203" i="1"/>
  <c r="J525" i="1"/>
  <c r="W213" i="1"/>
  <c r="X207" i="1"/>
  <c r="X213" i="1" s="1"/>
  <c r="W353" i="1"/>
  <c r="X350" i="1"/>
  <c r="X352" i="1" s="1"/>
  <c r="W352" i="1"/>
  <c r="X432" i="1"/>
  <c r="W438" i="1"/>
  <c r="V515" i="1"/>
  <c r="W53" i="1"/>
  <c r="X61" i="1"/>
  <c r="W93" i="1"/>
  <c r="W94" i="1"/>
  <c r="W105" i="1"/>
  <c r="X96" i="1"/>
  <c r="X104" i="1" s="1"/>
  <c r="W104" i="1"/>
  <c r="X119" i="1"/>
  <c r="W129" i="1"/>
  <c r="W130" i="1"/>
  <c r="F525" i="1"/>
  <c r="W138" i="1"/>
  <c r="X133" i="1"/>
  <c r="X137" i="1" s="1"/>
  <c r="W137" i="1"/>
  <c r="X145" i="1"/>
  <c r="W159" i="1"/>
  <c r="W169" i="1"/>
  <c r="W214" i="1"/>
  <c r="W217" i="1"/>
  <c r="X216" i="1"/>
  <c r="X217" i="1" s="1"/>
  <c r="W218" i="1"/>
  <c r="X246" i="1"/>
  <c r="W269" i="1"/>
  <c r="W274" i="1"/>
  <c r="X271" i="1"/>
  <c r="X274" i="1" s="1"/>
  <c r="W275" i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15" i="1"/>
  <c r="X335" i="1"/>
  <c r="Q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9" i="1"/>
  <c r="B525" i="1"/>
  <c r="V519" i="1"/>
  <c r="W24" i="1"/>
  <c r="W62" i="1"/>
  <c r="E525" i="1"/>
  <c r="W87" i="1"/>
  <c r="G525" i="1"/>
  <c r="W146" i="1"/>
  <c r="I525" i="1"/>
  <c r="W164" i="1"/>
  <c r="W228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W303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W341" i="1"/>
  <c r="X347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W463" i="1"/>
  <c r="W478" i="1"/>
  <c r="W483" i="1"/>
  <c r="X480" i="1"/>
  <c r="X482" i="1" s="1"/>
  <c r="W513" i="1"/>
  <c r="X508" i="1"/>
  <c r="X513" i="1" s="1"/>
  <c r="W514" i="1"/>
  <c r="W427" i="1"/>
  <c r="X437" i="1" l="1"/>
  <c r="W518" i="1"/>
  <c r="X341" i="1"/>
  <c r="X520" i="1" s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<sst xmlns="http://schemas.openxmlformats.org/spreadsheetml/2006/main" count="2224" uniqueCount="747">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</sst>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507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400</v>
      </c>
      <c r="W57" s="349">
        <f>IFERROR(IF(V57="",0,CEILING((V57/$H57),1)*$H57),"")</f>
        <v>410.40000000000003</v>
      </c>
      <c r="X57" s="36">
        <f>IFERROR(IF(W57=0,"",ROUNDUP(W57/H57,0)*0.02175),"")</f>
        <v>0.8264999999999999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360</v>
      </c>
      <c r="W59" s="349">
        <f>IFERROR(IF(V59="",0,CEILING((V59/$H59),1)*$H59),"")</f>
        <v>360</v>
      </c>
      <c r="X59" s="36">
        <f>IFERROR(IF(W59=0,"",ROUNDUP(W59/H59,0)*0.00937),"")</f>
        <v>0.74960000000000004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117.03703703703704</v>
      </c>
      <c r="W61" s="350">
        <f>IFERROR(W57/H57,"0")+IFERROR(W58/H58,"0")+IFERROR(W59/H59,"0")+IFERROR(W60/H60,"0")</f>
        <v>118</v>
      </c>
      <c r="X61" s="350">
        <f>IFERROR(IF(X57="",0,X57),"0")+IFERROR(IF(X58="",0,X58),"0")+IFERROR(IF(X59="",0,X59),"0")+IFERROR(IF(X60="",0,X60),"0")</f>
        <v>1.5760999999999998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760</v>
      </c>
      <c r="W62" s="350">
        <f>IFERROR(SUM(W57:W60),"0")</f>
        <v>770.40000000000009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10</v>
      </c>
      <c r="W65" s="349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120</v>
      </c>
      <c r="W67" s="349">
        <f t="shared" si="2"/>
        <v>123.19999999999999</v>
      </c>
      <c r="X67" s="36">
        <f t="shared" si="3"/>
        <v>0.23924999999999999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50</v>
      </c>
      <c r="W69" s="349">
        <f t="shared" si="2"/>
        <v>54</v>
      </c>
      <c r="X69" s="36">
        <f t="shared" si="3"/>
        <v>0.10874999999999999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30</v>
      </c>
      <c r="W70" s="349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20</v>
      </c>
      <c r="W72" s="349">
        <f t="shared" si="2"/>
        <v>21</v>
      </c>
      <c r="X72" s="36">
        <f>IFERROR(IF(W72=0,"",ROUNDUP(W72/H72,0)*0.00753),"")</f>
        <v>5.271E-2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160</v>
      </c>
      <c r="W73" s="349">
        <f t="shared" si="2"/>
        <v>160</v>
      </c>
      <c r="X73" s="36">
        <f t="shared" ref="X73:X79" si="4">IFERROR(IF(W73=0,"",ROUNDUP(W73/H73,0)*0.00937),"")</f>
        <v>0.37480000000000002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540</v>
      </c>
      <c r="W79" s="349">
        <f t="shared" si="2"/>
        <v>540</v>
      </c>
      <c r="X79" s="36">
        <f t="shared" si="4"/>
        <v>1.1244000000000001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160</v>
      </c>
      <c r="W80" s="349">
        <f t="shared" si="2"/>
        <v>160</v>
      </c>
      <c r="X80" s="36">
        <f>IFERROR(IF(W80=0,"",ROUNDUP(W80/H80,0)*0.00753),"")</f>
        <v>0.3765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810</v>
      </c>
      <c r="W84" s="349">
        <f t="shared" si="2"/>
        <v>810</v>
      </c>
      <c r="X84" s="36">
        <f>IFERROR(IF(W84=0,"",ROUNDUP(W84/H84,0)*0.00937),"")</f>
        <v>1.6865999999999999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415.58201058201058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417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4.0500100000000003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1900</v>
      </c>
      <c r="W87" s="350">
        <f>IFERROR(SUM(W65:W85),"0")</f>
        <v>1913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70</v>
      </c>
      <c r="W103" s="349">
        <f t="shared" si="5"/>
        <v>70</v>
      </c>
      <c r="X103" s="36">
        <f>IFERROR(IF(W103=0,"",ROUNDUP(W103/H103,0)*0.00753),"")</f>
        <v>0.18825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25</v>
      </c>
      <c r="W104" s="350">
        <f>IFERROR(W96/H96,"0")+IFERROR(W97/H97,"0")+IFERROR(W98/H98,"0")+IFERROR(W99/H99,"0")+IFERROR(W100/H100,"0")+IFERROR(W101/H101,"0")+IFERROR(W102/H102,"0")+IFERROR(W103/H103,"0")</f>
        <v>25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0.18825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70</v>
      </c>
      <c r="W105" s="350">
        <f>IFERROR(SUM(W96:W103),"0")</f>
        <v>70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50</v>
      </c>
      <c r="W107" s="349">
        <f t="shared" ref="W107:W118" si="6">IFERROR(IF(V107="",0,CEILING((V107/$H107),1)*$H107),"")</f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60</v>
      </c>
      <c r="W109" s="349">
        <f t="shared" si="6"/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82.5</v>
      </c>
      <c r="W113" s="349">
        <f t="shared" si="6"/>
        <v>84.48</v>
      </c>
      <c r="X113" s="36">
        <f>IFERROR(IF(W113=0,"",ROUNDUP(W113/H113,0)*0.00753),"")</f>
        <v>0.24096000000000001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495</v>
      </c>
      <c r="W114" s="349">
        <f t="shared" si="6"/>
        <v>496.8</v>
      </c>
      <c r="X114" s="36">
        <f>IFERROR(IF(W114=0,"",ROUNDUP(W114/H114,0)*0.00753),"")</f>
        <v>1.3855200000000001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30</v>
      </c>
      <c r="W117" s="349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237.67857142857142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240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2.0062800000000003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717.5</v>
      </c>
      <c r="W120" s="350">
        <f>IFERROR(SUM(W107:W118),"0")</f>
        <v>728.88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100</v>
      </c>
      <c r="W124" s="349">
        <f t="shared" si="7"/>
        <v>100.80000000000001</v>
      </c>
      <c r="X124" s="36">
        <f>IFERROR(IF(W124=0,"",ROUNDUP(W124/H124,0)*0.02175),"")</f>
        <v>0.26100000000000001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26.4</v>
      </c>
      <c r="W127" s="349">
        <f t="shared" si="7"/>
        <v>27.72</v>
      </c>
      <c r="X127" s="36">
        <f>IFERROR(IF(W127=0,"",ROUNDUP(W127/H127,0)*0.00753),"")</f>
        <v>0.10542</v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25.238095238095237</v>
      </c>
      <c r="W129" s="350">
        <f>IFERROR(W122/H122,"0")+IFERROR(W123/H123,"0")+IFERROR(W124/H124,"0")+IFERROR(W125/H125,"0")+IFERROR(W126/H126,"0")+IFERROR(W127/H127,"0")+IFERROR(W128/H128,"0")</f>
        <v>26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0.36642000000000002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126.4</v>
      </c>
      <c r="W130" s="350">
        <f>IFERROR(SUM(W122:W128),"0")</f>
        <v>128.52000000000001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450</v>
      </c>
      <c r="W133" s="349">
        <f>IFERROR(IF(V133="",0,CEILING((V133/$H133),1)*$H133),"")</f>
        <v>453.6</v>
      </c>
      <c r="X133" s="36">
        <f>IFERROR(IF(W133=0,"",ROUNDUP(W133/H133,0)*0.02175),"")</f>
        <v>1.1744999999999999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495</v>
      </c>
      <c r="W136" s="349">
        <f>IFERROR(IF(V136="",0,CEILING((V136/$H136),1)*$H136),"")</f>
        <v>496.8</v>
      </c>
      <c r="X136" s="36">
        <f>IFERROR(IF(W136=0,"",ROUNDUP(W136/H136,0)*0.00753),"")</f>
        <v>1.3855200000000001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236.90476190476187</v>
      </c>
      <c r="W137" s="350">
        <f>IFERROR(W133/H133,"0")+IFERROR(W134/H134,"0")+IFERROR(W135/H135,"0")+IFERROR(W136/H136,"0")</f>
        <v>238</v>
      </c>
      <c r="X137" s="350">
        <f>IFERROR(IF(X133="",0,X133),"0")+IFERROR(IF(X134="",0,X134),"0")+IFERROR(IF(X135="",0,X135),"0")+IFERROR(IF(X136="",0,X136),"0")</f>
        <v>2.5600199999999997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945</v>
      </c>
      <c r="W138" s="350">
        <f>IFERROR(SUM(W133:W136),"0")</f>
        <v>950.40000000000009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70</v>
      </c>
      <c r="W149" s="349">
        <f t="shared" ref="W149:W157" si="8">IFERROR(IF(V149="",0,CEILING((V149/$H149),1)*$H149),"")</f>
        <v>71.400000000000006</v>
      </c>
      <c r="X149" s="36">
        <f>IFERROR(IF(W149=0,"",ROUNDUP(W149/H149,0)*0.00753),"")</f>
        <v>0.12801000000000001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130</v>
      </c>
      <c r="W151" s="349">
        <f t="shared" si="8"/>
        <v>130.20000000000002</v>
      </c>
      <c r="X151" s="36">
        <f>IFERROR(IF(W151=0,"",ROUNDUP(W151/H151,0)*0.00753),"")</f>
        <v>0.23343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175</v>
      </c>
      <c r="W152" s="349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140</v>
      </c>
      <c r="W154" s="349">
        <f t="shared" si="8"/>
        <v>140.70000000000002</v>
      </c>
      <c r="X154" s="36">
        <f>IFERROR(IF(W154=0,"",ROUNDUP(W154/H154,0)*0.00502),"")</f>
        <v>0.33634000000000003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245</v>
      </c>
      <c r="W155" s="349">
        <f t="shared" si="8"/>
        <v>245.70000000000002</v>
      </c>
      <c r="X155" s="36">
        <f>IFERROR(IF(W155=0,"",ROUNDUP(W155/H155,0)*0.00502),"")</f>
        <v>0.58733999999999997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314.28571428571428</v>
      </c>
      <c r="W158" s="350">
        <f>IFERROR(W149/H149,"0")+IFERROR(W150/H150,"0")+IFERROR(W151/H151,"0")+IFERROR(W152/H152,"0")+IFERROR(W153/H153,"0")+IFERROR(W154/H154,"0")+IFERROR(W155/H155,"0")+IFERROR(W156/H156,"0")+IFERROR(W157/H157,"0")</f>
        <v>316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1.7068000000000001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760</v>
      </c>
      <c r="W159" s="350">
        <f>IFERROR(SUM(W149:W157),"0")</f>
        <v>764.40000000000009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150</v>
      </c>
      <c r="W172" s="349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100</v>
      </c>
      <c r="W173" s="349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220</v>
      </c>
      <c r="W174" s="349">
        <f>IFERROR(IF(V174="",0,CEILING((V174/$H174),1)*$H174),"")</f>
        <v>221.4</v>
      </c>
      <c r="X174" s="36">
        <f>IFERROR(IF(W174=0,"",ROUNDUP(W174/H174,0)*0.00937),"")</f>
        <v>0.38417000000000001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220</v>
      </c>
      <c r="W175" s="349">
        <f>IFERROR(IF(V175="",0,CEILING((V175/$H175),1)*$H175),"")</f>
        <v>221.4</v>
      </c>
      <c r="X175" s="36">
        <f>IFERROR(IF(W175=0,"",ROUNDUP(W175/H175,0)*0.00937),"")</f>
        <v>0.38417000000000001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127.77777777777777</v>
      </c>
      <c r="W176" s="350">
        <f>IFERROR(W172/H172,"0")+IFERROR(W173/H173,"0")+IFERROR(W174/H174,"0")+IFERROR(W175/H175,"0")</f>
        <v>129</v>
      </c>
      <c r="X176" s="350">
        <f>IFERROR(IF(X172="",0,X172),"0")+IFERROR(IF(X173="",0,X173),"0")+IFERROR(IF(X174="",0,X174),"0")+IFERROR(IF(X175="",0,X175),"0")</f>
        <v>1.2087300000000001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690</v>
      </c>
      <c r="W177" s="350">
        <f>IFERROR(SUM(W172:W175),"0")</f>
        <v>696.6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320</v>
      </c>
      <c r="W180" s="349">
        <f t="shared" si="9"/>
        <v>321.89999999999998</v>
      </c>
      <c r="X180" s="36">
        <f>IFERROR(IF(W180=0,"",ROUNDUP(W180/H180,0)*0.02175),"")</f>
        <v>0.80474999999999997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320</v>
      </c>
      <c r="W185" s="349">
        <f t="shared" si="9"/>
        <v>321.59999999999997</v>
      </c>
      <c r="X185" s="36">
        <f>IFERROR(IF(W185=0,"",ROUNDUP(W185/H185,0)*0.00753),"")</f>
        <v>1.00902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400</v>
      </c>
      <c r="W187" s="349">
        <f t="shared" si="9"/>
        <v>400.8</v>
      </c>
      <c r="X187" s="36">
        <f>IFERROR(IF(W187=0,"",ROUNDUP(W187/H187,0)*0.00753),"")</f>
        <v>1.2575100000000001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400</v>
      </c>
      <c r="W189" s="349">
        <f t="shared" si="9"/>
        <v>400.8</v>
      </c>
      <c r="X189" s="36">
        <f t="shared" ref="X189:X195" si="10">IFERROR(IF(W189=0,"",ROUNDUP(W189/H189,0)*0.00753),"")</f>
        <v>1.2575100000000001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600</v>
      </c>
      <c r="W191" s="349">
        <f t="shared" si="9"/>
        <v>600</v>
      </c>
      <c r="X191" s="36">
        <f t="shared" si="10"/>
        <v>1.8825000000000001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140</v>
      </c>
      <c r="W194" s="349">
        <f t="shared" si="9"/>
        <v>141.6</v>
      </c>
      <c r="X194" s="36">
        <f t="shared" si="10"/>
        <v>0.44427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280</v>
      </c>
      <c r="W195" s="349">
        <f t="shared" si="9"/>
        <v>280.8</v>
      </c>
      <c r="X195" s="36">
        <f t="shared" si="10"/>
        <v>0.88101000000000007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928.44827586206907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931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7.5365700000000002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2460</v>
      </c>
      <c r="W197" s="350">
        <f>IFERROR(SUM(W179:W195),"0")</f>
        <v>2467.5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28</v>
      </c>
      <c r="W201" s="349">
        <f>IFERROR(IF(V201="",0,CEILING((V201/$H201),1)*$H201),"")</f>
        <v>28.799999999999997</v>
      </c>
      <c r="X201" s="36">
        <f>IFERROR(IF(W201=0,"",ROUNDUP(W201/H201,0)*0.00753),"")</f>
        <v>9.0359999999999996E-2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36</v>
      </c>
      <c r="W202" s="349">
        <f>IFERROR(IF(V202="",0,CEILING((V202/$H202),1)*$H202),"")</f>
        <v>36</v>
      </c>
      <c r="X202" s="36">
        <f>IFERROR(IF(W202=0,"",ROUNDUP(W202/H202,0)*0.00753),"")</f>
        <v>0.11295000000000001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26.666666666666668</v>
      </c>
      <c r="W203" s="350">
        <f>IFERROR(W199/H199,"0")+IFERROR(W200/H200,"0")+IFERROR(W201/H201,"0")+IFERROR(W202/H202,"0")</f>
        <v>27</v>
      </c>
      <c r="X203" s="350">
        <f>IFERROR(IF(X199="",0,X199),"0")+IFERROR(IF(X200="",0,X200),"0")+IFERROR(IF(X201="",0,X201),"0")+IFERROR(IF(X202="",0,X202),"0")</f>
        <v>0.20330999999999999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64</v>
      </c>
      <c r="W204" s="350">
        <f>IFERROR(SUM(W199:W202),"0")</f>
        <v>64.8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60</v>
      </c>
      <c r="W209" s="349">
        <f t="shared" si="11"/>
        <v>69.599999999999994</v>
      </c>
      <c r="X209" s="36">
        <f>IFERROR(IF(W209=0,"",ROUNDUP(W209/H209,0)*0.02175),"")</f>
        <v>0.1305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160</v>
      </c>
      <c r="W212" s="349">
        <f t="shared" si="11"/>
        <v>160</v>
      </c>
      <c r="X212" s="36">
        <f>IFERROR(IF(W212=0,"",ROUNDUP(W212/H212,0)*0.00937),"")</f>
        <v>0.37480000000000002</v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45.172413793103445</v>
      </c>
      <c r="W213" s="350">
        <f>IFERROR(W207/H207,"0")+IFERROR(W208/H208,"0")+IFERROR(W209/H209,"0")+IFERROR(W210/H210,"0")+IFERROR(W211/H211,"0")+IFERROR(W212/H212,"0")</f>
        <v>46</v>
      </c>
      <c r="X213" s="350">
        <f>IFERROR(IF(X207="",0,X207),"0")+IFERROR(IF(X208="",0,X208),"0")+IFERROR(IF(X209="",0,X209),"0")+IFERROR(IF(X210="",0,X210),"0")+IFERROR(IF(X211="",0,X211),"0")+IFERROR(IF(X212="",0,X212),"0")</f>
        <v>0.50530000000000008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220</v>
      </c>
      <c r="W214" s="350">
        <f>IFERROR(SUM(W207:W212),"0")</f>
        <v>229.6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210</v>
      </c>
      <c r="W216" s="349">
        <f>IFERROR(IF(V216="",0,CEILING((V216/$H216),1)*$H216),"")</f>
        <v>210</v>
      </c>
      <c r="X216" s="36">
        <f>IFERROR(IF(W216=0,"",ROUNDUP(W216/H216,0)*0.00502),"")</f>
        <v>0.502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100</v>
      </c>
      <c r="W217" s="350">
        <f>IFERROR(W216/H216,"0")</f>
        <v>100</v>
      </c>
      <c r="X217" s="350">
        <f>IFERROR(IF(X216="",0,X216),"0")</f>
        <v>0.502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210</v>
      </c>
      <c r="W218" s="350">
        <f>IFERROR(SUM(W216:W216),"0")</f>
        <v>210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160</v>
      </c>
      <c r="W226" s="349">
        <f t="shared" si="12"/>
        <v>160</v>
      </c>
      <c r="X226" s="36">
        <f>IFERROR(IF(W226=0,"",ROUNDUP(W226/H226,0)*0.00937),"")</f>
        <v>0.37480000000000002</v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40</v>
      </c>
      <c r="W227" s="350">
        <f>IFERROR(W221/H221,"0")+IFERROR(W222/H222,"0")+IFERROR(W223/H223,"0")+IFERROR(W224/H224,"0")+IFERROR(W225/H225,"0")+IFERROR(W226/H226,"0")</f>
        <v>40</v>
      </c>
      <c r="X227" s="350">
        <f>IFERROR(IF(X221="",0,X221),"0")+IFERROR(IF(X222="",0,X222),"0")+IFERROR(IF(X223="",0,X223),"0")+IFERROR(IF(X224="",0,X224),"0")+IFERROR(IF(X225="",0,X225),"0")+IFERROR(IF(X226="",0,X226),"0")</f>
        <v>0.37480000000000002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160</v>
      </c>
      <c r="W228" s="350">
        <f>IFERROR(SUM(W221:W226),"0")</f>
        <v>160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12</v>
      </c>
      <c r="W245" s="349">
        <f t="shared" si="13"/>
        <v>12</v>
      </c>
      <c r="X245" s="36">
        <f t="shared" si="14"/>
        <v>2.811E-2</v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3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3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2.811E-2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12</v>
      </c>
      <c r="W247" s="350">
        <f>IFERROR(SUM(W231:W245),"0")</f>
        <v>12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10</v>
      </c>
      <c r="W253" s="349">
        <f>IFERROR(IF(V253="",0,CEILING((V253/$H253),1)*$H253),"")</f>
        <v>12.600000000000001</v>
      </c>
      <c r="X253" s="36">
        <f>IFERROR(IF(W253=0,"",ROUNDUP(W253/H253,0)*0.00753),"")</f>
        <v>2.2589999999999999E-2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14</v>
      </c>
      <c r="W256" s="349">
        <f>IFERROR(IF(V256="",0,CEILING((V256/$H256),1)*$H256),"")</f>
        <v>15.12</v>
      </c>
      <c r="X256" s="36">
        <f>IFERROR(IF(W256=0,"",ROUNDUP(W256/H256,0)*0.00502),"")</f>
        <v>4.5179999999999998E-2</v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10.714285714285715</v>
      </c>
      <c r="W257" s="350">
        <f>IFERROR(W253/H253,"0")+IFERROR(W254/H254,"0")+IFERROR(W255/H255,"0")+IFERROR(W256/H256,"0")</f>
        <v>12</v>
      </c>
      <c r="X257" s="350">
        <f>IFERROR(IF(X253="",0,X253),"0")+IFERROR(IF(X254="",0,X254),"0")+IFERROR(IF(X255="",0,X255),"0")+IFERROR(IF(X256="",0,X256),"0")</f>
        <v>6.7769999999999997E-2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24</v>
      </c>
      <c r="W258" s="350">
        <f>IFERROR(SUM(W253:W256),"0")</f>
        <v>27.72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42.9</v>
      </c>
      <c r="W266" s="349">
        <f t="shared" si="15"/>
        <v>43.56</v>
      </c>
      <c r="X266" s="36">
        <f>IFERROR(IF(W266=0,"",ROUNDUP(W266/H266,0)*0.00753),"")</f>
        <v>0.16566</v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23.1</v>
      </c>
      <c r="W267" s="349">
        <f t="shared" si="15"/>
        <v>23.759999999999998</v>
      </c>
      <c r="X267" s="36">
        <f>IFERROR(IF(W267=0,"",ROUNDUP(W267/H267,0)*0.00753),"")</f>
        <v>9.0359999999999996E-2</v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33.333333333333336</v>
      </c>
      <c r="W268" s="350">
        <f>IFERROR(W260/H260,"0")+IFERROR(W261/H261,"0")+IFERROR(W262/H262,"0")+IFERROR(W263/H263,"0")+IFERROR(W264/H264,"0")+IFERROR(W265/H265,"0")+IFERROR(W266/H266,"0")+IFERROR(W267/H267,"0")</f>
        <v>34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0.25602000000000003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66</v>
      </c>
      <c r="W269" s="350">
        <f>IFERROR(SUM(W260:W267),"0")</f>
        <v>67.319999999999993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50</v>
      </c>
      <c r="W271" s="349">
        <f>IFERROR(IF(V271="",0,CEILING((V271/$H271),1)*$H271),"")</f>
        <v>50.400000000000006</v>
      </c>
      <c r="X271" s="36">
        <f>IFERROR(IF(W271=0,"",ROUNDUP(W271/H271,0)*0.02175),"")</f>
        <v>0.1305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500</v>
      </c>
      <c r="W272" s="349">
        <f>IFERROR(IF(V272="",0,CEILING((V272/$H272),1)*$H272),"")</f>
        <v>507</v>
      </c>
      <c r="X272" s="36">
        <f>IFERROR(IF(W272=0,"",ROUNDUP(W272/H272,0)*0.02175),"")</f>
        <v>1.4137499999999998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60</v>
      </c>
      <c r="W273" s="349">
        <f>IFERROR(IF(V273="",0,CEILING((V273/$H273),1)*$H273),"")</f>
        <v>67.2</v>
      </c>
      <c r="X273" s="36">
        <f>IFERROR(IF(W273=0,"",ROUNDUP(W273/H273,0)*0.02175),"")</f>
        <v>0.17399999999999999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77.19780219780219</v>
      </c>
      <c r="W274" s="350">
        <f>IFERROR(W271/H271,"0")+IFERROR(W272/H272,"0")+IFERROR(W273/H273,"0")</f>
        <v>79</v>
      </c>
      <c r="X274" s="350">
        <f>IFERROR(IF(X271="",0,X271),"0")+IFERROR(IF(X272="",0,X272),"0")+IFERROR(IF(X273="",0,X273),"0")</f>
        <v>1.7182499999999998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610</v>
      </c>
      <c r="W275" s="350">
        <f>IFERROR(SUM(W271:W273),"0")</f>
        <v>624.6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18</v>
      </c>
      <c r="W307" s="349">
        <f>IFERROR(IF(V307="",0,CEILING((V307/$H307),1)*$H307),"")</f>
        <v>18</v>
      </c>
      <c r="X307" s="36">
        <f>IFERROR(IF(W307=0,"",ROUNDUP(W307/H307,0)*0.00753),"")</f>
        <v>7.5300000000000006E-2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10</v>
      </c>
      <c r="W308" s="350">
        <f>IFERROR(W307/H307,"0")</f>
        <v>10</v>
      </c>
      <c r="X308" s="350">
        <f>IFERROR(IF(X307="",0,X307),"0")</f>
        <v>7.5300000000000006E-2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18</v>
      </c>
      <c r="W309" s="350">
        <f>IFERROR(SUM(W307:W307),"0")</f>
        <v>18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805</v>
      </c>
      <c r="W312" s="349">
        <f>IFERROR(IF(V312="",0,CEILING((V312/$H312),1)*$H312),"")</f>
        <v>806.40000000000009</v>
      </c>
      <c r="X312" s="36">
        <f>IFERROR(IF(W312=0,"",ROUNDUP(W312/H312,0)*0.00753),"")</f>
        <v>2.8915199999999999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420</v>
      </c>
      <c r="W313" s="349">
        <f>IFERROR(IF(V313="",0,CEILING((V313/$H313),1)*$H313),"")</f>
        <v>420</v>
      </c>
      <c r="X313" s="36">
        <f>IFERROR(IF(W313=0,"",ROUNDUP(W313/H313,0)*0.00753),"")</f>
        <v>1.506</v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583.33333333333326</v>
      </c>
      <c r="W314" s="350">
        <f>IFERROR(W311/H311,"0")+IFERROR(W312/H312,"0")+IFERROR(W313/H313,"0")</f>
        <v>584</v>
      </c>
      <c r="X314" s="350">
        <f>IFERROR(IF(X311="",0,X311),"0")+IFERROR(IF(X312="",0,X312),"0")+IFERROR(IF(X313="",0,X313),"0")</f>
        <v>4.3975200000000001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1225</v>
      </c>
      <c r="W315" s="350">
        <f>IFERROR(SUM(W311:W313),"0")</f>
        <v>1226.4000000000001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26.6</v>
      </c>
      <c r="W317" s="349">
        <f>IFERROR(IF(V317="",0,CEILING((V317/$H317),1)*$H317),"")</f>
        <v>27.36</v>
      </c>
      <c r="X317" s="36">
        <f>IFERROR(IF(W317=0,"",ROUNDUP(W317/H317,0)*0.00753),"")</f>
        <v>9.0359999999999996E-2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11.666666666666668</v>
      </c>
      <c r="W318" s="350">
        <f>IFERROR(W317/H317,"0")</f>
        <v>12</v>
      </c>
      <c r="X318" s="350">
        <f>IFERROR(IF(X317="",0,X317),"0")</f>
        <v>9.0359999999999996E-2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26.6</v>
      </c>
      <c r="W319" s="350">
        <f>IFERROR(SUM(W317:W317),"0")</f>
        <v>27.36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1600</v>
      </c>
      <c r="W334" s="349">
        <f t="shared" si="17"/>
        <v>1605</v>
      </c>
      <c r="X334" s="36">
        <f>IFERROR(IF(W334=0,"",ROUNDUP(W334/H334,0)*0.02175),"")</f>
        <v>2.3272499999999998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700</v>
      </c>
      <c r="W336" s="349">
        <f t="shared" si="17"/>
        <v>705</v>
      </c>
      <c r="X336" s="36">
        <f>IFERROR(IF(W336=0,"",ROUNDUP(W336/H336,0)*0.02175),"")</f>
        <v>1.0222499999999999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700</v>
      </c>
      <c r="W338" s="349">
        <f t="shared" si="17"/>
        <v>705</v>
      </c>
      <c r="X338" s="36">
        <f>IFERROR(IF(W338=0,"",ROUNDUP(W338/H338,0)*0.02175),"")</f>
        <v>1.0222499999999999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130</v>
      </c>
      <c r="W339" s="349">
        <f t="shared" si="17"/>
        <v>130</v>
      </c>
      <c r="X339" s="36">
        <f>IFERROR(IF(W339=0,"",ROUNDUP(W339/H339,0)*0.00937),"")</f>
        <v>0.24362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25</v>
      </c>
      <c r="W340" s="349">
        <f t="shared" si="17"/>
        <v>25</v>
      </c>
      <c r="X340" s="36">
        <f>IFERROR(IF(W340=0,"",ROUNDUP(W340/H340,0)*0.00937),"")</f>
        <v>4.6850000000000003E-2</v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231</v>
      </c>
      <c r="W341" s="350">
        <f>IFERROR(W333/H333,"0")+IFERROR(W334/H334,"0")+IFERROR(W335/H335,"0")+IFERROR(W336/H336,"0")+IFERROR(W337/H337,"0")+IFERROR(W338/H338,"0")+IFERROR(W339/H339,"0")+IFERROR(W340/H340,"0")</f>
        <v>232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4.6622199999999996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3155</v>
      </c>
      <c r="W342" s="350">
        <f>IFERROR(SUM(W333:W340),"0")</f>
        <v>3170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500</v>
      </c>
      <c r="W344" s="349">
        <f>IFERROR(IF(V344="",0,CEILING((V344/$H344),1)*$H344),"")</f>
        <v>510</v>
      </c>
      <c r="X344" s="36">
        <f>IFERROR(IF(W344=0,"",ROUNDUP(W344/H344,0)*0.02175),"")</f>
        <v>0.73949999999999994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20</v>
      </c>
      <c r="W346" s="349">
        <f>IFERROR(IF(V346="",0,CEILING((V346/$H346),1)*$H346),"")</f>
        <v>20</v>
      </c>
      <c r="X346" s="36">
        <f>IFERROR(IF(W346=0,"",ROUNDUP(W346/H346,0)*0.00937),"")</f>
        <v>4.6850000000000003E-2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38.333333333333336</v>
      </c>
      <c r="W347" s="350">
        <f>IFERROR(W344/H344,"0")+IFERROR(W345/H345,"0")+IFERROR(W346/H346,"0")</f>
        <v>39</v>
      </c>
      <c r="X347" s="350">
        <f>IFERROR(IF(X344="",0,X344),"0")+IFERROR(IF(X345="",0,X345),"0")+IFERROR(IF(X346="",0,X346),"0")</f>
        <v>0.78634999999999988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520</v>
      </c>
      <c r="W348" s="350">
        <f>IFERROR(SUM(W344:W346),"0")</f>
        <v>530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30</v>
      </c>
      <c r="W355" s="349">
        <f>IFERROR(IF(V355="",0,CEILING((V355/$H355),1)*$H355),"")</f>
        <v>31.2</v>
      </c>
      <c r="X355" s="36">
        <f>IFERROR(IF(W355=0,"",ROUNDUP(W355/H355,0)*0.02175),"")</f>
        <v>8.6999999999999994E-2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3.8461538461538463</v>
      </c>
      <c r="W356" s="350">
        <f>IFERROR(W355/H355,"0")</f>
        <v>4</v>
      </c>
      <c r="X356" s="350">
        <f>IFERROR(IF(X355="",0,X355),"0")</f>
        <v>8.6999999999999994E-2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30</v>
      </c>
      <c r="W357" s="350">
        <f>IFERROR(SUM(W355:W355),"0")</f>
        <v>31.2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60</v>
      </c>
      <c r="W360" s="349">
        <f>IFERROR(IF(V360="",0,CEILING((V360/$H360),1)*$H360),"")</f>
        <v>60</v>
      </c>
      <c r="X360" s="36">
        <f>IFERROR(IF(W360=0,"",ROUNDUP(W360/H360,0)*0.02175),"")</f>
        <v>0.10874999999999999</v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5</v>
      </c>
      <c r="W365" s="350">
        <f>IFERROR(W360/H360,"0")+IFERROR(W361/H361,"0")+IFERROR(W362/H362,"0")+IFERROR(W363/H363,"0")+IFERROR(W364/H364,"0")</f>
        <v>5</v>
      </c>
      <c r="X365" s="350">
        <f>IFERROR(IF(X360="",0,X360),"0")+IFERROR(IF(X361="",0,X361),"0")+IFERROR(IF(X362="",0,X362),"0")+IFERROR(IF(X363="",0,X363),"0")+IFERROR(IF(X364="",0,X364),"0")</f>
        <v>0.10874999999999999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60</v>
      </c>
      <c r="W366" s="350">
        <f>IFERROR(SUM(W360:W364),"0")</f>
        <v>60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27</v>
      </c>
      <c r="W387" s="349">
        <f>IFERROR(IF(V387="",0,CEILING((V387/$H387),1)*$H387),"")</f>
        <v>27</v>
      </c>
      <c r="X387" s="36">
        <f>IFERROR(IF(W387=0,"",ROUNDUP(W387/H387,0)*0.00753),"")</f>
        <v>7.5300000000000006E-2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10</v>
      </c>
      <c r="W388" s="350">
        <f>IFERROR(W386/H386,"0")+IFERROR(W387/H387,"0")</f>
        <v>10</v>
      </c>
      <c r="X388" s="350">
        <f>IFERROR(IF(X386="",0,X386),"0")+IFERROR(IF(X387="",0,X387),"0")</f>
        <v>7.5300000000000006E-2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27</v>
      </c>
      <c r="W389" s="350">
        <f>IFERROR(SUM(W386:W387),"0")</f>
        <v>27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50</v>
      </c>
      <c r="W391" s="349">
        <f t="shared" ref="W391:W403" si="18">IFERROR(IF(V391="",0,CEILING((V391/$H391),1)*$H391),"")</f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80</v>
      </c>
      <c r="W393" s="349">
        <f t="shared" si="18"/>
        <v>84</v>
      </c>
      <c r="X393" s="36">
        <f>IFERROR(IF(W393=0,"",ROUNDUP(W393/H393,0)*0.00753),"")</f>
        <v>0.15060000000000001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112</v>
      </c>
      <c r="W394" s="349">
        <f t="shared" si="18"/>
        <v>112.56</v>
      </c>
      <c r="X394" s="36">
        <f>IFERROR(IF(W394=0,"",ROUNDUP(W394/H394,0)*0.00753),"")</f>
        <v>0.50451000000000001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105</v>
      </c>
      <c r="W396" s="349">
        <f t="shared" si="18"/>
        <v>105</v>
      </c>
      <c r="X396" s="36">
        <f t="shared" si="19"/>
        <v>0.251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35</v>
      </c>
      <c r="W398" s="349">
        <f t="shared" si="18"/>
        <v>35.700000000000003</v>
      </c>
      <c r="X398" s="36">
        <f t="shared" si="19"/>
        <v>8.5339999999999999E-2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87.5</v>
      </c>
      <c r="W402" s="349">
        <f t="shared" si="18"/>
        <v>88.2</v>
      </c>
      <c r="X402" s="36">
        <f t="shared" si="19"/>
        <v>0.21084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205.95238095238093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208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1.2926500000000001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469.5</v>
      </c>
      <c r="W405" s="350">
        <f>IFERROR(SUM(W391:W403),"0")</f>
        <v>475.86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24</v>
      </c>
      <c r="W418" s="349">
        <f>IFERROR(IF(V418="",0,CEILING((V418/$H418),1)*$H418),"")</f>
        <v>24</v>
      </c>
      <c r="X418" s="36">
        <f>IFERROR(IF(W418=0,"",ROUNDUP(W418/H418,0)*0.00627),"")</f>
        <v>0.12540000000000001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20</v>
      </c>
      <c r="W421" s="350">
        <f>IFERROR(W418/H418,"0")+IFERROR(W419/H419,"0")+IFERROR(W420/H420,"0")</f>
        <v>20</v>
      </c>
      <c r="X421" s="350">
        <f>IFERROR(IF(X418="",0,X418),"0")+IFERROR(IF(X419="",0,X419),"0")+IFERROR(IF(X420="",0,X420),"0")</f>
        <v>0.12540000000000001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24</v>
      </c>
      <c r="W422" s="350">
        <f>IFERROR(SUM(W418:W420),"0")</f>
        <v>24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100</v>
      </c>
      <c r="W430" s="349">
        <f t="shared" ref="W430:W436" si="20">IFERROR(IF(V430="",0,CEILING((V430/$H430),1)*$H430),"")</f>
        <v>100.80000000000001</v>
      </c>
      <c r="X430" s="36">
        <f>IFERROR(IF(W430=0,"",ROUNDUP(W430/H430,0)*0.00753),"")</f>
        <v>0.18071999999999999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52.5</v>
      </c>
      <c r="W435" s="349">
        <f t="shared" si="20"/>
        <v>52.5</v>
      </c>
      <c r="X435" s="36">
        <f>IFERROR(IF(W435=0,"",ROUNDUP(W435/H435,0)*0.00502),"")</f>
        <v>0.1255</v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48.80952380952381</v>
      </c>
      <c r="W437" s="350">
        <f>IFERROR(W430/H430,"0")+IFERROR(W431/H431,"0")+IFERROR(W432/H432,"0")+IFERROR(W433/H433,"0")+IFERROR(W434/H434,"0")+IFERROR(W435/H435,"0")+IFERROR(W436/H436,"0")</f>
        <v>49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0.30621999999999999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152.5</v>
      </c>
      <c r="W438" s="350">
        <f>IFERROR(SUM(W430:W436),"0")</f>
        <v>153.30000000000001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7.5</v>
      </c>
      <c r="W444" s="349">
        <f>IFERROR(IF(V444="",0,CEILING((V444/$H444),1)*$H444),"")</f>
        <v>9</v>
      </c>
      <c r="X444" s="36">
        <f>IFERROR(IF(W444=0,"",ROUNDUP(W444/H444,0)*0.00627),"")</f>
        <v>1.881E-2</v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2.5</v>
      </c>
      <c r="W445" s="350">
        <f>IFERROR(W444/H444,"0")</f>
        <v>3</v>
      </c>
      <c r="X445" s="350">
        <f>IFERROR(IF(X444="",0,X444),"0")</f>
        <v>1.881E-2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7.5</v>
      </c>
      <c r="W446" s="350">
        <f>IFERROR(SUM(W444:W444),"0")</f>
        <v>9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50</v>
      </c>
      <c r="W450" s="349">
        <f t="shared" ref="W450:W462" si="21">IFERROR(IF(V450="",0,CEILING((V450/$H450),1)*$H450),"")</f>
        <v>52.800000000000004</v>
      </c>
      <c r="X450" s="36">
        <f t="shared" ref="X450:X456" si="22">IFERROR(IF(W450=0,"",ROUNDUP(W450/H450,0)*0.01196),"")</f>
        <v>0.1196</v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120</v>
      </c>
      <c r="W452" s="349">
        <f t="shared" si="21"/>
        <v>121.44000000000001</v>
      </c>
      <c r="X452" s="36">
        <f t="shared" si="22"/>
        <v>0.27507999999999999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20</v>
      </c>
      <c r="W453" s="349">
        <f t="shared" si="21"/>
        <v>21.12</v>
      </c>
      <c r="X453" s="36">
        <f t="shared" si="22"/>
        <v>4.7840000000000001E-2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150</v>
      </c>
      <c r="W455" s="349">
        <f t="shared" si="21"/>
        <v>153.12</v>
      </c>
      <c r="X455" s="36">
        <f t="shared" si="22"/>
        <v>0.34683999999999998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54</v>
      </c>
      <c r="W457" s="349">
        <f t="shared" si="21"/>
        <v>54</v>
      </c>
      <c r="X457" s="36">
        <f>IFERROR(IF(W457=0,"",ROUNDUP(W457/H457,0)*0.00937),"")</f>
        <v>0.14055000000000001</v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18</v>
      </c>
      <c r="W462" s="349">
        <f t="shared" si="21"/>
        <v>18</v>
      </c>
      <c r="X462" s="36">
        <f>IFERROR(IF(W462=0,"",ROUNDUP(W462/H462,0)*0.00937),"")</f>
        <v>4.6850000000000003E-2</v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84.393939393939391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86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0.97676000000000007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412</v>
      </c>
      <c r="W464" s="350">
        <f>IFERROR(SUM(W450:W462),"0")</f>
        <v>420.48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100</v>
      </c>
      <c r="W471" s="349">
        <f t="shared" ref="W471:W476" si="23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200</v>
      </c>
      <c r="W473" s="349">
        <f t="shared" si="23"/>
        <v>200.64000000000001</v>
      </c>
      <c r="X473" s="36">
        <f>IFERROR(IF(W473=0,"",ROUNDUP(W473/H473,0)*0.01196),"")</f>
        <v>0.45448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42</v>
      </c>
      <c r="W474" s="349">
        <f t="shared" si="23"/>
        <v>43.2</v>
      </c>
      <c r="X474" s="36">
        <f>IFERROR(IF(W474=0,"",ROUNDUP(W474/H474,0)*0.00937),"")</f>
        <v>0.11244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24</v>
      </c>
      <c r="W475" s="349">
        <f t="shared" si="23"/>
        <v>25.2</v>
      </c>
      <c r="X475" s="36">
        <f>IFERROR(IF(W475=0,"",ROUNDUP(W475/H475,0)*0.00937),"")</f>
        <v>6.5589999999999996E-2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18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80.151515151515156</v>
      </c>
      <c r="W477" s="350">
        <f>IFERROR(W471/H471,"0")+IFERROR(W472/H472,"0")+IFERROR(W473/H473,"0")+IFERROR(W474/H474,"0")+IFERROR(W475/H475,"0")+IFERROR(W476/H476,"0")</f>
        <v>81</v>
      </c>
      <c r="X477" s="350">
        <f>IFERROR(IF(X471="",0,X471),"0")+IFERROR(IF(X472="",0,X472),"0")+IFERROR(IF(X473="",0,X473),"0")+IFERROR(IF(X474="",0,X474),"0")+IFERROR(IF(X475="",0,X475),"0")+IFERROR(IF(X476="",0,X476),"0")</f>
        <v>0.90660000000000007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384</v>
      </c>
      <c r="W478" s="350">
        <f>IFERROR(SUM(W471:W476),"0")</f>
        <v>387.36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650</v>
      </c>
      <c r="W508" s="349">
        <f>IFERROR(IF(V508="",0,CEILING((V508/$H508),1)*$H508),"")</f>
        <v>655.19999999999993</v>
      </c>
      <c r="X508" s="36">
        <f>IFERROR(IF(W508=0,"",ROUNDUP(W508/H508,0)*0.02175),"")</f>
        <v>1.827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83.333333333333329</v>
      </c>
      <c r="W513" s="350">
        <f>IFERROR(W508/H508,"0")+IFERROR(W509/H509,"0")+IFERROR(W510/H510,"0")+IFERROR(W511/H511,"0")+IFERROR(W512/H512,"0")</f>
        <v>84</v>
      </c>
      <c r="X513" s="350">
        <f>IFERROR(IF(X508="",0,X508),"0")+IFERROR(IF(X509="",0,X509),"0")+IFERROR(IF(X510="",0,X510),"0")+IFERROR(IF(X511="",0,X511),"0")+IFERROR(IF(X512="",0,X512),"0")</f>
        <v>1.827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650</v>
      </c>
      <c r="W514" s="350">
        <f>IFERROR(SUM(W508:W512),"0")</f>
        <v>655.19999999999993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17076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17222.34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18295.159321138628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18450.665999999997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35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19170.159321138628</v>
      </c>
      <c r="W518" s="350">
        <f>GrossWeightTotalR+PalletQtyTotalR*25</f>
        <v>19350.665999999997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4205.0841983686805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4231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40.866060000000004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770.40000000000009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2840.4</v>
      </c>
      <c r="F525" s="46">
        <f>IFERROR(W133*1,"0")+IFERROR(W134*1,"0")+IFERROR(W135*1,"0")+IFERROR(W136*1,"0")</f>
        <v>950.40000000000009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764.40000000000009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3228.9</v>
      </c>
      <c r="J525" s="46">
        <f>IFERROR(W207*1,"0")+IFERROR(W208*1,"0")+IFERROR(W209*1,"0")+IFERROR(W210*1,"0")+IFERROR(W211*1,"0")+IFERROR(W212*1,"0")+IFERROR(W216*1,"0")</f>
        <v>439.6</v>
      </c>
      <c r="K525" s="342"/>
      <c r="L525" s="46">
        <f>IFERROR(W221*1,"0")+IFERROR(W222*1,"0")+IFERROR(W223*1,"0")+IFERROR(W224*1,"0")+IFERROR(W225*1,"0")+IFERROR(W226*1,"0")</f>
        <v>160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731.6400000000001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1271.76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3731.2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60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526.86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162.30000000000001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929.2800000000002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655.19999999999993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2024-03-22T11:34:55Z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