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BF31B4-5481-428B-998E-D154963C84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X416" i="1" s="1"/>
  <c r="N416" i="1"/>
  <c r="W415" i="1"/>
  <c r="W418" i="1" s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W383" i="1"/>
  <c r="X383" i="1" s="1"/>
  <c r="X385" i="1" s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X374" i="1" s="1"/>
  <c r="N370" i="1"/>
  <c r="V368" i="1"/>
  <c r="V367" i="1"/>
  <c r="W366" i="1"/>
  <c r="X366" i="1" s="1"/>
  <c r="N366" i="1"/>
  <c r="W365" i="1"/>
  <c r="W367" i="1" s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N308" i="1"/>
  <c r="V306" i="1"/>
  <c r="V305" i="1"/>
  <c r="W304" i="1"/>
  <c r="N304" i="1"/>
  <c r="V301" i="1"/>
  <c r="V300" i="1"/>
  <c r="W299" i="1"/>
  <c r="X299" i="1" s="1"/>
  <c r="N299" i="1"/>
  <c r="W298" i="1"/>
  <c r="W300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X280" i="1" s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X173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X139" i="1" s="1"/>
  <c r="X142" i="1" s="1"/>
  <c r="N139" i="1"/>
  <c r="V135" i="1"/>
  <c r="V134" i="1"/>
  <c r="W133" i="1"/>
  <c r="X133" i="1" s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X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X41" i="1" s="1"/>
  <c r="X42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37" i="1" l="1"/>
  <c r="X38" i="1" s="1"/>
  <c r="W38" i="1"/>
  <c r="X126" i="1"/>
  <c r="X243" i="1"/>
  <c r="W254" i="1"/>
  <c r="X250" i="1"/>
  <c r="W316" i="1"/>
  <c r="W315" i="1"/>
  <c r="X314" i="1"/>
  <c r="X315" i="1" s="1"/>
  <c r="W320" i="1"/>
  <c r="W319" i="1"/>
  <c r="X318" i="1"/>
  <c r="X319" i="1" s="1"/>
  <c r="Q522" i="1"/>
  <c r="X330" i="1"/>
  <c r="V516" i="1"/>
  <c r="W35" i="1"/>
  <c r="W43" i="1"/>
  <c r="W42" i="1"/>
  <c r="X116" i="1"/>
  <c r="L522" i="1"/>
  <c r="W224" i="1"/>
  <c r="X218" i="1"/>
  <c r="X224" i="1" s="1"/>
  <c r="X254" i="1"/>
  <c r="X271" i="1"/>
  <c r="X295" i="1"/>
  <c r="W306" i="1"/>
  <c r="W305" i="1"/>
  <c r="X304" i="1"/>
  <c r="X305" i="1" s="1"/>
  <c r="X311" i="1"/>
  <c r="X338" i="1"/>
  <c r="W349" i="1"/>
  <c r="X347" i="1"/>
  <c r="X349" i="1" s="1"/>
  <c r="W460" i="1"/>
  <c r="X447" i="1"/>
  <c r="X474" i="1"/>
  <c r="X34" i="1"/>
  <c r="W47" i="1"/>
  <c r="W46" i="1"/>
  <c r="X45" i="1"/>
  <c r="X46" i="1" s="1"/>
  <c r="W248" i="1"/>
  <c r="W247" i="1"/>
  <c r="X246" i="1"/>
  <c r="X247" i="1" s="1"/>
  <c r="P522" i="1"/>
  <c r="W325" i="1"/>
  <c r="X324" i="1"/>
  <c r="X325" i="1" s="1"/>
  <c r="W413" i="1"/>
  <c r="W412" i="1"/>
  <c r="X411" i="1"/>
  <c r="X412" i="1" s="1"/>
  <c r="W419" i="1"/>
  <c r="X415" i="1"/>
  <c r="D522" i="1"/>
  <c r="E522" i="1"/>
  <c r="H522" i="1"/>
  <c r="W284" i="1"/>
  <c r="W283" i="1"/>
  <c r="W385" i="1"/>
  <c r="H9" i="1"/>
  <c r="A10" i="1"/>
  <c r="W514" i="1"/>
  <c r="W513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W134" i="1"/>
  <c r="W211" i="1"/>
  <c r="W214" i="1"/>
  <c r="X213" i="1"/>
  <c r="X214" i="1" s="1"/>
  <c r="W215" i="1"/>
  <c r="W255" i="1"/>
  <c r="W266" i="1"/>
  <c r="X257" i="1"/>
  <c r="X265" i="1" s="1"/>
  <c r="W265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522" i="1"/>
  <c r="O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M522" i="1"/>
  <c r="W243" i="1"/>
  <c r="W272" i="1"/>
  <c r="W271" i="1"/>
  <c r="W278" i="1"/>
  <c r="X274" i="1"/>
  <c r="X277" i="1" s="1"/>
  <c r="W277" i="1"/>
  <c r="X283" i="1"/>
  <c r="W296" i="1"/>
  <c r="W301" i="1"/>
  <c r="X298" i="1"/>
  <c r="X300" i="1" s="1"/>
  <c r="W312" i="1"/>
  <c r="W311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460" i="1"/>
  <c r="W503" i="1"/>
  <c r="W510" i="1"/>
  <c r="X505" i="1"/>
  <c r="X510" i="1" s="1"/>
  <c r="W511" i="1"/>
  <c r="B522" i="1"/>
  <c r="J522" i="1"/>
  <c r="S522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6" i="1" l="1"/>
  <c r="W512" i="1"/>
  <c r="X517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<sst xmlns="http://schemas.openxmlformats.org/spreadsheetml/2006/main" count="2202" uniqueCount="739">
  <si>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</si>
  <si>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</si>
  <si>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</si>
  <si>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</si>
  <si>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</si>
  <si>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</si>
  <si>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</si>
  <si>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</si>
  <si>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</si>
  <si>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</si>
  <si>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</si>
  <si>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</si>
  <si>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</si>
  <si>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</si>
  <si>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</si>
  <si>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</si>
  <si>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</si>
  <si>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</si>
  <si>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</si>
  <si>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</si>
  <si>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</si>
  <si>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</si>
  <si>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</si>
  <si>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</si>
  <si>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</si>
  <si>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</si>
  <si>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</si>
  <si>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</si>
  <si>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</si>
  <si>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</si>
  <si>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</si>
  <si>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</si>
  <si>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</si>
  <si>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</si>
  <si>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</si>
  <si>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</si>
  <si>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</si>
  <si>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</si>
  <si>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</si>
  <si>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</si>
  <si>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</si>
  <si>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</si>
  <si>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</si>
  <si>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</si>
  <si>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</si>
  <si>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</si>
  <si>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</si>
  <si>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</si>
  <si>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</si>
  <si>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</si>
  <si>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</si>
  <si>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</si>
  <si>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</si>
  <si>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</si>
  <si>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</si>
  <si>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</si>
  <si>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</si>
  <si>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</si>
  <si>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</si>
  <si>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</si>
  <si>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</si>
  <si>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</si>
  <si>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</si>
  <si>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</si>
  <si>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</si>
  <si>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</si>
  <si>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</si>
  <si>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</si>
  <si>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</si>
  <si>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</si>
  <si>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</si>
  <si>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</si>
  <si>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</si>
  <si>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</si>
  <si>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</si>
  <si>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</si>
  <si>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</si>
  <si>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</si>
  <si>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</si>
  <si>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</si>
  <si>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</si>
  <si>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</si>
  <si>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</si>
  <si>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</si>
  <si>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</si>
  <si>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</si>
  <si>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</si>
  <si>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</si>
  <si>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</si>
  <si>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</si>
  <si>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</si>
  <si>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</si>
  <si>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</si>
  <si>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</si>
  <si>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</si>
  <si>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</si>
  <si>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</si>
  <si>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</si>
  <si>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</si>
  <si>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</si>
  <si>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</si>
  <si>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</si>
  <si>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</si>
  <si>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</si>
  <si>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</si>
  <si>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</si>
  <si>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</si>
  <si>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</si>
  <si>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</si>
  <si>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</si>
  <si>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</si>
  <si>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</si>
  <si>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</si>
  <si>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</si>
  <si>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</si>
  <si>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</si>
  <si>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</si>
  <si>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</si>
  <si>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</si>
  <si>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</si>
  <si>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</si>
  <si>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</si>
  <si>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</si>
  <si>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</si>
  <si>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</si>
  <si>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</si>
  <si>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</si>
  <si>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</si>
  <si>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</si>
  <si>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</si>
  <si>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</si>
  <si>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</si>
  <si>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</si>
  <si>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</si>
  <si>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</si>
  <si>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</si>
  <si>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</si>
  <si>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</si>
  <si>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</si>
  <si>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</si>
  <si>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</si>
  <si>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</si>
  <si>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</si>
  <si>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</si>
  <si>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</si>
  <si>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</si>
  <si>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</si>
  <si>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</si>
  <si>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</si>
  <si>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</si>
  <si>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</si>
  <si>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</si>
  <si>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</si>
  <si>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</si>
  <si>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</si>
  <si>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</si>
  <si>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</si>
  <si>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</si>
  <si>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</si>
  <si>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</si>
  <si>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</si>
  <si>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</si>
  <si>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</si>
  <si>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</si>
  <si>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</si>
  <si>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</si>
  <si>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</si>
  <si>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</si>
  <si>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</si>
  <si>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</si>
  <si>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</si>
  <si>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</si>
  <si>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</si>
  <si>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</si>
  <si>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</si>
  <si>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</si>
  <si>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</si>
  <si>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</si>
  <si>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</si>
  <si>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</si>
  <si>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</si>
  <si>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</si>
  <si>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</si>
  <si>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</si>
  <si>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</si>
  <si>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</si>
  <si>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</si>
  <si>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</si>
  <si>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</si>
  <si>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</si>
  <si>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</si>
  <si>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</si>
  <si>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</si>
  <si>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</si>
  <si>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</si>
  <si>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</si>
  <si>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</si>
  <si>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</si>
  <si>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</si>
  <si>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</si>
  <si>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</si>
  <si>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</si>
  <si>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</si>
  <si>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</si>
  <si>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</si>
  <si>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</si>
  <si>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</si>
  <si>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</si>
  <si>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</si>
  <si>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</si>
  <si>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</si>
  <si>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</si>
  <si>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</si>
  <si>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</si>
  <si>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</si>
  <si>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</si>
  <si>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</si>
  <si>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</si>
  <si>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</si>
  <si>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</si>
  <si>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</si>
  <si>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</si>
  <si>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</si>
  <si>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</si>
  <si>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</si>
  <si>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</si>
  <si>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</si>
  <si>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</si>
  <si>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</si>
  <si>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</si>
  <si>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</si>
  <si>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</si>
  <si>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</si>
  <si>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</si>
  <si>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</si>
  <si>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</si>
  <si>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</si>
  <si>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</si>
  <si>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</si>
  <si>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</si>
  <si>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</si>
  <si>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</si>
  <si>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</si>
  <si>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</si>
  <si>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</si>
  <si>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</si>
  <si>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</si>
  <si>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</si>
  <si>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</si>
  <si>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</si>
  <si>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</si>
  <si>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</si>
  <si>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</si>
  <si>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</si>
  <si>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</si>
  <si>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</si>
  <si>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</si>
  <si>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</si>
  <si>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</si>
  <si>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</si>
  <si>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</si>
  <si>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</si>
  <si>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</si>
  <si>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</si>
  <si>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</si>
  <si>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</si>
  <si>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</si>
  <si>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</si>
  <si>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</si>
  <si>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</si>
  <si>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</si>
  <si>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</si>
  <si>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</si>
  <si>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</si>
  <si>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</si>
  <si>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</si>
  <si>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</si>
  <si>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</si>
  <si>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</si>
  <si>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</si>
  <si>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</si>
  <si>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</si>
  <si>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</si>
  <si>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</si>
  <si>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</si>
  <si>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</si>
  <si>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</si>
  <si>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</si>
  <si>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</si>
  <si>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</si>
  <si>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</si>
  <si>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</si>
  <si>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</si>
  <si>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</si>
  <si>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</si>
  <si>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</si>
  <si>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</si>
  <si>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</si>
  <si>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</si>
  <si>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</si>
  <si>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</si>
  <si>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</si>
  <si>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</si>
  <si>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</si>
  <si>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</si>
  <si>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</si>
  <si>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</si>
  <si>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</si>
  <si>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</si>
  <si>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</si>
  <si>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</si>
  <si>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</si>
  <si>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</si>
  <si>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</si>
  <si>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</si>
  <si>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</si>
  <si>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</si>
  <si>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</si>
  <si>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</si>
  <si>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</si>
  <si>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</si>
  <si>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</si>
  <si>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</si>
  <si>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</si>
  <si>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</si>
  <si>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</si>
  <si>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</si>
  <si>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</si>
  <si>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</si>
  <si>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</si>
  <si>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</si>
  <si>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</si>
  <si>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</si>
  <si>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</si>
  <si>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</si>
  <si>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</si>
  <si>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</si>
  <si>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</si>
  <si>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</si>
  <si>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</si>
  <si>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</si>
  <si>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</si>
  <si>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</si>
  <si>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</si>
  <si>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</si>
  <si>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</si>
  <si>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</si>
  <si>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</si>
  <si>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</si>
  <si>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</si>
  <si>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</si>
  <si>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</si>
  <si>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</si>
  <si>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</si>
  <si>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</si>
  <si>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</si>
  <si>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</si>
  <si>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</si>
  <si>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</si>
  <si>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</si>
  <si>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</si>
  <si>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</si>
  <si>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</si>
  <si>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</si>
  <si>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</si>
  <si>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</si>
  <si>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</si>
  <si>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</si>
  <si>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</si>
  <si>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</si>
  <si>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</si>
  <si>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</si>
  <si>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</si>
  <si>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</si>
  <si>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</si>
  <si>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</si>
  <si>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</si>
  <si>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</si>
  <si>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</si>
  <si>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</si>
  <si>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</si>
  <si>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</si>
  <si>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</si>
  <si>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</si>
  <si>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</si>
  <si>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</si>
  <si>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</si>
  <si>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</si>
  <si>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</si>
  <si>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</si>
  <si>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</si>
  <si>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</si>
  <si>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</si>
  <si>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</si>
  <si>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</si>
  <si>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</si>
  <si>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</si>
  <si>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</si>
  <si>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</si>
  <si>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</si>
  <si>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</si>
  <si>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</si>
  <si>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</si>
  <si>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</si>
  <si>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</si>
  <si>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</si>
  <si>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</si>
  <si>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</si>
  <si>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</si>
  <si>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</si>
  <si>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</si>
  <si>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</si>
  <si>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</si>
  <si>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</si>
  <si>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</si>
  <si>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</si>
  <si>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</si>
  <si>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</si>
  <si>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</si>
  <si>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</si>
  <si>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</si>
  <si>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</si>
  <si>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</si>
  <si>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</si>
  <si>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</si>
  <si>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</si>
  <si>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</si>
  <si>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</si>
  <si>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</si>
  <si>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</si>
  <si>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</si>
  <si>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</si>
  <si>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</si>
  <si>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</si>
  <si>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</si>
  <si>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</si>
  <si>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</si>
  <si>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</si>
  <si>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</si>
  <si>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</si>
  <si>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</si>
  <si>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</si>
  <si>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</si>
  <si>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</si>
  <si>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</si>
  <si>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</si>
  <si>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</si>
  <si>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</si>
  <si>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</si>
  <si>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</si>
  <si>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</si>
  <si>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</si>
  <si>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</si>
  <si>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</si>
  <si>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</si>
  <si>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</si>
  <si>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</si>
  <si>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</si>
  <si>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</si>
  <si>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</si>
  <si>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</si>
  <si>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</si>
  <si>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</si>
  <si>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</si>
  <si>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</si>
  <si>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</si>
  <si>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</si>
  <si>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</si>
  <si>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</si>
  <si>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</si>
  <si>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</si>
  <si>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</si>
  <si>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</si>
  <si>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</si>
  <si>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</si>
  <si>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</si>
  <si>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</si>
  <si>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</si>
  <si>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</si>
  <si>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</si>
  <si>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</si>
  <si>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</si>
  <si>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</si>
  <si>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</si>
  <si>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</si>
  <si>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</si>
  <si>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</si>
  <si>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</si>
  <si>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</si>
  <si>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</si>
  <si>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</si>
  <si>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</si>
  <si>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</si>
  <si>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</si>
  <si>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</si>
  <si>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</si>
  <si>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</si>
  <si>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</si>
  <si>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</si>
  <si>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</si>
  <si>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</si>
  <si>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</si>
  <si>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</si>
  <si>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</si>
  <si>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</si>
  <si>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</si>
  <si>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</si>
  <si>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</si>
  <si>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</si>
  <si>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</si>
  <si>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</si>
  <si>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</si>
  <si>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</si>
  <si>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</si>
  <si>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</si>
  <si>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</si>
  <si>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</si>
  <si>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</si>
  <si>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</si>
  <si>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</si>
  <si>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</si>
  <si>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</si>
  <si>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</si>
  <si>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</si>
  <si>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</si>
  <si>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</si>
  <si>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</si>
  <si>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</si>
  <si>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</si>
  <si>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</si>
  <si>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</si>
  <si>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</si>
  <si>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</si>
  <si>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</si>
  <si>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</si>
  <si>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</si>
  <si>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</si>
  <si>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</si>
  <si>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</si>
  <si>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</si>
  <si>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</si>
  <si>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</si>
  <si>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</si>
  <si>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</si>
  <si>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</si>
  <si>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</si>
  <si>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</si>
  <si>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</si>
  <si>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</si>
  <si>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</si>
  <si>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</si>
  <si>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</si>
  <si>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</si>
  <si>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</si>
  <si>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</si>
  <si>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</si>
  <si>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</si>
  <si>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</si>
  <si>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</si>
  <si>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</si>
  <si>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</si>
  <si>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</si>
  <si>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</si>
  <si>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</si>
  <si>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</si>
  <si>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</si>
  <si>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</si>
  <si>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</si>
  <si>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</si>
  <si>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</si>
  <si>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</si>
  <si>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</si>
  <si>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</si>
  <si>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</si>
  <si>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</si>
  <si>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</si>
  <si>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</si>
  <si>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</si>
  <si>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</si>
  <si>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</si>
  <si>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</si>
  <si>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</si>
  <si>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</si>
  <si>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</si>
  <si>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</si>
  <si>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</si>
  <si>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</si>
  <si>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</si>
  <si>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</si>
  <si>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</si>
  <si>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</si>
  <si>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</si>
  <si>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</si>
  <si>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</si>
  <si>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</si>
  <si>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</si>
  <si>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</si>
  <si>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</si>
  <si>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</si>
  <si>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</si>
  <si>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</si>
  <si>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</si>
  <si>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</si>
  <si>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</si>
  <si>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</si>
  <si>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</si>
  <si>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</si>
  <si>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</si>
  <si>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</si>
  <si>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</si>
  <si>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</si>
  <si>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</si>
  <si>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</si>
  <si>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</si>
  <si>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</si>
  <si>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</si>
  <si>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</si>
  <si>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</si>
  <si>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</si>
  <si>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</si>
  <si>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</si>
  <si>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</si>
  <si>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</si>
  <si>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</si>
  <si>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</si>
  <si>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</si>
  <si>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</si>
  <si>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</si>
  <si>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</si>
  <si>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</si>
  <si>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</si>
  <si>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</si>
  <si>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</si>
  <si>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</si>
  <si>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</si>
  <si>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</si>
  <si>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</si>
  <si>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</si>
  <si>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</si>
  <si>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</si>
  <si>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</si>
  <si>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</si>
  <si>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</si>
  <si>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</si>
  <si>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</si>
  <si>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</si>
  <si>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</si>
  <si>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</si>
  <si>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</si>
  <si>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</si>
  <si>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</si>
  <si>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</si>
  <si>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</si>
  <si>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</si>
  <si>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</si>
  <si>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</si>
  <si>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</si>
  <si>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</si>
  <si>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</si>
  <si>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</si>
  <si>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</si>
  <si>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</si>
  <si>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</si>
  <si>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</si>
  <si>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</si>
  <si>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</si>
  <si>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</si>
  <si>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</si>
  <si>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</si>
  <si>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</si>
  <si>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</si>
  <si>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</si>
  <si>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</si>
  <si>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</si>
  <si>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</si>
  <si>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</si>
  <si>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</si>
  <si>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</si>
  <si>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</si>
  <si>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</si>
  <si>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</si>
  <si>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</si>
  <si>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</si>
  <si>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</si>
  <si>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</si>
  <si>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</si>
  <si>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</si>
  <si>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</si>
  <si>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</si>
  <si>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</si>
  <si>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</si>
  <si>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</si>
  <si>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</si>
  <si>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</si>
  <si>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</si>
  <si>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</si>
  <si>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</si>
  <si>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</si>
  <si>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</si>
  <si>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</si>
  <si>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</si>
  <si>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</si>
  <si>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</si>
  <si>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</si>
  <si>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</si>
  <si>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</si>
  <si>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</si>
  <si>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</si>
  <si>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</si>
  <si>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</si>
  <si>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</si>
  <si>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</si>
  <si>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</si>
  <si>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</si>
  <si>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</si>
  <si>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</si>
  <si>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</si>
  <si>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</si>
  <si>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</si>
  <si>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</si>
  <si>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</si>
  <si>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</si>
  <si>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</si>
  <si>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</si>
  <si>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</si>
  <si>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</si>
  <si>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</si>
  <si>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</si>
  <si>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</si>
  <si>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</si>
  <si>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</si>
  <si>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</si>
  <si>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</si>
  <si>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</si>
  <si>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</si>
  <si>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</si>
  <si>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</si>
  <si>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</si>
  <si>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попдисать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</si>
</sst>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31" sqref="Z13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hidden="1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200</v>
      </c>
      <c r="W131" s="346">
        <f>IFERROR(IF(V131="",0,CEILING((V131/$H131),1)*$H131),"")</f>
        <v>201.60000000000002</v>
      </c>
      <c r="X131" s="36">
        <f>IFERROR(IF(W131=0,"",ROUNDUP(W131/H131,0)*0.02175),"")</f>
        <v>0.52200000000000002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23.80952380952381</v>
      </c>
      <c r="W134" s="347">
        <f>IFERROR(W130/H130,"0")+IFERROR(W131/H131,"0")+IFERROR(W132/H132,"0")+IFERROR(W133/H133,"0")</f>
        <v>24</v>
      </c>
      <c r="X134" s="347">
        <f>IFERROR(IF(X130="",0,X130),"0")+IFERROR(IF(X131="",0,X131),"0")+IFERROR(IF(X132="",0,X132),"0")+IFERROR(IF(X133="",0,X133),"0")</f>
        <v>0.52200000000000002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200</v>
      </c>
      <c r="W135" s="347">
        <f>IFERROR(SUM(W130:W133),"0")</f>
        <v>201.60000000000002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8"/>
      <c r="Z193" s="348"/>
    </row>
    <row r="194" spans="1:53" hidden="1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0</v>
      </c>
      <c r="W194" s="347">
        <f>IFERROR(SUM(W176:W192),"0")</f>
        <v>0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hidden="1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1300</v>
      </c>
      <c r="W331" s="346">
        <f t="shared" si="17"/>
        <v>1305</v>
      </c>
      <c r="X331" s="36">
        <f>IFERROR(IF(W331=0,"",ROUNDUP(W331/H331,0)*0.02175),"")</f>
        <v>1.8922499999999998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2000</v>
      </c>
      <c r="W333" s="346">
        <f t="shared" si="17"/>
        <v>2010</v>
      </c>
      <c r="X333" s="36">
        <f>IFERROR(IF(W333=0,"",ROUNDUP(W333/H333,0)*0.02175),"")</f>
        <v>2.9144999999999999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300</v>
      </c>
      <c r="W335" s="346">
        <f t="shared" si="17"/>
        <v>300</v>
      </c>
      <c r="X335" s="36">
        <f>IFERROR(IF(W335=0,"",ROUNDUP(W335/H335,0)*0.02175),"")</f>
        <v>0.43499999999999994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240</v>
      </c>
      <c r="W338" s="347">
        <f>IFERROR(W330/H330,"0")+IFERROR(W331/H331,"0")+IFERROR(W332/H332,"0")+IFERROR(W333/H333,"0")+IFERROR(W334/H334,"0")+IFERROR(W335/H335,"0")+IFERROR(W336/H336,"0")+IFERROR(W337/H337,"0")</f>
        <v>241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5.2417499999999988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3600</v>
      </c>
      <c r="W339" s="347">
        <f>IFERROR(SUM(W330:W337),"0")</f>
        <v>3615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1400</v>
      </c>
      <c r="W341" s="346">
        <f>IFERROR(IF(V341="",0,CEILING((V341/$H341),1)*$H341),"")</f>
        <v>1410</v>
      </c>
      <c r="X341" s="36">
        <f>IFERROR(IF(W341=0,"",ROUNDUP(W341/H341,0)*0.02175),"")</f>
        <v>2.0444999999999998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93.333333333333329</v>
      </c>
      <c r="W344" s="347">
        <f>IFERROR(W341/H341,"0")+IFERROR(W342/H342,"0")+IFERROR(W343/H343,"0")</f>
        <v>94</v>
      </c>
      <c r="X344" s="347">
        <f>IFERROR(IF(X341="",0,X341),"0")+IFERROR(IF(X342="",0,X342),"0")+IFERROR(IF(X343="",0,X343),"0")</f>
        <v>2.0444999999999998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1400</v>
      </c>
      <c r="W345" s="347">
        <f>IFERROR(SUM(W341:W343),"0")</f>
        <v>1410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1600</v>
      </c>
      <c r="W370" s="346">
        <f>IFERROR(IF(V370="",0,CEILING((V370/$H370),1)*$H370),"")</f>
        <v>1606.8</v>
      </c>
      <c r="X370" s="36">
        <f>IFERROR(IF(W370=0,"",ROUNDUP(W370/H370,0)*0.02175),"")</f>
        <v>4.4804999999999993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205.12820512820514</v>
      </c>
      <c r="W374" s="347">
        <f>IFERROR(W370/H370,"0")+IFERROR(W371/H371,"0")+IFERROR(W372/H372,"0")+IFERROR(W373/H373,"0")</f>
        <v>206</v>
      </c>
      <c r="X374" s="347">
        <f>IFERROR(IF(X370="",0,X370),"0")+IFERROR(IF(X371="",0,X371),"0")+IFERROR(IF(X372="",0,X372),"0")+IFERROR(IF(X373="",0,X373),"0")</f>
        <v>4.4804999999999993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1600</v>
      </c>
      <c r="W375" s="347">
        <f>IFERROR(SUM(W370:W373),"0")</f>
        <v>1606.8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idden="1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800</v>
      </c>
      <c r="W449" s="346">
        <f t="shared" si="21"/>
        <v>802.56000000000006</v>
      </c>
      <c r="X449" s="36">
        <f t="shared" si="22"/>
        <v>1.81792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500</v>
      </c>
      <c r="W452" s="346">
        <f t="shared" si="21"/>
        <v>501.6</v>
      </c>
      <c r="X452" s="36">
        <f t="shared" si="22"/>
        <v>1.1362000000000001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246.21212121212119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247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2.9541200000000001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1300</v>
      </c>
      <c r="W461" s="347">
        <f>IFERROR(SUM(W447:W459),"0")</f>
        <v>1304.1600000000001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300</v>
      </c>
      <c r="W463" s="346">
        <f>IFERROR(IF(V463="",0,CEILING((V463/$H463),1)*$H463),"")</f>
        <v>300.96000000000004</v>
      </c>
      <c r="X463" s="36">
        <f>IFERROR(IF(W463=0,"",ROUNDUP(W463/H463,0)*0.01196),"")</f>
        <v>0.68171999999999999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56.818181818181813</v>
      </c>
      <c r="W465" s="347">
        <f>IFERROR(W463/H463,"0")+IFERROR(W464/H464,"0")</f>
        <v>57.000000000000007</v>
      </c>
      <c r="X465" s="347">
        <f>IFERROR(IF(X463="",0,X463),"0")+IFERROR(IF(X464="",0,X464),"0")</f>
        <v>0.68171999999999999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300</v>
      </c>
      <c r="W466" s="347">
        <f>IFERROR(SUM(W463:W464),"0")</f>
        <v>300.96000000000004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400</v>
      </c>
      <c r="W469" s="346">
        <f t="shared" si="23"/>
        <v>401.28000000000003</v>
      </c>
      <c r="X469" s="36">
        <f>IFERROR(IF(W469=0,"",ROUNDUP(W469/H469,0)*0.01196),"")</f>
        <v>0.90895999999999999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400</v>
      </c>
      <c r="W470" s="346">
        <f t="shared" si="23"/>
        <v>401.28000000000003</v>
      </c>
      <c r="X470" s="36">
        <f>IFERROR(IF(W470=0,"",ROUNDUP(W470/H470,0)*0.01196),"")</f>
        <v>0.90895999999999999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151.5151515151515</v>
      </c>
      <c r="W474" s="347">
        <f>IFERROR(W468/H468,"0")+IFERROR(W469/H469,"0")+IFERROR(W470/H470,"0")+IFERROR(W471/H471,"0")+IFERROR(W472/H472,"0")+IFERROR(W473/H473,"0")</f>
        <v>152</v>
      </c>
      <c r="X474" s="347">
        <f>IFERROR(IF(X468="",0,X468),"0")+IFERROR(IF(X469="",0,X469),"0")+IFERROR(IF(X470="",0,X470),"0")+IFERROR(IF(X471="",0,X471),"0")+IFERROR(IF(X472="",0,X472),"0")+IFERROR(IF(X473="",0,X473),"0")</f>
        <v>1.81792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800</v>
      </c>
      <c r="W475" s="347">
        <f>IFERROR(SUM(W468:W473),"0")</f>
        <v>802.56000000000006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9200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9241.08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9652.6143856143881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9695.6159999999982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16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16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10052.614385614388</v>
      </c>
      <c r="W515" s="347">
        <f>GrossWeightTotalR+PalletQtyTotalR*25</f>
        <v>10095.615999999998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1016.8165168165167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1021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17.742509999999999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201.60000000000002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5025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1606.8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2407.6800000000003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6,82"/>
        <filter val="1 300,00"/>
        <filter val="1 400,00"/>
        <filter val="1 600,00"/>
        <filter val="10 052,61"/>
        <filter val="151,52"/>
        <filter val="16"/>
        <filter val="2 000,00"/>
        <filter val="200,00"/>
        <filter val="205,13"/>
        <filter val="23,81"/>
        <filter val="240,00"/>
        <filter val="246,21"/>
        <filter val="3 600,00"/>
        <filter val="300,00"/>
        <filter val="400,00"/>
        <filter val="500,00"/>
        <filter val="56,82"/>
        <filter val="800,00"/>
        <filter val="9 200,00"/>
        <filter val="9 652,61"/>
        <filter val="93,33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