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pring 2024\Desktop\"/>
    </mc:Choice>
  </mc:AlternateContent>
  <xr:revisionPtr revIDLastSave="0" documentId="13_ncr:1_{C009B62F-093E-4270-BED6-E887156613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definedNames>
    <definedName name="_xlnm._FilterDatabase" localSheetId="0" hidden="1">Sheet!$A$3:$AC$128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E98" i="1"/>
  <c r="F108" i="1" l="1"/>
  <c r="E108" i="1"/>
  <c r="L108" i="1" s="1"/>
  <c r="P108" i="1" s="1"/>
  <c r="F92" i="1"/>
  <c r="E92" i="1"/>
  <c r="L92" i="1" s="1"/>
  <c r="P92" i="1" s="1"/>
  <c r="AC11" i="1"/>
  <c r="AC12" i="1"/>
  <c r="AC15" i="1"/>
  <c r="AC16" i="1"/>
  <c r="AC17" i="1"/>
  <c r="AC18" i="1"/>
  <c r="AC19" i="1"/>
  <c r="AC20" i="1"/>
  <c r="AC22" i="1"/>
  <c r="AC23" i="1"/>
  <c r="AC25" i="1"/>
  <c r="AC26" i="1"/>
  <c r="AC27" i="1"/>
  <c r="AC28" i="1"/>
  <c r="AC29" i="1"/>
  <c r="AC30" i="1"/>
  <c r="AC31" i="1"/>
  <c r="AC34" i="1"/>
  <c r="AC37" i="1"/>
  <c r="AC43" i="1"/>
  <c r="AC46" i="1"/>
  <c r="AC47" i="1"/>
  <c r="AC48" i="1"/>
  <c r="AC50" i="1"/>
  <c r="AC52" i="1"/>
  <c r="AC54" i="1"/>
  <c r="AC58" i="1"/>
  <c r="AC59" i="1"/>
  <c r="AC71" i="1"/>
  <c r="AC72" i="1"/>
  <c r="AC75" i="1"/>
  <c r="AC76" i="1"/>
  <c r="AC79" i="1"/>
  <c r="AC80" i="1"/>
  <c r="AC81" i="1"/>
  <c r="AC82" i="1"/>
  <c r="AC83" i="1"/>
  <c r="AC84" i="1"/>
  <c r="AC86" i="1"/>
  <c r="AC88" i="1"/>
  <c r="AC89" i="1"/>
  <c r="AC91" i="1"/>
  <c r="AC93" i="1"/>
  <c r="AC99" i="1"/>
  <c r="AC100" i="1"/>
  <c r="AC101" i="1"/>
  <c r="AC102" i="1"/>
  <c r="AC106" i="1"/>
  <c r="AC107" i="1"/>
  <c r="AC109" i="1"/>
  <c r="AC111" i="1"/>
  <c r="AC112" i="1"/>
  <c r="AC113" i="1"/>
  <c r="AC114" i="1"/>
  <c r="AC115" i="1"/>
  <c r="AC116" i="1"/>
  <c r="AC118" i="1"/>
  <c r="AC120" i="1"/>
  <c r="AC121" i="1"/>
  <c r="AC122" i="1"/>
  <c r="AC123" i="1"/>
  <c r="AC124" i="1"/>
  <c r="AC125" i="1"/>
  <c r="AC126" i="1"/>
  <c r="AC127" i="1"/>
  <c r="L7" i="1"/>
  <c r="P7" i="1" s="1"/>
  <c r="L8" i="1"/>
  <c r="P8" i="1" s="1"/>
  <c r="Q8" i="1" s="1"/>
  <c r="AC8" i="1" s="1"/>
  <c r="L9" i="1"/>
  <c r="P9" i="1" s="1"/>
  <c r="Q9" i="1" s="1"/>
  <c r="AC9" i="1" s="1"/>
  <c r="L10" i="1"/>
  <c r="P10" i="1" s="1"/>
  <c r="L11" i="1"/>
  <c r="P11" i="1" s="1"/>
  <c r="L12" i="1"/>
  <c r="P12" i="1" s="1"/>
  <c r="L13" i="1"/>
  <c r="P13" i="1" s="1"/>
  <c r="Q13" i="1" s="1"/>
  <c r="AC13" i="1" s="1"/>
  <c r="L14" i="1"/>
  <c r="P14" i="1" s="1"/>
  <c r="Q14" i="1" s="1"/>
  <c r="AC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AC21" i="1" s="1"/>
  <c r="L22" i="1"/>
  <c r="P22" i="1" s="1"/>
  <c r="L23" i="1"/>
  <c r="P23" i="1" s="1"/>
  <c r="L24" i="1"/>
  <c r="P24" i="1" s="1"/>
  <c r="Q24" i="1" s="1"/>
  <c r="AC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Q32" i="1" s="1"/>
  <c r="AC32" i="1" s="1"/>
  <c r="L33" i="1"/>
  <c r="P33" i="1" s="1"/>
  <c r="Q33" i="1" s="1"/>
  <c r="AC33" i="1" s="1"/>
  <c r="L34" i="1"/>
  <c r="P34" i="1" s="1"/>
  <c r="L35" i="1"/>
  <c r="P35" i="1" s="1"/>
  <c r="Q35" i="1" s="1"/>
  <c r="AC35" i="1" s="1"/>
  <c r="L36" i="1"/>
  <c r="P36" i="1" s="1"/>
  <c r="Q36" i="1" s="1"/>
  <c r="AC36" i="1" s="1"/>
  <c r="L37" i="1"/>
  <c r="P37" i="1" s="1"/>
  <c r="L38" i="1"/>
  <c r="P38" i="1" s="1"/>
  <c r="Q38" i="1" s="1"/>
  <c r="AC38" i="1" s="1"/>
  <c r="L39" i="1"/>
  <c r="P39" i="1" s="1"/>
  <c r="Q39" i="1" s="1"/>
  <c r="AC39" i="1" s="1"/>
  <c r="L40" i="1"/>
  <c r="P40" i="1" s="1"/>
  <c r="Q40" i="1" s="1"/>
  <c r="AC40" i="1" s="1"/>
  <c r="L41" i="1"/>
  <c r="P41" i="1" s="1"/>
  <c r="Q41" i="1" s="1"/>
  <c r="AC41" i="1" s="1"/>
  <c r="L42" i="1"/>
  <c r="P42" i="1" s="1"/>
  <c r="Q42" i="1" s="1"/>
  <c r="AC42" i="1" s="1"/>
  <c r="L43" i="1"/>
  <c r="P43" i="1" s="1"/>
  <c r="L44" i="1"/>
  <c r="P44" i="1" s="1"/>
  <c r="Q44" i="1" s="1"/>
  <c r="AC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Q51" i="1" s="1"/>
  <c r="AC51" i="1" s="1"/>
  <c r="L52" i="1"/>
  <c r="P52" i="1" s="1"/>
  <c r="L53" i="1"/>
  <c r="P53" i="1" s="1"/>
  <c r="Q53" i="1" s="1"/>
  <c r="AC53" i="1" s="1"/>
  <c r="L54" i="1"/>
  <c r="P54" i="1" s="1"/>
  <c r="L55" i="1"/>
  <c r="P55" i="1" s="1"/>
  <c r="AC55" i="1" s="1"/>
  <c r="L56" i="1"/>
  <c r="P56" i="1" s="1"/>
  <c r="Q56" i="1" s="1"/>
  <c r="AC56" i="1" s="1"/>
  <c r="L57" i="1"/>
  <c r="P57" i="1" s="1"/>
  <c r="AC57" i="1" s="1"/>
  <c r="L58" i="1"/>
  <c r="P58" i="1" s="1"/>
  <c r="L59" i="1"/>
  <c r="P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Q62" i="1" s="1"/>
  <c r="AC62" i="1" s="1"/>
  <c r="L63" i="1"/>
  <c r="P63" i="1" s="1"/>
  <c r="Q63" i="1" s="1"/>
  <c r="AC63" i="1" s="1"/>
  <c r="L64" i="1"/>
  <c r="P64" i="1" s="1"/>
  <c r="Q64" i="1" s="1"/>
  <c r="AC64" i="1" s="1"/>
  <c r="L65" i="1"/>
  <c r="P65" i="1" s="1"/>
  <c r="Q65" i="1" s="1"/>
  <c r="AC65" i="1" s="1"/>
  <c r="L66" i="1"/>
  <c r="P66" i="1" s="1"/>
  <c r="Q66" i="1" s="1"/>
  <c r="AC66" i="1" s="1"/>
  <c r="L67" i="1"/>
  <c r="P67" i="1" s="1"/>
  <c r="AC67" i="1" s="1"/>
  <c r="L68" i="1"/>
  <c r="P68" i="1" s="1"/>
  <c r="Q68" i="1" s="1"/>
  <c r="AC68" i="1" s="1"/>
  <c r="L69" i="1"/>
  <c r="P69" i="1" s="1"/>
  <c r="Q69" i="1" s="1"/>
  <c r="AC69" i="1" s="1"/>
  <c r="L70" i="1"/>
  <c r="P70" i="1" s="1"/>
  <c r="Q70" i="1" s="1"/>
  <c r="AC70" i="1" s="1"/>
  <c r="L71" i="1"/>
  <c r="P71" i="1" s="1"/>
  <c r="L72" i="1"/>
  <c r="P72" i="1" s="1"/>
  <c r="L73" i="1"/>
  <c r="P73" i="1" s="1"/>
  <c r="AC73" i="1" s="1"/>
  <c r="L74" i="1"/>
  <c r="P74" i="1" s="1"/>
  <c r="Q74" i="1" s="1"/>
  <c r="AC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AC85" i="1" s="1"/>
  <c r="L86" i="1"/>
  <c r="P86" i="1" s="1"/>
  <c r="L87" i="1"/>
  <c r="P87" i="1" s="1"/>
  <c r="AC87" i="1" s="1"/>
  <c r="L88" i="1"/>
  <c r="P88" i="1" s="1"/>
  <c r="L89" i="1"/>
  <c r="P89" i="1" s="1"/>
  <c r="L90" i="1"/>
  <c r="P90" i="1" s="1"/>
  <c r="Q90" i="1" s="1"/>
  <c r="AC90" i="1" s="1"/>
  <c r="L91" i="1"/>
  <c r="P91" i="1" s="1"/>
  <c r="L93" i="1"/>
  <c r="P93" i="1" s="1"/>
  <c r="L94" i="1"/>
  <c r="P94" i="1" s="1"/>
  <c r="Q94" i="1" s="1"/>
  <c r="AC94" i="1" s="1"/>
  <c r="L95" i="1"/>
  <c r="P95" i="1" s="1"/>
  <c r="AC95" i="1" s="1"/>
  <c r="L96" i="1"/>
  <c r="P96" i="1" s="1"/>
  <c r="Q96" i="1" s="1"/>
  <c r="AC96" i="1" s="1"/>
  <c r="L97" i="1"/>
  <c r="P97" i="1" s="1"/>
  <c r="Q97" i="1" s="1"/>
  <c r="AC97" i="1" s="1"/>
  <c r="L98" i="1"/>
  <c r="P98" i="1" s="1"/>
  <c r="AC98" i="1" s="1"/>
  <c r="L99" i="1"/>
  <c r="P99" i="1" s="1"/>
  <c r="L100" i="1"/>
  <c r="P100" i="1" s="1"/>
  <c r="L101" i="1"/>
  <c r="P101" i="1" s="1"/>
  <c r="L102" i="1"/>
  <c r="P102" i="1" s="1"/>
  <c r="L103" i="1"/>
  <c r="P103" i="1" s="1"/>
  <c r="Q103" i="1" s="1"/>
  <c r="AC103" i="1" s="1"/>
  <c r="L104" i="1"/>
  <c r="P104" i="1" s="1"/>
  <c r="AC104" i="1" s="1"/>
  <c r="L105" i="1"/>
  <c r="P105" i="1" s="1"/>
  <c r="AC105" i="1" s="1"/>
  <c r="L106" i="1"/>
  <c r="P106" i="1" s="1"/>
  <c r="L107" i="1"/>
  <c r="P107" i="1" s="1"/>
  <c r="L109" i="1"/>
  <c r="P109" i="1" s="1"/>
  <c r="L110" i="1"/>
  <c r="P110" i="1" s="1"/>
  <c r="AC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AC117" i="1" s="1"/>
  <c r="L118" i="1"/>
  <c r="P118" i="1" s="1"/>
  <c r="L119" i="1"/>
  <c r="P119" i="1" s="1"/>
  <c r="Q119" i="1" s="1"/>
  <c r="AC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L127" i="1"/>
  <c r="P127" i="1" s="1"/>
  <c r="L128" i="1"/>
  <c r="P128" i="1" s="1"/>
  <c r="AC128" i="1" s="1"/>
  <c r="L6" i="1"/>
  <c r="P6" i="1" s="1"/>
  <c r="Q49" i="1" l="1"/>
  <c r="AC49" i="1" s="1"/>
  <c r="Q45" i="1"/>
  <c r="AC45" i="1" s="1"/>
  <c r="Q6" i="1"/>
  <c r="AC6" i="1" s="1"/>
  <c r="Q7" i="1"/>
  <c r="AC7" i="1" s="1"/>
  <c r="Q77" i="1"/>
  <c r="AC77" i="1" s="1"/>
  <c r="Q78" i="1"/>
  <c r="AC78" i="1" s="1"/>
  <c r="Q92" i="1"/>
  <c r="T92" i="1" s="1"/>
  <c r="Q10" i="1"/>
  <c r="AC10" i="1" s="1"/>
  <c r="AC92" i="1"/>
  <c r="Q108" i="1"/>
  <c r="AC108" i="1" s="1"/>
  <c r="U6" i="1"/>
  <c r="U127" i="1"/>
  <c r="T127" i="1"/>
  <c r="U125" i="1"/>
  <c r="T125" i="1"/>
  <c r="U123" i="1"/>
  <c r="T123" i="1"/>
  <c r="U121" i="1"/>
  <c r="T121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U49" i="1"/>
  <c r="T47" i="1"/>
  <c r="U47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3" i="1"/>
  <c r="U13" i="1"/>
  <c r="T11" i="1"/>
  <c r="U11" i="1"/>
  <c r="U7" i="1"/>
  <c r="U128" i="1"/>
  <c r="T128" i="1"/>
  <c r="U126" i="1"/>
  <c r="T126" i="1"/>
  <c r="U124" i="1"/>
  <c r="T124" i="1"/>
  <c r="U122" i="1"/>
  <c r="T122" i="1"/>
  <c r="U120" i="1"/>
  <c r="T120" i="1"/>
  <c r="U118" i="1"/>
  <c r="T118" i="1"/>
  <c r="U116" i="1"/>
  <c r="T116" i="1"/>
  <c r="U114" i="1"/>
  <c r="T114" i="1"/>
  <c r="U112" i="1"/>
  <c r="T112" i="1"/>
  <c r="U110" i="1"/>
  <c r="T110" i="1"/>
  <c r="U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U10" i="1"/>
  <c r="T8" i="1"/>
  <c r="U8" i="1"/>
  <c r="T15" i="1"/>
  <c r="U15" i="1"/>
  <c r="T9" i="1"/>
  <c r="U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8" i="1" l="1"/>
  <c r="T108" i="1"/>
  <c r="T45" i="1"/>
  <c r="T49" i="1"/>
  <c r="T7" i="1"/>
  <c r="T77" i="1"/>
  <c r="T6" i="1"/>
  <c r="Q5" i="1"/>
  <c r="AC5" i="1"/>
  <c r="T10" i="1"/>
  <c r="K5" i="1"/>
</calcChain>
</file>

<file path=xl/sharedStrings.xml><?xml version="1.0" encoding="utf-8"?>
<sst xmlns="http://schemas.openxmlformats.org/spreadsheetml/2006/main" count="450" uniqueCount="173">
  <si>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</si>
  <si>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</si>
  <si>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</si>
  <si>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</si>
  <si>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</si>
  <si>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</si>
  <si>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</si>
  <si>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</si>
  <si>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</si>
  <si>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</si>
  <si>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</si>
  <si>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</si>
  <si>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</si>
  <si>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</si>
  <si>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</si>
  <si>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</si>
  <si>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</si>
  <si>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</si>
  <si>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</si>
  <si>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</si>
  <si>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</si>
  <si>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</si>
  <si>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</si>
  <si>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</si>
  <si>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</si>
  <si>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</si>
  <si>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</si>
  <si>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</si>
  <si>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</si>
  <si>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</si>
  <si>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</si>
  <si>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</si>
  <si>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</si>
  <si>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</si>
  <si>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</si>
  <si>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не 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</si>
  <si>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</si>
  <si>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</si>
  <si>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</si>
  <si>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</si>
  <si>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</si>
  <si>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</si>
  <si>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</si>
  <si>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</si>
  <si>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</si>
  <si>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</si>
  <si>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</si>
  <si>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</si>
  <si>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</si>
  <si>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</si>
  <si>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</si>
  <si>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</si>
  <si>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</si>
  <si>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</si>
  <si>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</si>
  <si>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</si>
  <si>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</si>
  <si>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</si>
  <si>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</si>
  <si>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</si>
  <si>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</si>
  <si>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</si>
  <si>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</si>
  <si>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</si>
  <si>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</si>
  <si>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</si>
  <si>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</si>
  <si>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</si>
  <si>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</si>
  <si>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</si>
  <si>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</si>
  <si>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</si>
  <si>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</si>
  <si>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</si>
  <si>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</si>
  <si>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</si>
  <si>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</si>
  <si>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</si>
  <si>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</si>
  <si>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</si>
  <si>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</si>
  <si>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</si>
  <si>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</si>
  <si>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</si>
  <si>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</si>
  <si>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</si>
  <si>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</si>
  <si>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</si>
  <si>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</si>
  <si>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</si>
  <si>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</si>
  <si>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</si>
  <si>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</si>
  <si>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</si>
  <si>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</si>
  <si>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</si>
  <si>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</si>
  <si>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</si>
  <si>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</si>
  <si>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</si>
  <si>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</si>
  <si>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</si>
  <si>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</si>
  <si>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</si>
  <si>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</si>
  <si>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</si>
  <si>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</si>
  <si>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</si>
  <si>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</si>
  <si>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</si>
  <si>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</si>
  <si>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</si>
  <si>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</si>
  <si>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</si>
  <si>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</si>
  <si>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</si>
  <si>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</si>
  <si>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</si>
  <si>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</si>
  <si>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</si>
  <si>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</si>
  <si>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</si>
  <si>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</si>
  <si>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</si>
  <si>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</si>
  <si>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</si>
  <si>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</si>
  <si>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</si>
  <si>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</si>
  <si>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</si>
  <si>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</si>
  <si>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</si>
  <si>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</si>
  <si>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</si>
  <si>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</si>
  <si>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</si>
  <si>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</si>
  <si>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</si>
  <si>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</si>
  <si>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</si>
  <si>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</si>
  <si>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</si>
  <si>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</si>
  <si>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</si>
  <si>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</si>
  <si>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</si>
  <si>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</si>
  <si>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</si>
  <si>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</si>
  <si>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</si>
  <si>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</si>
  <si>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</si>
  <si>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</si>
  <si>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</si>
  <si>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</si>
  <si>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</si>
  <si>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</si>
  <si>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</si>
  <si>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</si>
  <si>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</si>
  <si>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</si>
  <si>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</si>
  <si>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</si>
  <si>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</si>
  <si>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</si>
  <si>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</si>
  <si>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</si>
  <si>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</si>
  <si>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</si>
  <si>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</si>
  <si>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</si>
  <si>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Колбаса сыровяленая Балыкбургская с мраморным балыком ТМ Баварушка черева в/у  ф/в 0,11 кг. ДК</t>
  </si>
  <si>
    <t>нужно увеличить продажи / излишки 04,03 и 18,03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</si>
</sst>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4" fillId="7" borderId="1" xfId="1" applyNumberFormat="1" applyFont="1" applyFill="1"/>
    <xf numFmtId="164" fontId="1" fillId="9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96" activePane="bottomRight" state="frozen"/>
      <selection pane="topRight" activeCell="C1" sqref="C1"/>
      <selection pane="bottomLeft" activeCell="A6" sqref="A6"/>
      <selection pane="bottomRight" activeCell="S122" sqref="S122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18" width="6.7109375" customWidth="1"/>
    <col min="19" max="19" width="21.85546875" customWidth="1"/>
    <col min="20" max="21" width="5.140625" customWidth="1"/>
    <col min="22" max="27" width="7" customWidth="1"/>
    <col min="28" max="28" width="45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54041.115000000005</v>
      </c>
      <c r="F5" s="4">
        <f>SUM(F6:F498)</f>
        <v>24709.865000000002</v>
      </c>
      <c r="G5" s="6"/>
      <c r="H5" s="1"/>
      <c r="I5" s="1"/>
      <c r="J5" s="4">
        <f t="shared" ref="J5:R5" si="0">SUM(J6:J498)</f>
        <v>53530.57799999998</v>
      </c>
      <c r="K5" s="4">
        <f t="shared" si="0"/>
        <v>510.53700000000055</v>
      </c>
      <c r="L5" s="4">
        <f t="shared" si="0"/>
        <v>36944.756999999998</v>
      </c>
      <c r="M5" s="4">
        <f t="shared" si="0"/>
        <v>17096.358</v>
      </c>
      <c r="N5" s="4">
        <f t="shared" si="0"/>
        <v>11166.773399999996</v>
      </c>
      <c r="O5" s="4">
        <f t="shared" si="0"/>
        <v>14326.656800000001</v>
      </c>
      <c r="P5" s="4">
        <f t="shared" si="0"/>
        <v>7388.9514000000036</v>
      </c>
      <c r="Q5" s="4">
        <f t="shared" si="0"/>
        <v>30234.285500000002</v>
      </c>
      <c r="R5" s="4">
        <f t="shared" si="0"/>
        <v>25198</v>
      </c>
      <c r="S5" s="1"/>
      <c r="T5" s="1"/>
      <c r="U5" s="1"/>
      <c r="V5" s="4">
        <f t="shared" ref="V5:AA5" si="1">SUM(V6:V498)</f>
        <v>6694.0912000000008</v>
      </c>
      <c r="W5" s="4">
        <f t="shared" si="1"/>
        <v>6773.7671999999993</v>
      </c>
      <c r="X5" s="4">
        <f t="shared" si="1"/>
        <v>7488.8620000000001</v>
      </c>
      <c r="Y5" s="4">
        <f t="shared" si="1"/>
        <v>7350.4319999999998</v>
      </c>
      <c r="Z5" s="4">
        <f t="shared" si="1"/>
        <v>6470.9441999999999</v>
      </c>
      <c r="AA5" s="4">
        <f t="shared" si="1"/>
        <v>6903.9874000000009</v>
      </c>
      <c r="AB5" s="1"/>
      <c r="AC5" s="4">
        <f>SUM(AC6:AC498)</f>
        <v>27436.749500000005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310.70999999999998</v>
      </c>
      <c r="D6" s="1"/>
      <c r="E6" s="1">
        <v>238.03800000000001</v>
      </c>
      <c r="F6" s="1">
        <v>70.391999999999996</v>
      </c>
      <c r="G6" s="6">
        <v>1</v>
      </c>
      <c r="H6" s="1">
        <v>50</v>
      </c>
      <c r="I6" s="1" t="s">
        <v>34</v>
      </c>
      <c r="J6" s="1">
        <v>224.77</v>
      </c>
      <c r="K6" s="1">
        <f t="shared" ref="K6:K35" si="2">E6-J6</f>
        <v>13.268000000000001</v>
      </c>
      <c r="L6" s="1">
        <f>E6-M6</f>
        <v>238.03800000000001</v>
      </c>
      <c r="M6" s="1"/>
      <c r="N6" s="1">
        <v>50</v>
      </c>
      <c r="O6" s="1">
        <v>0</v>
      </c>
      <c r="P6" s="1">
        <f>L6/5</f>
        <v>47.607600000000005</v>
      </c>
      <c r="Q6" s="5">
        <f>10*P6-O6-N6-F6</f>
        <v>355.68400000000003</v>
      </c>
      <c r="R6" s="5">
        <v>90</v>
      </c>
      <c r="S6" s="1"/>
      <c r="T6" s="1">
        <f>(F6+N6+O6+Q6)/P6</f>
        <v>10</v>
      </c>
      <c r="U6" s="1">
        <f>(F6+N6+O6)/P6</f>
        <v>2.5288399331199218</v>
      </c>
      <c r="V6" s="1">
        <v>14.0246</v>
      </c>
      <c r="W6" s="1">
        <v>0.40100000000000002</v>
      </c>
      <c r="X6" s="1">
        <v>12.5334</v>
      </c>
      <c r="Y6" s="1">
        <v>20.8368</v>
      </c>
      <c r="Z6" s="1">
        <v>25.275600000000001</v>
      </c>
      <c r="AA6" s="1">
        <v>32.201599999999999</v>
      </c>
      <c r="AB6" s="1"/>
      <c r="AC6" s="1">
        <f>Q6*G6</f>
        <v>355.68400000000003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48.698999999999998</v>
      </c>
      <c r="D7" s="1">
        <v>1.9450000000000001</v>
      </c>
      <c r="E7" s="1">
        <v>49.317</v>
      </c>
      <c r="F7" s="1"/>
      <c r="G7" s="6">
        <v>1</v>
      </c>
      <c r="H7" s="1">
        <v>30</v>
      </c>
      <c r="I7" s="1" t="s">
        <v>37</v>
      </c>
      <c r="J7" s="1">
        <v>46.68</v>
      </c>
      <c r="K7" s="1">
        <f t="shared" si="2"/>
        <v>2.6370000000000005</v>
      </c>
      <c r="L7" s="1">
        <f t="shared" ref="L7:L68" si="3">E7-M7</f>
        <v>49.317</v>
      </c>
      <c r="M7" s="1"/>
      <c r="N7" s="1">
        <v>0</v>
      </c>
      <c r="O7" s="1">
        <v>25.155799999999999</v>
      </c>
      <c r="P7" s="1">
        <f t="shared" ref="P7:P70" si="4">L7/5</f>
        <v>9.8634000000000004</v>
      </c>
      <c r="Q7" s="5">
        <f>9.5*P7-O7-N7-F7</f>
        <v>68.546500000000009</v>
      </c>
      <c r="R7" s="5">
        <v>150</v>
      </c>
      <c r="S7" s="1"/>
      <c r="T7" s="1">
        <f t="shared" ref="T7:T70" si="5">(F7+N7+O7+Q7)/P7</f>
        <v>9.5</v>
      </c>
      <c r="U7" s="1">
        <f t="shared" ref="U7:U70" si="6">(F7+N7+O7)/P7</f>
        <v>2.5504187197112556</v>
      </c>
      <c r="V7" s="1">
        <v>4.3444000000000003</v>
      </c>
      <c r="W7" s="1">
        <v>0.26540000000000002</v>
      </c>
      <c r="X7" s="1">
        <v>0</v>
      </c>
      <c r="Y7" s="1">
        <v>0</v>
      </c>
      <c r="Z7" s="1">
        <v>0</v>
      </c>
      <c r="AA7" s="1">
        <v>0</v>
      </c>
      <c r="AB7" s="1" t="s">
        <v>38</v>
      </c>
      <c r="AC7" s="1">
        <f t="shared" ref="AC7:AC68" si="7">Q7*G7</f>
        <v>68.546500000000009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33</v>
      </c>
      <c r="C8" s="1">
        <v>293.77800000000002</v>
      </c>
      <c r="D8" s="1"/>
      <c r="E8" s="1">
        <v>130.18899999999999</v>
      </c>
      <c r="F8" s="1">
        <v>103.22799999999999</v>
      </c>
      <c r="G8" s="6">
        <v>1</v>
      </c>
      <c r="H8" s="1">
        <v>45</v>
      </c>
      <c r="I8" s="1" t="s">
        <v>34</v>
      </c>
      <c r="J8" s="1">
        <v>138.5</v>
      </c>
      <c r="K8" s="1">
        <f t="shared" si="2"/>
        <v>-8.311000000000007</v>
      </c>
      <c r="L8" s="1">
        <f t="shared" si="3"/>
        <v>130.18899999999999</v>
      </c>
      <c r="M8" s="1"/>
      <c r="N8" s="1">
        <v>100</v>
      </c>
      <c r="O8" s="1">
        <v>57.277800000000042</v>
      </c>
      <c r="P8" s="1">
        <f t="shared" si="4"/>
        <v>26.037799999999997</v>
      </c>
      <c r="Q8" s="5">
        <f t="shared" ref="Q8:Q9" si="8">11*P8-O8-N8-F8</f>
        <v>25.909999999999954</v>
      </c>
      <c r="R8" s="5">
        <v>50</v>
      </c>
      <c r="S8" s="1"/>
      <c r="T8" s="1">
        <f t="shared" si="5"/>
        <v>11</v>
      </c>
      <c r="U8" s="1">
        <f t="shared" si="6"/>
        <v>10.004908248776781</v>
      </c>
      <c r="V8" s="1">
        <v>31.764399999999998</v>
      </c>
      <c r="W8" s="1">
        <v>32.371400000000001</v>
      </c>
      <c r="X8" s="1">
        <v>31.814599999999999</v>
      </c>
      <c r="Y8" s="1">
        <v>29.322600000000001</v>
      </c>
      <c r="Z8" s="1">
        <v>23.309200000000001</v>
      </c>
      <c r="AA8" s="1">
        <v>26.439800000000002</v>
      </c>
      <c r="AB8" s="1"/>
      <c r="AC8" s="1">
        <f t="shared" si="7"/>
        <v>25.909999999999954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33</v>
      </c>
      <c r="C9" s="1">
        <v>425.72300000000001</v>
      </c>
      <c r="D9" s="1">
        <v>174.26400000000001</v>
      </c>
      <c r="E9" s="1">
        <v>410.27600000000001</v>
      </c>
      <c r="F9" s="1">
        <v>62.003</v>
      </c>
      <c r="G9" s="6">
        <v>1</v>
      </c>
      <c r="H9" s="1">
        <v>45</v>
      </c>
      <c r="I9" s="1" t="s">
        <v>34</v>
      </c>
      <c r="J9" s="1">
        <v>407.3</v>
      </c>
      <c r="K9" s="1">
        <f t="shared" si="2"/>
        <v>2.9759999999999991</v>
      </c>
      <c r="L9" s="1">
        <f t="shared" si="3"/>
        <v>410.27600000000001</v>
      </c>
      <c r="M9" s="1"/>
      <c r="N9" s="1">
        <v>244.07639999999989</v>
      </c>
      <c r="O9" s="1">
        <v>171.22319999999999</v>
      </c>
      <c r="P9" s="1">
        <f t="shared" si="4"/>
        <v>82.055199999999999</v>
      </c>
      <c r="Q9" s="5">
        <f t="shared" si="8"/>
        <v>425.30460000000011</v>
      </c>
      <c r="R9" s="5">
        <v>350</v>
      </c>
      <c r="S9" s="1"/>
      <c r="T9" s="1">
        <f t="shared" si="5"/>
        <v>11</v>
      </c>
      <c r="U9" s="1">
        <f t="shared" si="6"/>
        <v>5.8168476830231342</v>
      </c>
      <c r="V9" s="1">
        <v>70.080799999999996</v>
      </c>
      <c r="W9" s="1">
        <v>67.680399999999992</v>
      </c>
      <c r="X9" s="1">
        <v>63.968200000000003</v>
      </c>
      <c r="Y9" s="1">
        <v>58.807200000000002</v>
      </c>
      <c r="Z9" s="1">
        <v>75.600400000000008</v>
      </c>
      <c r="AA9" s="1">
        <v>78.7346</v>
      </c>
      <c r="AB9" s="1"/>
      <c r="AC9" s="1">
        <f t="shared" si="7"/>
        <v>425.30460000000011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33</v>
      </c>
      <c r="C10" s="1">
        <v>30.491</v>
      </c>
      <c r="D10" s="1"/>
      <c r="E10" s="1">
        <v>27.968</v>
      </c>
      <c r="F10" s="1"/>
      <c r="G10" s="6">
        <v>1</v>
      </c>
      <c r="H10" s="1" t="e">
        <v>#N/A</v>
      </c>
      <c r="I10" s="1" t="s">
        <v>34</v>
      </c>
      <c r="J10" s="1">
        <v>31.422999999999998</v>
      </c>
      <c r="K10" s="1">
        <f t="shared" si="2"/>
        <v>-3.4549999999999983</v>
      </c>
      <c r="L10" s="1">
        <f t="shared" si="3"/>
        <v>27.968</v>
      </c>
      <c r="M10" s="1"/>
      <c r="N10" s="1">
        <v>0</v>
      </c>
      <c r="O10" s="1">
        <v>0</v>
      </c>
      <c r="P10" s="1">
        <f t="shared" si="4"/>
        <v>5.5936000000000003</v>
      </c>
      <c r="Q10" s="5">
        <f>7*P10-O10-N10-F10</f>
        <v>39.155200000000001</v>
      </c>
      <c r="R10" s="5">
        <v>40</v>
      </c>
      <c r="S10" s="1"/>
      <c r="T10" s="1">
        <f t="shared" si="5"/>
        <v>7</v>
      </c>
      <c r="U10" s="1">
        <f t="shared" si="6"/>
        <v>0</v>
      </c>
      <c r="V10" s="1">
        <v>0.76680000000000004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7"/>
        <v>39.155200000000001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43</v>
      </c>
      <c r="C11" s="10">
        <v>73</v>
      </c>
      <c r="D11" s="10">
        <v>1</v>
      </c>
      <c r="E11" s="10">
        <v>54</v>
      </c>
      <c r="F11" s="10"/>
      <c r="G11" s="11">
        <v>0</v>
      </c>
      <c r="H11" s="10">
        <v>50</v>
      </c>
      <c r="I11" s="10" t="s">
        <v>35</v>
      </c>
      <c r="J11" s="10">
        <v>64</v>
      </c>
      <c r="K11" s="10">
        <f t="shared" si="2"/>
        <v>-10</v>
      </c>
      <c r="L11" s="10">
        <f t="shared" si="3"/>
        <v>54</v>
      </c>
      <c r="M11" s="10"/>
      <c r="N11" s="10"/>
      <c r="O11" s="10"/>
      <c r="P11" s="10">
        <f t="shared" si="4"/>
        <v>10.8</v>
      </c>
      <c r="Q11" s="12"/>
      <c r="R11" s="12"/>
      <c r="S11" s="1"/>
      <c r="T11" s="10">
        <f t="shared" si="5"/>
        <v>0</v>
      </c>
      <c r="U11" s="10">
        <f t="shared" si="6"/>
        <v>0</v>
      </c>
      <c r="V11" s="10">
        <v>12.2</v>
      </c>
      <c r="W11" s="10">
        <v>17.2</v>
      </c>
      <c r="X11" s="10">
        <v>16.600000000000001</v>
      </c>
      <c r="Y11" s="10">
        <v>14</v>
      </c>
      <c r="Z11" s="10">
        <v>15.8</v>
      </c>
      <c r="AA11" s="10">
        <v>14.4</v>
      </c>
      <c r="AB11" s="10"/>
      <c r="AC11" s="10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44</v>
      </c>
      <c r="B12" s="10" t="s">
        <v>43</v>
      </c>
      <c r="C12" s="10"/>
      <c r="D12" s="10">
        <v>678</v>
      </c>
      <c r="E12" s="10">
        <v>678</v>
      </c>
      <c r="F12" s="10"/>
      <c r="G12" s="11">
        <v>0</v>
      </c>
      <c r="H12" s="10" t="e">
        <v>#N/A</v>
      </c>
      <c r="I12" s="13" t="s">
        <v>35</v>
      </c>
      <c r="J12" s="10">
        <v>678</v>
      </c>
      <c r="K12" s="10">
        <f t="shared" si="2"/>
        <v>0</v>
      </c>
      <c r="L12" s="10">
        <f t="shared" si="3"/>
        <v>0</v>
      </c>
      <c r="M12" s="10">
        <v>678</v>
      </c>
      <c r="N12" s="10"/>
      <c r="O12" s="10"/>
      <c r="P12" s="10">
        <f t="shared" si="4"/>
        <v>0</v>
      </c>
      <c r="Q12" s="12"/>
      <c r="R12" s="12"/>
      <c r="S12" s="1"/>
      <c r="T12" s="10" t="e">
        <f t="shared" si="5"/>
        <v>#DIV/0!</v>
      </c>
      <c r="U12" s="10" t="e">
        <f t="shared" si="6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/>
      <c r="AC12" s="10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43</v>
      </c>
      <c r="C13" s="1">
        <v>712</v>
      </c>
      <c r="D13" s="1">
        <v>72</v>
      </c>
      <c r="E13" s="1">
        <v>446</v>
      </c>
      <c r="F13" s="1">
        <v>233</v>
      </c>
      <c r="G13" s="6">
        <v>0.45</v>
      </c>
      <c r="H13" s="1">
        <v>45</v>
      </c>
      <c r="I13" s="1" t="s">
        <v>34</v>
      </c>
      <c r="J13" s="1">
        <v>445</v>
      </c>
      <c r="K13" s="1">
        <f t="shared" si="2"/>
        <v>1</v>
      </c>
      <c r="L13" s="1">
        <f t="shared" si="3"/>
        <v>446</v>
      </c>
      <c r="M13" s="1"/>
      <c r="N13" s="1">
        <v>200</v>
      </c>
      <c r="O13" s="1">
        <v>121</v>
      </c>
      <c r="P13" s="1">
        <f t="shared" si="4"/>
        <v>89.2</v>
      </c>
      <c r="Q13" s="5">
        <f t="shared" ref="Q13:Q14" si="9">11*P13-O13-N13-F13</f>
        <v>427.20000000000005</v>
      </c>
      <c r="R13" s="5">
        <v>427</v>
      </c>
      <c r="S13" s="1"/>
      <c r="T13" s="1">
        <f t="shared" si="5"/>
        <v>11</v>
      </c>
      <c r="U13" s="1">
        <f t="shared" si="6"/>
        <v>6.2107623318385645</v>
      </c>
      <c r="V13" s="1">
        <v>79.599999999999994</v>
      </c>
      <c r="W13" s="1">
        <v>78.2</v>
      </c>
      <c r="X13" s="1">
        <v>85.8</v>
      </c>
      <c r="Y13" s="1">
        <v>99.6</v>
      </c>
      <c r="Z13" s="1">
        <v>82.4</v>
      </c>
      <c r="AA13" s="1">
        <v>74.2</v>
      </c>
      <c r="AB13" s="1" t="s">
        <v>46</v>
      </c>
      <c r="AC13" s="1">
        <f t="shared" si="7"/>
        <v>192.24000000000004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43</v>
      </c>
      <c r="C14" s="1">
        <v>891</v>
      </c>
      <c r="D14" s="1">
        <v>202</v>
      </c>
      <c r="E14" s="1">
        <v>533</v>
      </c>
      <c r="F14" s="1">
        <v>387</v>
      </c>
      <c r="G14" s="6">
        <v>0.45</v>
      </c>
      <c r="H14" s="1">
        <v>45</v>
      </c>
      <c r="I14" s="1" t="s">
        <v>34</v>
      </c>
      <c r="J14" s="1">
        <v>531</v>
      </c>
      <c r="K14" s="1">
        <f t="shared" si="2"/>
        <v>2</v>
      </c>
      <c r="L14" s="1">
        <f t="shared" si="3"/>
        <v>533</v>
      </c>
      <c r="M14" s="1"/>
      <c r="N14" s="1">
        <v>100</v>
      </c>
      <c r="O14" s="1">
        <v>288</v>
      </c>
      <c r="P14" s="1">
        <f t="shared" si="4"/>
        <v>106.6</v>
      </c>
      <c r="Q14" s="5">
        <f t="shared" si="9"/>
        <v>397.59999999999991</v>
      </c>
      <c r="R14" s="5">
        <v>400</v>
      </c>
      <c r="S14" s="1"/>
      <c r="T14" s="1">
        <f t="shared" si="5"/>
        <v>11</v>
      </c>
      <c r="U14" s="1">
        <f t="shared" si="6"/>
        <v>7.2701688555347097</v>
      </c>
      <c r="V14" s="1">
        <v>107.2</v>
      </c>
      <c r="W14" s="1">
        <v>109</v>
      </c>
      <c r="X14" s="1">
        <v>120.2</v>
      </c>
      <c r="Y14" s="1">
        <v>132.4</v>
      </c>
      <c r="Z14" s="1">
        <v>108.7278</v>
      </c>
      <c r="AA14" s="1">
        <v>99.8</v>
      </c>
      <c r="AB14" s="1"/>
      <c r="AC14" s="1">
        <f t="shared" si="7"/>
        <v>178.91999999999996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43</v>
      </c>
      <c r="C15" s="10"/>
      <c r="D15" s="10">
        <v>170</v>
      </c>
      <c r="E15" s="10">
        <v>170</v>
      </c>
      <c r="F15" s="10"/>
      <c r="G15" s="11">
        <v>0</v>
      </c>
      <c r="H15" s="10" t="e">
        <v>#N/A</v>
      </c>
      <c r="I15" s="13" t="s">
        <v>35</v>
      </c>
      <c r="J15" s="10">
        <v>170</v>
      </c>
      <c r="K15" s="10">
        <f t="shared" si="2"/>
        <v>0</v>
      </c>
      <c r="L15" s="10">
        <f t="shared" si="3"/>
        <v>0</v>
      </c>
      <c r="M15" s="10">
        <v>170</v>
      </c>
      <c r="N15" s="10"/>
      <c r="O15" s="10"/>
      <c r="P15" s="10">
        <f t="shared" si="4"/>
        <v>0</v>
      </c>
      <c r="Q15" s="12"/>
      <c r="R15" s="12"/>
      <c r="S15" s="1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43</v>
      </c>
      <c r="C16" s="1">
        <v>79</v>
      </c>
      <c r="D16" s="1">
        <v>455</v>
      </c>
      <c r="E16" s="1">
        <v>368</v>
      </c>
      <c r="F16" s="1">
        <v>96</v>
      </c>
      <c r="G16" s="6">
        <v>0.17</v>
      </c>
      <c r="H16" s="1">
        <v>180</v>
      </c>
      <c r="I16" s="1" t="s">
        <v>34</v>
      </c>
      <c r="J16" s="1">
        <v>367</v>
      </c>
      <c r="K16" s="1">
        <f t="shared" si="2"/>
        <v>1</v>
      </c>
      <c r="L16" s="1">
        <f t="shared" si="3"/>
        <v>38</v>
      </c>
      <c r="M16" s="1">
        <v>330</v>
      </c>
      <c r="N16" s="1">
        <v>0</v>
      </c>
      <c r="O16" s="1">
        <v>0</v>
      </c>
      <c r="P16" s="1">
        <f t="shared" si="4"/>
        <v>7.6</v>
      </c>
      <c r="Q16" s="5"/>
      <c r="R16" s="5"/>
      <c r="S16" s="1"/>
      <c r="T16" s="1">
        <f t="shared" si="5"/>
        <v>12.631578947368421</v>
      </c>
      <c r="U16" s="1">
        <f t="shared" si="6"/>
        <v>12.631578947368421</v>
      </c>
      <c r="V16" s="1">
        <v>8.4</v>
      </c>
      <c r="W16" s="1">
        <v>10</v>
      </c>
      <c r="X16" s="1">
        <v>12.4</v>
      </c>
      <c r="Y16" s="1">
        <v>10.6</v>
      </c>
      <c r="Z16" s="1">
        <v>7</v>
      </c>
      <c r="AA16" s="1">
        <v>6.6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50</v>
      </c>
      <c r="B17" s="10" t="s">
        <v>43</v>
      </c>
      <c r="C17" s="10"/>
      <c r="D17" s="10">
        <v>60</v>
      </c>
      <c r="E17" s="10">
        <v>60</v>
      </c>
      <c r="F17" s="10"/>
      <c r="G17" s="11">
        <v>0</v>
      </c>
      <c r="H17" s="10" t="e">
        <v>#N/A</v>
      </c>
      <c r="I17" s="13" t="s">
        <v>35</v>
      </c>
      <c r="J17" s="10">
        <v>60</v>
      </c>
      <c r="K17" s="10">
        <f t="shared" si="2"/>
        <v>0</v>
      </c>
      <c r="L17" s="10">
        <f t="shared" si="3"/>
        <v>0</v>
      </c>
      <c r="M17" s="10">
        <v>60</v>
      </c>
      <c r="N17" s="10"/>
      <c r="O17" s="10"/>
      <c r="P17" s="10">
        <f t="shared" si="4"/>
        <v>0</v>
      </c>
      <c r="Q17" s="12"/>
      <c r="R17" s="12"/>
      <c r="S17" s="1"/>
      <c r="T17" s="10" t="e">
        <f t="shared" si="5"/>
        <v>#DIV/0!</v>
      </c>
      <c r="U17" s="10" t="e">
        <f t="shared" si="6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/>
      <c r="AC17" s="10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51</v>
      </c>
      <c r="B18" s="14" t="s">
        <v>43</v>
      </c>
      <c r="C18" s="14"/>
      <c r="D18" s="14">
        <v>108</v>
      </c>
      <c r="E18" s="14">
        <v>108</v>
      </c>
      <c r="F18" s="14"/>
      <c r="G18" s="15">
        <v>0</v>
      </c>
      <c r="H18" s="14" t="e">
        <v>#N/A</v>
      </c>
      <c r="I18" s="14" t="s">
        <v>34</v>
      </c>
      <c r="J18" s="14">
        <v>108</v>
      </c>
      <c r="K18" s="14">
        <f t="shared" si="2"/>
        <v>0</v>
      </c>
      <c r="L18" s="14">
        <f t="shared" si="3"/>
        <v>0</v>
      </c>
      <c r="M18" s="14">
        <v>108</v>
      </c>
      <c r="N18" s="14"/>
      <c r="O18" s="14"/>
      <c r="P18" s="14">
        <f t="shared" si="4"/>
        <v>0</v>
      </c>
      <c r="Q18" s="16"/>
      <c r="R18" s="16"/>
      <c r="S18" s="1"/>
      <c r="T18" s="14" t="e">
        <f t="shared" si="5"/>
        <v>#DIV/0!</v>
      </c>
      <c r="U18" s="14" t="e">
        <f t="shared" si="6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 t="s">
        <v>52</v>
      </c>
      <c r="AC18" s="14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53</v>
      </c>
      <c r="B19" s="10" t="s">
        <v>43</v>
      </c>
      <c r="C19" s="10"/>
      <c r="D19" s="10">
        <v>330</v>
      </c>
      <c r="E19" s="10">
        <v>330</v>
      </c>
      <c r="F19" s="10"/>
      <c r="G19" s="11">
        <v>0</v>
      </c>
      <c r="H19" s="10" t="e">
        <v>#N/A</v>
      </c>
      <c r="I19" s="13" t="s">
        <v>35</v>
      </c>
      <c r="J19" s="10">
        <v>330</v>
      </c>
      <c r="K19" s="10">
        <f t="shared" si="2"/>
        <v>0</v>
      </c>
      <c r="L19" s="10">
        <f t="shared" si="3"/>
        <v>0</v>
      </c>
      <c r="M19" s="10">
        <v>330</v>
      </c>
      <c r="N19" s="10"/>
      <c r="O19" s="10"/>
      <c r="P19" s="10">
        <f t="shared" si="4"/>
        <v>0</v>
      </c>
      <c r="Q19" s="12"/>
      <c r="R19" s="12"/>
      <c r="S19" s="1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54</v>
      </c>
      <c r="B20" s="10" t="s">
        <v>43</v>
      </c>
      <c r="C20" s="10"/>
      <c r="D20" s="10">
        <v>170</v>
      </c>
      <c r="E20" s="10">
        <v>170</v>
      </c>
      <c r="F20" s="10"/>
      <c r="G20" s="11">
        <v>0</v>
      </c>
      <c r="H20" s="10" t="e">
        <v>#N/A</v>
      </c>
      <c r="I20" s="13" t="s">
        <v>35</v>
      </c>
      <c r="J20" s="10">
        <v>170</v>
      </c>
      <c r="K20" s="10">
        <f t="shared" si="2"/>
        <v>0</v>
      </c>
      <c r="L20" s="10">
        <f t="shared" si="3"/>
        <v>0</v>
      </c>
      <c r="M20" s="10">
        <v>170</v>
      </c>
      <c r="N20" s="10"/>
      <c r="O20" s="10"/>
      <c r="P20" s="10">
        <f t="shared" si="4"/>
        <v>0</v>
      </c>
      <c r="Q20" s="12"/>
      <c r="R20" s="12"/>
      <c r="S20" s="1"/>
      <c r="T20" s="10" t="e">
        <f t="shared" si="5"/>
        <v>#DIV/0!</v>
      </c>
      <c r="U20" s="10" t="e">
        <f t="shared" si="6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43</v>
      </c>
      <c r="C21" s="1">
        <v>43</v>
      </c>
      <c r="D21" s="1">
        <v>456</v>
      </c>
      <c r="E21" s="1">
        <v>449.72300000000001</v>
      </c>
      <c r="F21" s="1">
        <v>20</v>
      </c>
      <c r="G21" s="6">
        <v>0.3</v>
      </c>
      <c r="H21" s="1">
        <v>40</v>
      </c>
      <c r="I21" s="1" t="s">
        <v>34</v>
      </c>
      <c r="J21" s="1">
        <v>452</v>
      </c>
      <c r="K21" s="1">
        <f t="shared" si="2"/>
        <v>-2.2769999999999868</v>
      </c>
      <c r="L21" s="1">
        <f t="shared" si="3"/>
        <v>29.723000000000013</v>
      </c>
      <c r="M21" s="1">
        <v>420</v>
      </c>
      <c r="N21" s="1">
        <v>0</v>
      </c>
      <c r="O21" s="1">
        <v>43</v>
      </c>
      <c r="P21" s="1">
        <f t="shared" si="4"/>
        <v>5.944600000000003</v>
      </c>
      <c r="Q21" s="5"/>
      <c r="R21" s="5"/>
      <c r="S21" s="1"/>
      <c r="T21" s="1">
        <f t="shared" si="5"/>
        <v>10.597853514113645</v>
      </c>
      <c r="U21" s="1">
        <f t="shared" si="6"/>
        <v>10.597853514113645</v>
      </c>
      <c r="V21" s="1">
        <v>6.7446000000000002</v>
      </c>
      <c r="W21" s="1">
        <v>5.8</v>
      </c>
      <c r="X21" s="1">
        <v>5.4</v>
      </c>
      <c r="Y21" s="1">
        <v>5.8</v>
      </c>
      <c r="Z21" s="1">
        <v>4.8</v>
      </c>
      <c r="AA21" s="1">
        <v>3.4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56</v>
      </c>
      <c r="B22" s="14" t="s">
        <v>43</v>
      </c>
      <c r="C22" s="14"/>
      <c r="D22" s="14">
        <v>642</v>
      </c>
      <c r="E22" s="14">
        <v>642</v>
      </c>
      <c r="F22" s="14"/>
      <c r="G22" s="15">
        <v>0</v>
      </c>
      <c r="H22" s="14" t="e">
        <v>#N/A</v>
      </c>
      <c r="I22" s="14" t="s">
        <v>34</v>
      </c>
      <c r="J22" s="14">
        <v>642</v>
      </c>
      <c r="K22" s="14">
        <f t="shared" si="2"/>
        <v>0</v>
      </c>
      <c r="L22" s="14">
        <f t="shared" si="3"/>
        <v>0</v>
      </c>
      <c r="M22" s="14">
        <v>642</v>
      </c>
      <c r="N22" s="14"/>
      <c r="O22" s="14"/>
      <c r="P22" s="14">
        <f t="shared" si="4"/>
        <v>0</v>
      </c>
      <c r="Q22" s="16"/>
      <c r="R22" s="16"/>
      <c r="S22" s="1"/>
      <c r="T22" s="14" t="e">
        <f t="shared" si="5"/>
        <v>#DIV/0!</v>
      </c>
      <c r="U22" s="14" t="e">
        <f t="shared" si="6"/>
        <v>#DIV/0!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 t="s">
        <v>52</v>
      </c>
      <c r="AC22" s="14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57</v>
      </c>
      <c r="B23" s="14" t="s">
        <v>43</v>
      </c>
      <c r="C23" s="14"/>
      <c r="D23" s="14"/>
      <c r="E23" s="14"/>
      <c r="F23" s="14"/>
      <c r="G23" s="15">
        <v>0</v>
      </c>
      <c r="H23" s="14" t="e">
        <v>#N/A</v>
      </c>
      <c r="I23" s="14" t="s">
        <v>34</v>
      </c>
      <c r="J23" s="14"/>
      <c r="K23" s="14">
        <f t="shared" si="2"/>
        <v>0</v>
      </c>
      <c r="L23" s="14">
        <f t="shared" si="3"/>
        <v>0</v>
      </c>
      <c r="M23" s="14"/>
      <c r="N23" s="14"/>
      <c r="O23" s="14"/>
      <c r="P23" s="14">
        <f t="shared" si="4"/>
        <v>0</v>
      </c>
      <c r="Q23" s="16"/>
      <c r="R23" s="16"/>
      <c r="S23" s="1"/>
      <c r="T23" s="14" t="e">
        <f t="shared" si="5"/>
        <v>#DIV/0!</v>
      </c>
      <c r="U23" s="14" t="e">
        <f t="shared" si="6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52</v>
      </c>
      <c r="AC23" s="14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43</v>
      </c>
      <c r="C24" s="1">
        <v>183</v>
      </c>
      <c r="D24" s="1">
        <v>60</v>
      </c>
      <c r="E24" s="1">
        <v>106</v>
      </c>
      <c r="F24" s="1">
        <v>115</v>
      </c>
      <c r="G24" s="6">
        <v>0.17</v>
      </c>
      <c r="H24" s="1">
        <v>180</v>
      </c>
      <c r="I24" s="1" t="s">
        <v>34</v>
      </c>
      <c r="J24" s="1">
        <v>105</v>
      </c>
      <c r="K24" s="1">
        <f t="shared" si="2"/>
        <v>1</v>
      </c>
      <c r="L24" s="1">
        <f t="shared" si="3"/>
        <v>106</v>
      </c>
      <c r="M24" s="1"/>
      <c r="N24" s="1">
        <v>0</v>
      </c>
      <c r="O24" s="1">
        <v>80</v>
      </c>
      <c r="P24" s="1">
        <f t="shared" si="4"/>
        <v>21.2</v>
      </c>
      <c r="Q24" s="5">
        <f>11*P24-O24-N24-F24</f>
        <v>38.199999999999989</v>
      </c>
      <c r="R24" s="5">
        <v>30</v>
      </c>
      <c r="S24" s="1"/>
      <c r="T24" s="1">
        <f t="shared" si="5"/>
        <v>11</v>
      </c>
      <c r="U24" s="1">
        <f t="shared" si="6"/>
        <v>9.1981132075471699</v>
      </c>
      <c r="V24" s="1">
        <v>23.2</v>
      </c>
      <c r="W24" s="1">
        <v>24.6</v>
      </c>
      <c r="X24" s="1">
        <v>31</v>
      </c>
      <c r="Y24" s="1">
        <v>27.4</v>
      </c>
      <c r="Z24" s="1">
        <v>19.8</v>
      </c>
      <c r="AA24" s="1">
        <v>20.8</v>
      </c>
      <c r="AB24" s="1"/>
      <c r="AC24" s="1">
        <f t="shared" si="7"/>
        <v>6.4939999999999989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59</v>
      </c>
      <c r="B25" s="10" t="s">
        <v>43</v>
      </c>
      <c r="C25" s="10"/>
      <c r="D25" s="10">
        <v>474</v>
      </c>
      <c r="E25" s="10">
        <v>474</v>
      </c>
      <c r="F25" s="10"/>
      <c r="G25" s="11">
        <v>0</v>
      </c>
      <c r="H25" s="10" t="e">
        <v>#N/A</v>
      </c>
      <c r="I25" s="13" t="s">
        <v>35</v>
      </c>
      <c r="J25" s="10">
        <v>474</v>
      </c>
      <c r="K25" s="10">
        <f t="shared" si="2"/>
        <v>0</v>
      </c>
      <c r="L25" s="10">
        <f t="shared" si="3"/>
        <v>0</v>
      </c>
      <c r="M25" s="10">
        <v>474</v>
      </c>
      <c r="N25" s="10"/>
      <c r="O25" s="10"/>
      <c r="P25" s="10">
        <f t="shared" si="4"/>
        <v>0</v>
      </c>
      <c r="Q25" s="12"/>
      <c r="R25" s="12"/>
      <c r="S25" s="1"/>
      <c r="T25" s="10" t="e">
        <f t="shared" si="5"/>
        <v>#DIV/0!</v>
      </c>
      <c r="U25" s="10" t="e">
        <f t="shared" si="6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/>
      <c r="AC25" s="10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60</v>
      </c>
      <c r="B26" s="10" t="s">
        <v>43</v>
      </c>
      <c r="C26" s="10"/>
      <c r="D26" s="10">
        <v>348</v>
      </c>
      <c r="E26" s="10">
        <v>348</v>
      </c>
      <c r="F26" s="10"/>
      <c r="G26" s="11">
        <v>0</v>
      </c>
      <c r="H26" s="10" t="e">
        <v>#N/A</v>
      </c>
      <c r="I26" s="13" t="s">
        <v>35</v>
      </c>
      <c r="J26" s="10">
        <v>348</v>
      </c>
      <c r="K26" s="10">
        <f t="shared" si="2"/>
        <v>0</v>
      </c>
      <c r="L26" s="10">
        <f t="shared" si="3"/>
        <v>0</v>
      </c>
      <c r="M26" s="10">
        <v>348</v>
      </c>
      <c r="N26" s="10"/>
      <c r="O26" s="10"/>
      <c r="P26" s="10">
        <f t="shared" si="4"/>
        <v>0</v>
      </c>
      <c r="Q26" s="12"/>
      <c r="R26" s="12"/>
      <c r="S26" s="1"/>
      <c r="T26" s="10" t="e">
        <f t="shared" si="5"/>
        <v>#DIV/0!</v>
      </c>
      <c r="U26" s="10" t="e">
        <f t="shared" si="6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/>
      <c r="AC26" s="10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61</v>
      </c>
      <c r="B27" s="10" t="s">
        <v>43</v>
      </c>
      <c r="C27" s="10"/>
      <c r="D27" s="10">
        <v>462</v>
      </c>
      <c r="E27" s="10">
        <v>462</v>
      </c>
      <c r="F27" s="10"/>
      <c r="G27" s="11">
        <v>0</v>
      </c>
      <c r="H27" s="10" t="e">
        <v>#N/A</v>
      </c>
      <c r="I27" s="13" t="s">
        <v>35</v>
      </c>
      <c r="J27" s="10">
        <v>462</v>
      </c>
      <c r="K27" s="10">
        <f t="shared" si="2"/>
        <v>0</v>
      </c>
      <c r="L27" s="10">
        <f t="shared" si="3"/>
        <v>0</v>
      </c>
      <c r="M27" s="10">
        <v>462</v>
      </c>
      <c r="N27" s="10"/>
      <c r="O27" s="10"/>
      <c r="P27" s="10">
        <f t="shared" si="4"/>
        <v>0</v>
      </c>
      <c r="Q27" s="12"/>
      <c r="R27" s="12"/>
      <c r="S27" s="1"/>
      <c r="T27" s="10" t="e">
        <f t="shared" si="5"/>
        <v>#DIV/0!</v>
      </c>
      <c r="U27" s="10" t="e">
        <f t="shared" si="6"/>
        <v>#DIV/0!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/>
      <c r="AC27" s="10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43</v>
      </c>
      <c r="C28" s="10"/>
      <c r="D28" s="10">
        <v>368</v>
      </c>
      <c r="E28" s="10">
        <v>368</v>
      </c>
      <c r="F28" s="10"/>
      <c r="G28" s="11">
        <v>0</v>
      </c>
      <c r="H28" s="10" t="e">
        <v>#N/A</v>
      </c>
      <c r="I28" s="13" t="s">
        <v>35</v>
      </c>
      <c r="J28" s="10">
        <v>368</v>
      </c>
      <c r="K28" s="10">
        <f t="shared" si="2"/>
        <v>0</v>
      </c>
      <c r="L28" s="10">
        <f t="shared" si="3"/>
        <v>0</v>
      </c>
      <c r="M28" s="10">
        <v>368</v>
      </c>
      <c r="N28" s="10"/>
      <c r="O28" s="10"/>
      <c r="P28" s="10">
        <f t="shared" si="4"/>
        <v>0</v>
      </c>
      <c r="Q28" s="12"/>
      <c r="R28" s="12"/>
      <c r="S28" s="1"/>
      <c r="T28" s="10" t="e">
        <f t="shared" si="5"/>
        <v>#DIV/0!</v>
      </c>
      <c r="U28" s="10" t="e">
        <f t="shared" si="6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/>
      <c r="AC28" s="10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0" t="s">
        <v>43</v>
      </c>
      <c r="C29" s="10"/>
      <c r="D29" s="10">
        <v>264</v>
      </c>
      <c r="E29" s="10">
        <v>262</v>
      </c>
      <c r="F29" s="10"/>
      <c r="G29" s="11">
        <v>0</v>
      </c>
      <c r="H29" s="10" t="e">
        <v>#N/A</v>
      </c>
      <c r="I29" s="13" t="s">
        <v>35</v>
      </c>
      <c r="J29" s="10">
        <v>264</v>
      </c>
      <c r="K29" s="10">
        <f t="shared" si="2"/>
        <v>-2</v>
      </c>
      <c r="L29" s="10">
        <f t="shared" si="3"/>
        <v>-2</v>
      </c>
      <c r="M29" s="10">
        <v>264</v>
      </c>
      <c r="N29" s="10"/>
      <c r="O29" s="10"/>
      <c r="P29" s="10">
        <f t="shared" si="4"/>
        <v>-0.4</v>
      </c>
      <c r="Q29" s="12"/>
      <c r="R29" s="12"/>
      <c r="S29" s="1"/>
      <c r="T29" s="10">
        <f t="shared" si="5"/>
        <v>0</v>
      </c>
      <c r="U29" s="10">
        <f t="shared" si="6"/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/>
      <c r="AC29" s="10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64</v>
      </c>
      <c r="B30" s="14" t="s">
        <v>43</v>
      </c>
      <c r="C30" s="14"/>
      <c r="D30" s="14">
        <v>180</v>
      </c>
      <c r="E30" s="14">
        <v>180</v>
      </c>
      <c r="F30" s="14"/>
      <c r="G30" s="15">
        <v>0</v>
      </c>
      <c r="H30" s="14" t="e">
        <v>#N/A</v>
      </c>
      <c r="I30" s="14" t="s">
        <v>34</v>
      </c>
      <c r="J30" s="14">
        <v>180</v>
      </c>
      <c r="K30" s="14">
        <f t="shared" si="2"/>
        <v>0</v>
      </c>
      <c r="L30" s="14">
        <f t="shared" si="3"/>
        <v>0</v>
      </c>
      <c r="M30" s="14">
        <v>180</v>
      </c>
      <c r="N30" s="14"/>
      <c r="O30" s="14"/>
      <c r="P30" s="14">
        <f t="shared" si="4"/>
        <v>0</v>
      </c>
      <c r="Q30" s="16"/>
      <c r="R30" s="16"/>
      <c r="S30" s="1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0.2</v>
      </c>
      <c r="AA30" s="14">
        <v>0.2</v>
      </c>
      <c r="AB30" s="14" t="s">
        <v>52</v>
      </c>
      <c r="AC30" s="14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65</v>
      </c>
      <c r="B31" s="14" t="s">
        <v>43</v>
      </c>
      <c r="C31" s="14"/>
      <c r="D31" s="14">
        <v>354</v>
      </c>
      <c r="E31" s="14">
        <v>354</v>
      </c>
      <c r="F31" s="14"/>
      <c r="G31" s="15">
        <v>0</v>
      </c>
      <c r="H31" s="14" t="e">
        <v>#N/A</v>
      </c>
      <c r="I31" s="14" t="s">
        <v>34</v>
      </c>
      <c r="J31" s="14">
        <v>354</v>
      </c>
      <c r="K31" s="14">
        <f t="shared" si="2"/>
        <v>0</v>
      </c>
      <c r="L31" s="14">
        <f t="shared" si="3"/>
        <v>0</v>
      </c>
      <c r="M31" s="14">
        <v>354</v>
      </c>
      <c r="N31" s="14"/>
      <c r="O31" s="14"/>
      <c r="P31" s="14">
        <f t="shared" si="4"/>
        <v>0</v>
      </c>
      <c r="Q31" s="16"/>
      <c r="R31" s="16"/>
      <c r="S31" s="1"/>
      <c r="T31" s="14" t="e">
        <f t="shared" si="5"/>
        <v>#DIV/0!</v>
      </c>
      <c r="U31" s="14" t="e">
        <f t="shared" si="6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0.2</v>
      </c>
      <c r="AA31" s="14">
        <v>0.2</v>
      </c>
      <c r="AB31" s="14" t="s">
        <v>52</v>
      </c>
      <c r="AC31" s="14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2876.7139999999999</v>
      </c>
      <c r="D32" s="1">
        <v>1643.2</v>
      </c>
      <c r="E32" s="1">
        <v>1904.665</v>
      </c>
      <c r="F32" s="1">
        <v>2204.7260000000001</v>
      </c>
      <c r="G32" s="6">
        <v>1</v>
      </c>
      <c r="H32" s="1">
        <v>55</v>
      </c>
      <c r="I32" s="1" t="s">
        <v>34</v>
      </c>
      <c r="J32" s="1">
        <v>1790.5619999999999</v>
      </c>
      <c r="K32" s="1">
        <f t="shared" si="2"/>
        <v>114.10300000000007</v>
      </c>
      <c r="L32" s="1">
        <f t="shared" si="3"/>
        <v>1904.665</v>
      </c>
      <c r="M32" s="1"/>
      <c r="N32" s="1">
        <v>450</v>
      </c>
      <c r="O32" s="1">
        <v>496</v>
      </c>
      <c r="P32" s="1">
        <f t="shared" si="4"/>
        <v>380.93299999999999</v>
      </c>
      <c r="Q32" s="5">
        <f t="shared" ref="Q32:Q36" si="10">11*P32-O32-N32-F32</f>
        <v>1039.5369999999998</v>
      </c>
      <c r="R32" s="5">
        <v>550</v>
      </c>
      <c r="S32" s="1"/>
      <c r="T32" s="1">
        <f t="shared" si="5"/>
        <v>11</v>
      </c>
      <c r="U32" s="1">
        <f t="shared" si="6"/>
        <v>8.2710765410190241</v>
      </c>
      <c r="V32" s="1">
        <v>385.9504</v>
      </c>
      <c r="W32" s="1">
        <v>413.53820000000002</v>
      </c>
      <c r="X32" s="1">
        <v>462.36360000000002</v>
      </c>
      <c r="Y32" s="1">
        <v>449.75</v>
      </c>
      <c r="Z32" s="1">
        <v>372.02519999999998</v>
      </c>
      <c r="AA32" s="1">
        <v>380.46640000000002</v>
      </c>
      <c r="AB32" s="1"/>
      <c r="AC32" s="1">
        <f t="shared" si="7"/>
        <v>1039.5369999999998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4905.6729999999998</v>
      </c>
      <c r="D33" s="1">
        <v>7.6280000000000001</v>
      </c>
      <c r="E33" s="1">
        <v>3742.5940000000001</v>
      </c>
      <c r="F33" s="1">
        <v>844.93700000000001</v>
      </c>
      <c r="G33" s="6">
        <v>1</v>
      </c>
      <c r="H33" s="1">
        <v>50</v>
      </c>
      <c r="I33" s="1" t="s">
        <v>34</v>
      </c>
      <c r="J33" s="1">
        <v>3741.9079999999999</v>
      </c>
      <c r="K33" s="1">
        <f t="shared" si="2"/>
        <v>0.68600000000014916</v>
      </c>
      <c r="L33" s="1">
        <f t="shared" si="3"/>
        <v>3742.5940000000001</v>
      </c>
      <c r="M33" s="1"/>
      <c r="N33" s="1">
        <v>1964.1501999999989</v>
      </c>
      <c r="O33" s="1">
        <v>2500</v>
      </c>
      <c r="P33" s="1">
        <f t="shared" si="4"/>
        <v>748.51880000000006</v>
      </c>
      <c r="Q33" s="5">
        <f t="shared" si="10"/>
        <v>2924.6196000000009</v>
      </c>
      <c r="R33" s="5">
        <v>2925</v>
      </c>
      <c r="S33" s="1"/>
      <c r="T33" s="1">
        <f t="shared" si="5"/>
        <v>10.999999999999998</v>
      </c>
      <c r="U33" s="1">
        <f t="shared" si="6"/>
        <v>7.0927907221568764</v>
      </c>
      <c r="V33" s="1">
        <v>655.62360000000001</v>
      </c>
      <c r="W33" s="1">
        <v>600.91719999999998</v>
      </c>
      <c r="X33" s="1">
        <v>594.7876</v>
      </c>
      <c r="Y33" s="1">
        <v>726.0172</v>
      </c>
      <c r="Z33" s="1">
        <v>698.22700000000009</v>
      </c>
      <c r="AA33" s="1">
        <v>728.86440000000005</v>
      </c>
      <c r="AB33" s="1"/>
      <c r="AC33" s="1">
        <f t="shared" si="7"/>
        <v>2924.6196000000009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68</v>
      </c>
      <c r="B34" s="1" t="s">
        <v>33</v>
      </c>
      <c r="C34" s="1">
        <v>294.88900000000001</v>
      </c>
      <c r="D34" s="1">
        <v>73.394000000000005</v>
      </c>
      <c r="E34" s="1">
        <v>57.393999999999998</v>
      </c>
      <c r="F34" s="1">
        <v>301.96899999999999</v>
      </c>
      <c r="G34" s="6">
        <v>1</v>
      </c>
      <c r="H34" s="1">
        <v>55</v>
      </c>
      <c r="I34" s="1" t="s">
        <v>34</v>
      </c>
      <c r="J34" s="1">
        <v>58.686</v>
      </c>
      <c r="K34" s="1">
        <f t="shared" si="2"/>
        <v>-1.2920000000000016</v>
      </c>
      <c r="L34" s="1">
        <f t="shared" si="3"/>
        <v>57.393999999999998</v>
      </c>
      <c r="M34" s="1"/>
      <c r="N34" s="1">
        <v>0</v>
      </c>
      <c r="O34" s="1">
        <v>0</v>
      </c>
      <c r="P34" s="1">
        <f t="shared" si="4"/>
        <v>11.4788</v>
      </c>
      <c r="Q34" s="5"/>
      <c r="R34" s="5"/>
      <c r="S34" s="1"/>
      <c r="T34" s="1">
        <f t="shared" si="5"/>
        <v>26.306669686726835</v>
      </c>
      <c r="U34" s="1">
        <f t="shared" si="6"/>
        <v>26.306669686726835</v>
      </c>
      <c r="V34" s="1">
        <v>8.7878000000000007</v>
      </c>
      <c r="W34" s="1">
        <v>8.4407999999999994</v>
      </c>
      <c r="X34" s="1">
        <v>8.0846</v>
      </c>
      <c r="Y34" s="1">
        <v>6.8638000000000003</v>
      </c>
      <c r="Z34" s="1">
        <v>9.3244000000000007</v>
      </c>
      <c r="AA34" s="1">
        <v>10.384</v>
      </c>
      <c r="AB34" s="20" t="s">
        <v>172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33</v>
      </c>
      <c r="C35" s="1">
        <v>3652.884</v>
      </c>
      <c r="D35" s="1">
        <v>2099.7579999999998</v>
      </c>
      <c r="E35" s="1">
        <v>2968.0920000000001</v>
      </c>
      <c r="F35" s="1">
        <v>2226.7809999999999</v>
      </c>
      <c r="G35" s="6">
        <v>1</v>
      </c>
      <c r="H35" s="1">
        <v>55</v>
      </c>
      <c r="I35" s="1" t="s">
        <v>34</v>
      </c>
      <c r="J35" s="1">
        <v>2805.5360000000001</v>
      </c>
      <c r="K35" s="1">
        <f t="shared" si="2"/>
        <v>162.55600000000004</v>
      </c>
      <c r="L35" s="1">
        <f t="shared" si="3"/>
        <v>2968.0920000000001</v>
      </c>
      <c r="M35" s="1"/>
      <c r="N35" s="1">
        <v>450</v>
      </c>
      <c r="O35" s="1">
        <v>1449</v>
      </c>
      <c r="P35" s="1">
        <f t="shared" si="4"/>
        <v>593.61840000000007</v>
      </c>
      <c r="Q35" s="5">
        <f t="shared" si="10"/>
        <v>2404.0214000000005</v>
      </c>
      <c r="R35" s="5">
        <v>1500</v>
      </c>
      <c r="S35" s="1"/>
      <c r="T35" s="1">
        <f t="shared" si="5"/>
        <v>11</v>
      </c>
      <c r="U35" s="1">
        <f t="shared" si="6"/>
        <v>6.9502242518089057</v>
      </c>
      <c r="V35" s="1">
        <v>549.94539999999995</v>
      </c>
      <c r="W35" s="1">
        <v>570.37160000000006</v>
      </c>
      <c r="X35" s="1">
        <v>617.30439999999999</v>
      </c>
      <c r="Y35" s="1">
        <v>597.86</v>
      </c>
      <c r="Z35" s="1">
        <v>490.19420000000002</v>
      </c>
      <c r="AA35" s="1">
        <v>499.31859999999989</v>
      </c>
      <c r="AB35" s="1"/>
      <c r="AC35" s="1">
        <f t="shared" si="7"/>
        <v>2404.0214000000005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33</v>
      </c>
      <c r="C36" s="1">
        <v>6920.9459999999999</v>
      </c>
      <c r="D36" s="1">
        <v>2329.9259999999999</v>
      </c>
      <c r="E36" s="1">
        <v>4780.0829999999996</v>
      </c>
      <c r="F36" s="1">
        <v>3227.4380000000001</v>
      </c>
      <c r="G36" s="6">
        <v>1</v>
      </c>
      <c r="H36" s="1">
        <v>60</v>
      </c>
      <c r="I36" s="1" t="s">
        <v>34</v>
      </c>
      <c r="J36" s="1">
        <v>4719.8599999999997</v>
      </c>
      <c r="K36" s="1">
        <f t="shared" ref="K36:K67" si="11">E36-J36</f>
        <v>60.222999999999956</v>
      </c>
      <c r="L36" s="1">
        <f t="shared" si="3"/>
        <v>4780.0829999999996</v>
      </c>
      <c r="M36" s="1"/>
      <c r="N36" s="1">
        <v>2145.7851999999998</v>
      </c>
      <c r="O36" s="1">
        <v>2500</v>
      </c>
      <c r="P36" s="1">
        <f t="shared" si="4"/>
        <v>956.01659999999993</v>
      </c>
      <c r="Q36" s="5">
        <f t="shared" si="10"/>
        <v>2642.9593999999997</v>
      </c>
      <c r="R36" s="5">
        <v>2643</v>
      </c>
      <c r="S36" s="1"/>
      <c r="T36" s="1">
        <f t="shared" si="5"/>
        <v>11.000000000000002</v>
      </c>
      <c r="U36" s="1">
        <f t="shared" si="6"/>
        <v>8.2354461209146379</v>
      </c>
      <c r="V36" s="1">
        <v>945.92060000000004</v>
      </c>
      <c r="W36" s="1">
        <v>921.44820000000004</v>
      </c>
      <c r="X36" s="1">
        <v>994.14400000000001</v>
      </c>
      <c r="Y36" s="1">
        <v>976.42199999999991</v>
      </c>
      <c r="Z36" s="1">
        <v>772.53520000000003</v>
      </c>
      <c r="AA36" s="1">
        <v>850.2120000000001</v>
      </c>
      <c r="AB36" s="1"/>
      <c r="AC36" s="1">
        <f t="shared" si="7"/>
        <v>2642.9593999999997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72</v>
      </c>
      <c r="B37" s="14" t="s">
        <v>33</v>
      </c>
      <c r="C37" s="14">
        <v>220.393</v>
      </c>
      <c r="D37" s="14">
        <v>0.92800000000000005</v>
      </c>
      <c r="E37" s="14">
        <v>176.22900000000001</v>
      </c>
      <c r="F37" s="14">
        <v>3.298</v>
      </c>
      <c r="G37" s="15">
        <v>0</v>
      </c>
      <c r="H37" s="14">
        <v>50</v>
      </c>
      <c r="I37" s="14" t="s">
        <v>34</v>
      </c>
      <c r="J37" s="14">
        <v>164.8</v>
      </c>
      <c r="K37" s="14">
        <f t="shared" si="11"/>
        <v>11.429000000000002</v>
      </c>
      <c r="L37" s="14">
        <f t="shared" si="3"/>
        <v>176.22900000000001</v>
      </c>
      <c r="M37" s="14"/>
      <c r="N37" s="14"/>
      <c r="O37" s="14"/>
      <c r="P37" s="14">
        <f t="shared" si="4"/>
        <v>35.245800000000003</v>
      </c>
      <c r="Q37" s="16"/>
      <c r="R37" s="16"/>
      <c r="S37" s="1"/>
      <c r="T37" s="14">
        <f t="shared" si="5"/>
        <v>9.3571432624596398E-2</v>
      </c>
      <c r="U37" s="14">
        <f t="shared" si="6"/>
        <v>9.3571432624596398E-2</v>
      </c>
      <c r="V37" s="14">
        <v>32.031599999999997</v>
      </c>
      <c r="W37" s="14">
        <v>33.466000000000001</v>
      </c>
      <c r="X37" s="14">
        <v>37.22</v>
      </c>
      <c r="Y37" s="14">
        <v>36.882800000000003</v>
      </c>
      <c r="Z37" s="14">
        <v>34.3628</v>
      </c>
      <c r="AA37" s="14">
        <v>47.448999999999998</v>
      </c>
      <c r="AB37" s="14" t="s">
        <v>52</v>
      </c>
      <c r="AC37" s="14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33</v>
      </c>
      <c r="C38" s="1">
        <v>3252.759</v>
      </c>
      <c r="D38" s="1">
        <v>1632.991</v>
      </c>
      <c r="E38" s="1">
        <v>2334.4290000000001</v>
      </c>
      <c r="F38" s="1">
        <v>2068.3420000000001</v>
      </c>
      <c r="G38" s="6">
        <v>1</v>
      </c>
      <c r="H38" s="1">
        <v>55</v>
      </c>
      <c r="I38" s="1" t="s">
        <v>34</v>
      </c>
      <c r="J38" s="1">
        <v>2202.2359999999999</v>
      </c>
      <c r="K38" s="1">
        <f t="shared" si="11"/>
        <v>132.19300000000021</v>
      </c>
      <c r="L38" s="1">
        <f t="shared" si="3"/>
        <v>2334.4290000000001</v>
      </c>
      <c r="M38" s="1"/>
      <c r="N38" s="1">
        <v>450</v>
      </c>
      <c r="O38" s="1">
        <v>934</v>
      </c>
      <c r="P38" s="1">
        <f t="shared" si="4"/>
        <v>466.88580000000002</v>
      </c>
      <c r="Q38" s="5">
        <f t="shared" ref="Q38:Q42" si="12">11*P38-O38-N38-F38</f>
        <v>1683.4018000000001</v>
      </c>
      <c r="R38" s="5">
        <v>1100</v>
      </c>
      <c r="S38" s="1"/>
      <c r="T38" s="1">
        <f t="shared" si="5"/>
        <v>11</v>
      </c>
      <c r="U38" s="1">
        <f t="shared" si="6"/>
        <v>7.3944035136643693</v>
      </c>
      <c r="V38" s="1">
        <v>440.75400000000002</v>
      </c>
      <c r="W38" s="1">
        <v>453.20780000000002</v>
      </c>
      <c r="X38" s="1">
        <v>509.47160000000002</v>
      </c>
      <c r="Y38" s="1">
        <v>503.67559999999997</v>
      </c>
      <c r="Z38" s="1">
        <v>409.7278</v>
      </c>
      <c r="AA38" s="1">
        <v>405.73059999999998</v>
      </c>
      <c r="AB38" s="1"/>
      <c r="AC38" s="1">
        <f t="shared" si="7"/>
        <v>1683.4018000000001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33</v>
      </c>
      <c r="C39" s="1">
        <v>4995.3789999999999</v>
      </c>
      <c r="D39" s="1">
        <v>2100.2750000000001</v>
      </c>
      <c r="E39" s="1">
        <v>3663.4059999999999</v>
      </c>
      <c r="F39" s="1">
        <v>2746.2130000000002</v>
      </c>
      <c r="G39" s="6">
        <v>1</v>
      </c>
      <c r="H39" s="1">
        <v>60</v>
      </c>
      <c r="I39" s="1" t="s">
        <v>34</v>
      </c>
      <c r="J39" s="1">
        <v>3599.7649999999999</v>
      </c>
      <c r="K39" s="1">
        <f t="shared" si="11"/>
        <v>63.641000000000076</v>
      </c>
      <c r="L39" s="1">
        <f t="shared" si="3"/>
        <v>3663.4059999999999</v>
      </c>
      <c r="M39" s="1"/>
      <c r="N39" s="1">
        <v>750</v>
      </c>
      <c r="O39" s="1">
        <v>887</v>
      </c>
      <c r="P39" s="1">
        <f t="shared" si="4"/>
        <v>732.68119999999999</v>
      </c>
      <c r="Q39" s="5">
        <f t="shared" si="12"/>
        <v>3676.2801999999997</v>
      </c>
      <c r="R39" s="5">
        <v>3676</v>
      </c>
      <c r="S39" s="1"/>
      <c r="T39" s="1">
        <f t="shared" si="5"/>
        <v>10.999999999999998</v>
      </c>
      <c r="U39" s="1">
        <f t="shared" si="6"/>
        <v>5.9824286470022701</v>
      </c>
      <c r="V39" s="1">
        <v>626.00600000000009</v>
      </c>
      <c r="W39" s="1">
        <v>613.11680000000001</v>
      </c>
      <c r="X39" s="1">
        <v>741.70979999999997</v>
      </c>
      <c r="Y39" s="1">
        <v>701.11260000000004</v>
      </c>
      <c r="Z39" s="1">
        <v>529.31580000000008</v>
      </c>
      <c r="AA39" s="1">
        <v>616.58299999999997</v>
      </c>
      <c r="AB39" s="1"/>
      <c r="AC39" s="1">
        <f t="shared" si="7"/>
        <v>3676.2801999999997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33</v>
      </c>
      <c r="C40" s="1">
        <v>1550.511</v>
      </c>
      <c r="D40" s="1">
        <v>859.75</v>
      </c>
      <c r="E40" s="1">
        <v>1504.021</v>
      </c>
      <c r="F40" s="1">
        <v>659.58399999999995</v>
      </c>
      <c r="G40" s="6">
        <v>1</v>
      </c>
      <c r="H40" s="1">
        <v>60</v>
      </c>
      <c r="I40" s="1" t="s">
        <v>34</v>
      </c>
      <c r="J40" s="1">
        <v>1484.37</v>
      </c>
      <c r="K40" s="1">
        <f t="shared" si="11"/>
        <v>19.651000000000067</v>
      </c>
      <c r="L40" s="1">
        <f t="shared" si="3"/>
        <v>1504.021</v>
      </c>
      <c r="M40" s="1"/>
      <c r="N40" s="1">
        <v>1000</v>
      </c>
      <c r="O40" s="1">
        <v>81</v>
      </c>
      <c r="P40" s="1">
        <f t="shared" si="4"/>
        <v>300.80419999999998</v>
      </c>
      <c r="Q40" s="5">
        <f t="shared" si="12"/>
        <v>1568.2622000000001</v>
      </c>
      <c r="R40" s="5">
        <v>750</v>
      </c>
      <c r="S40" s="1"/>
      <c r="T40" s="1">
        <f t="shared" si="5"/>
        <v>11</v>
      </c>
      <c r="U40" s="1">
        <f t="shared" si="6"/>
        <v>5.7864351628069022</v>
      </c>
      <c r="V40" s="1">
        <v>258.14</v>
      </c>
      <c r="W40" s="1">
        <v>312.51900000000001</v>
      </c>
      <c r="X40" s="1">
        <v>271.572</v>
      </c>
      <c r="Y40" s="1">
        <v>235.76519999999999</v>
      </c>
      <c r="Z40" s="1">
        <v>369.3612</v>
      </c>
      <c r="AA40" s="1">
        <v>360.81099999999998</v>
      </c>
      <c r="AB40" s="1"/>
      <c r="AC40" s="1">
        <f t="shared" si="7"/>
        <v>1568.2622000000001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33</v>
      </c>
      <c r="C41" s="1">
        <v>399.03899999999999</v>
      </c>
      <c r="D41" s="1">
        <v>404.58</v>
      </c>
      <c r="E41" s="1">
        <v>378.858</v>
      </c>
      <c r="F41" s="1">
        <v>288.69600000000003</v>
      </c>
      <c r="G41" s="6">
        <v>1</v>
      </c>
      <c r="H41" s="1">
        <v>60</v>
      </c>
      <c r="I41" s="1" t="s">
        <v>34</v>
      </c>
      <c r="J41" s="1">
        <v>354.76799999999997</v>
      </c>
      <c r="K41" s="1">
        <f t="shared" si="11"/>
        <v>24.090000000000032</v>
      </c>
      <c r="L41" s="1">
        <f t="shared" si="3"/>
        <v>378.858</v>
      </c>
      <c r="M41" s="1"/>
      <c r="N41" s="1">
        <v>283.6028</v>
      </c>
      <c r="O41" s="1">
        <v>122</v>
      </c>
      <c r="P41" s="1">
        <f t="shared" si="4"/>
        <v>75.771600000000007</v>
      </c>
      <c r="Q41" s="5">
        <f t="shared" si="12"/>
        <v>139.18880000000001</v>
      </c>
      <c r="R41" s="5">
        <v>70</v>
      </c>
      <c r="S41" s="1"/>
      <c r="T41" s="1">
        <f t="shared" si="5"/>
        <v>11</v>
      </c>
      <c r="U41" s="1">
        <f t="shared" si="6"/>
        <v>9.1630478965733868</v>
      </c>
      <c r="V41" s="1">
        <v>83.9482</v>
      </c>
      <c r="W41" s="1">
        <v>88.519800000000004</v>
      </c>
      <c r="X41" s="1">
        <v>84.954999999999998</v>
      </c>
      <c r="Y41" s="1">
        <v>71.757199999999997</v>
      </c>
      <c r="Z41" s="1">
        <v>59.507399999999997</v>
      </c>
      <c r="AA41" s="1">
        <v>88.510599999999997</v>
      </c>
      <c r="AB41" s="1"/>
      <c r="AC41" s="1">
        <f t="shared" si="7"/>
        <v>139.18880000000001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1796.3440000000001</v>
      </c>
      <c r="D42" s="1">
        <v>352.50299999999999</v>
      </c>
      <c r="E42" s="1">
        <v>1043.9939999999999</v>
      </c>
      <c r="F42" s="1">
        <v>899.98699999999997</v>
      </c>
      <c r="G42" s="6">
        <v>1</v>
      </c>
      <c r="H42" s="1">
        <v>60</v>
      </c>
      <c r="I42" s="1" t="s">
        <v>34</v>
      </c>
      <c r="J42" s="1">
        <v>982.75</v>
      </c>
      <c r="K42" s="1">
        <f t="shared" si="11"/>
        <v>61.243999999999915</v>
      </c>
      <c r="L42" s="1">
        <f t="shared" si="3"/>
        <v>1043.9939999999999</v>
      </c>
      <c r="M42" s="1"/>
      <c r="N42" s="1">
        <v>142.29179999999971</v>
      </c>
      <c r="O42" s="1">
        <v>326</v>
      </c>
      <c r="P42" s="1">
        <f t="shared" si="4"/>
        <v>208.79879999999997</v>
      </c>
      <c r="Q42" s="5">
        <f t="shared" si="12"/>
        <v>928.50800000000015</v>
      </c>
      <c r="R42" s="5">
        <v>800</v>
      </c>
      <c r="S42" s="1"/>
      <c r="T42" s="1">
        <f t="shared" si="5"/>
        <v>11</v>
      </c>
      <c r="U42" s="1">
        <f t="shared" si="6"/>
        <v>6.5530970484504687</v>
      </c>
      <c r="V42" s="1">
        <v>185.14160000000001</v>
      </c>
      <c r="W42" s="1">
        <v>192.1618</v>
      </c>
      <c r="X42" s="1">
        <v>222.23240000000001</v>
      </c>
      <c r="Y42" s="1">
        <v>213.0712</v>
      </c>
      <c r="Z42" s="1">
        <v>203.38579999999999</v>
      </c>
      <c r="AA42" s="1">
        <v>216.15979999999999</v>
      </c>
      <c r="AB42" s="1"/>
      <c r="AC42" s="1">
        <f t="shared" si="7"/>
        <v>928.50800000000015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78</v>
      </c>
      <c r="B43" s="10" t="s">
        <v>33</v>
      </c>
      <c r="C43" s="10">
        <v>15.750999999999999</v>
      </c>
      <c r="D43" s="10"/>
      <c r="E43" s="10">
        <v>6.0789999999999997</v>
      </c>
      <c r="F43" s="10">
        <v>6.4189999999999996</v>
      </c>
      <c r="G43" s="11">
        <v>0</v>
      </c>
      <c r="H43" s="10">
        <v>180</v>
      </c>
      <c r="I43" s="10" t="s">
        <v>35</v>
      </c>
      <c r="J43" s="10">
        <v>4.68</v>
      </c>
      <c r="K43" s="10">
        <f t="shared" si="11"/>
        <v>1.399</v>
      </c>
      <c r="L43" s="10">
        <f t="shared" si="3"/>
        <v>6.0789999999999997</v>
      </c>
      <c r="M43" s="10"/>
      <c r="N43" s="10"/>
      <c r="O43" s="10"/>
      <c r="P43" s="10">
        <f t="shared" si="4"/>
        <v>1.2158</v>
      </c>
      <c r="Q43" s="12"/>
      <c r="R43" s="12"/>
      <c r="S43" s="1"/>
      <c r="T43" s="10">
        <f t="shared" si="5"/>
        <v>5.279651258430663</v>
      </c>
      <c r="U43" s="10">
        <f t="shared" si="6"/>
        <v>5.279651258430663</v>
      </c>
      <c r="V43" s="10">
        <v>1.7407999999999999</v>
      </c>
      <c r="W43" s="10">
        <v>3.4994000000000001</v>
      </c>
      <c r="X43" s="10">
        <v>4.7984</v>
      </c>
      <c r="Y43" s="10">
        <v>3.6974</v>
      </c>
      <c r="Z43" s="10">
        <v>3.46</v>
      </c>
      <c r="AA43" s="10">
        <v>2.6225999999999998</v>
      </c>
      <c r="AB43" s="10"/>
      <c r="AC43" s="10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33</v>
      </c>
      <c r="C44" s="1">
        <v>2589.8119999999999</v>
      </c>
      <c r="D44" s="1">
        <v>1445.5340000000001</v>
      </c>
      <c r="E44" s="1">
        <v>1643.3430000000001</v>
      </c>
      <c r="F44" s="1">
        <v>2010.7719999999999</v>
      </c>
      <c r="G44" s="6">
        <v>1</v>
      </c>
      <c r="H44" s="1">
        <v>60</v>
      </c>
      <c r="I44" s="1" t="s">
        <v>34</v>
      </c>
      <c r="J44" s="1">
        <v>1551.9059999999999</v>
      </c>
      <c r="K44" s="1">
        <f t="shared" si="11"/>
        <v>91.437000000000126</v>
      </c>
      <c r="L44" s="1">
        <f t="shared" si="3"/>
        <v>1643.3430000000001</v>
      </c>
      <c r="M44" s="1"/>
      <c r="N44" s="1">
        <v>213.0169999999998</v>
      </c>
      <c r="O44" s="1">
        <v>418</v>
      </c>
      <c r="P44" s="1">
        <f t="shared" si="4"/>
        <v>328.66860000000003</v>
      </c>
      <c r="Q44" s="5">
        <f t="shared" ref="Q44" si="13">11*P44-O44-N44-F44</f>
        <v>973.56560000000036</v>
      </c>
      <c r="R44" s="5">
        <v>800</v>
      </c>
      <c r="S44" s="1"/>
      <c r="T44" s="1">
        <f t="shared" si="5"/>
        <v>11</v>
      </c>
      <c r="U44" s="1">
        <f t="shared" si="6"/>
        <v>8.0378502844506574</v>
      </c>
      <c r="V44" s="1">
        <v>331.95600000000002</v>
      </c>
      <c r="W44" s="1">
        <v>353.18099999999998</v>
      </c>
      <c r="X44" s="1">
        <v>416.92899999999997</v>
      </c>
      <c r="Y44" s="1">
        <v>398.6592</v>
      </c>
      <c r="Z44" s="1">
        <v>340.68119999999999</v>
      </c>
      <c r="AA44" s="1">
        <v>364.96559999999999</v>
      </c>
      <c r="AB44" s="1"/>
      <c r="AC44" s="1">
        <f t="shared" si="7"/>
        <v>973.56560000000036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33</v>
      </c>
      <c r="C45" s="1">
        <v>105.648</v>
      </c>
      <c r="D45" s="1">
        <v>0.93500000000000005</v>
      </c>
      <c r="E45" s="1">
        <v>50.027000000000001</v>
      </c>
      <c r="F45" s="1">
        <v>41.338999999999999</v>
      </c>
      <c r="G45" s="6">
        <v>1</v>
      </c>
      <c r="H45" s="1">
        <v>35</v>
      </c>
      <c r="I45" s="1" t="s">
        <v>34</v>
      </c>
      <c r="J45" s="1">
        <v>56.296999999999997</v>
      </c>
      <c r="K45" s="1">
        <f t="shared" si="11"/>
        <v>-6.269999999999996</v>
      </c>
      <c r="L45" s="1">
        <f t="shared" si="3"/>
        <v>50.027000000000001</v>
      </c>
      <c r="M45" s="1"/>
      <c r="N45" s="1">
        <v>0</v>
      </c>
      <c r="O45" s="1">
        <v>18</v>
      </c>
      <c r="P45" s="1">
        <f t="shared" si="4"/>
        <v>10.0054</v>
      </c>
      <c r="Q45" s="5">
        <f>10*P45-O45-N45-F45</f>
        <v>40.715000000000003</v>
      </c>
      <c r="R45" s="5">
        <v>41</v>
      </c>
      <c r="S45" s="1"/>
      <c r="T45" s="1">
        <f t="shared" si="5"/>
        <v>10</v>
      </c>
      <c r="U45" s="1">
        <f t="shared" si="6"/>
        <v>5.9306974233913685</v>
      </c>
      <c r="V45" s="1">
        <v>8.3445999999999998</v>
      </c>
      <c r="W45" s="1">
        <v>10.543799999999999</v>
      </c>
      <c r="X45" s="1">
        <v>15.2232</v>
      </c>
      <c r="Y45" s="1">
        <v>13.9976</v>
      </c>
      <c r="Z45" s="1">
        <v>12.196199999999999</v>
      </c>
      <c r="AA45" s="1">
        <v>10.0802</v>
      </c>
      <c r="AB45" s="1"/>
      <c r="AC45" s="1">
        <f t="shared" si="7"/>
        <v>40.715000000000003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81</v>
      </c>
      <c r="B46" s="14" t="s">
        <v>33</v>
      </c>
      <c r="C46" s="14"/>
      <c r="D46" s="14"/>
      <c r="E46" s="14"/>
      <c r="F46" s="14"/>
      <c r="G46" s="15">
        <v>0</v>
      </c>
      <c r="H46" s="14" t="e">
        <v>#N/A</v>
      </c>
      <c r="I46" s="14" t="s">
        <v>34</v>
      </c>
      <c r="J46" s="14"/>
      <c r="K46" s="14">
        <f t="shared" si="11"/>
        <v>0</v>
      </c>
      <c r="L46" s="14">
        <f t="shared" si="3"/>
        <v>0</v>
      </c>
      <c r="M46" s="14"/>
      <c r="N46" s="14"/>
      <c r="O46" s="14"/>
      <c r="P46" s="14">
        <f t="shared" si="4"/>
        <v>0</v>
      </c>
      <c r="Q46" s="16"/>
      <c r="R46" s="16"/>
      <c r="S46" s="1"/>
      <c r="T46" s="14" t="e">
        <f t="shared" si="5"/>
        <v>#DIV/0!</v>
      </c>
      <c r="U46" s="14" t="e">
        <f t="shared" si="6"/>
        <v>#DIV/0!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 t="s">
        <v>52</v>
      </c>
      <c r="AC46" s="14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82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34</v>
      </c>
      <c r="J47" s="14"/>
      <c r="K47" s="14">
        <f t="shared" si="11"/>
        <v>0</v>
      </c>
      <c r="L47" s="14">
        <f t="shared" si="3"/>
        <v>0</v>
      </c>
      <c r="M47" s="14"/>
      <c r="N47" s="14"/>
      <c r="O47" s="14"/>
      <c r="P47" s="14">
        <f t="shared" si="4"/>
        <v>0</v>
      </c>
      <c r="Q47" s="16"/>
      <c r="R47" s="16"/>
      <c r="S47" s="1"/>
      <c r="T47" s="14" t="e">
        <f t="shared" si="5"/>
        <v>#DIV/0!</v>
      </c>
      <c r="U47" s="14" t="e">
        <f t="shared" si="6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 t="s">
        <v>52</v>
      </c>
      <c r="AC47" s="14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83</v>
      </c>
      <c r="B48" s="14" t="s">
        <v>33</v>
      </c>
      <c r="C48" s="14"/>
      <c r="D48" s="14">
        <v>860.35799999999995</v>
      </c>
      <c r="E48" s="14">
        <v>859.21799999999996</v>
      </c>
      <c r="F48" s="14"/>
      <c r="G48" s="15">
        <v>0</v>
      </c>
      <c r="H48" s="14">
        <v>30</v>
      </c>
      <c r="I48" s="14" t="s">
        <v>34</v>
      </c>
      <c r="J48" s="14">
        <v>860.35799999999995</v>
      </c>
      <c r="K48" s="14">
        <f t="shared" si="11"/>
        <v>-1.1399999999999864</v>
      </c>
      <c r="L48" s="14">
        <f t="shared" si="3"/>
        <v>-1.1399999999999864</v>
      </c>
      <c r="M48" s="14">
        <v>860.35799999999995</v>
      </c>
      <c r="N48" s="14"/>
      <c r="O48" s="14"/>
      <c r="P48" s="14">
        <f t="shared" si="4"/>
        <v>-0.22799999999999726</v>
      </c>
      <c r="Q48" s="16"/>
      <c r="R48" s="16"/>
      <c r="S48" s="1"/>
      <c r="T48" s="14">
        <f t="shared" si="5"/>
        <v>0</v>
      </c>
      <c r="U48" s="14">
        <f t="shared" si="6"/>
        <v>0</v>
      </c>
      <c r="V48" s="14">
        <v>0</v>
      </c>
      <c r="W48" s="14">
        <v>-0.23480000000000001</v>
      </c>
      <c r="X48" s="14">
        <v>7.606799999999998</v>
      </c>
      <c r="Y48" s="14">
        <v>14.0082</v>
      </c>
      <c r="Z48" s="14">
        <v>18.34500000000001</v>
      </c>
      <c r="AA48" s="14">
        <v>18.42720000000001</v>
      </c>
      <c r="AB48" s="14" t="s">
        <v>52</v>
      </c>
      <c r="AC48" s="14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33</v>
      </c>
      <c r="C49" s="1">
        <v>582.44500000000005</v>
      </c>
      <c r="D49" s="1">
        <v>2.903</v>
      </c>
      <c r="E49" s="1">
        <v>437.51600000000002</v>
      </c>
      <c r="F49" s="1">
        <v>2.7250000000000001</v>
      </c>
      <c r="G49" s="6">
        <v>1</v>
      </c>
      <c r="H49" s="1">
        <v>30</v>
      </c>
      <c r="I49" s="1" t="s">
        <v>34</v>
      </c>
      <c r="J49" s="1">
        <v>464.12400000000002</v>
      </c>
      <c r="K49" s="1">
        <f t="shared" si="11"/>
        <v>-26.608000000000004</v>
      </c>
      <c r="L49" s="1">
        <f t="shared" si="3"/>
        <v>437.51600000000002</v>
      </c>
      <c r="M49" s="1"/>
      <c r="N49" s="1">
        <v>258.85700000000008</v>
      </c>
      <c r="O49" s="1">
        <v>195</v>
      </c>
      <c r="P49" s="1">
        <f t="shared" si="4"/>
        <v>87.503200000000007</v>
      </c>
      <c r="Q49" s="5">
        <f>10*P49-O49-N49-F49</f>
        <v>418.44999999999993</v>
      </c>
      <c r="R49" s="5">
        <v>450</v>
      </c>
      <c r="S49" s="1"/>
      <c r="T49" s="1">
        <f t="shared" si="5"/>
        <v>10</v>
      </c>
      <c r="U49" s="1">
        <f t="shared" si="6"/>
        <v>5.2178891743387679</v>
      </c>
      <c r="V49" s="1">
        <v>72.237800000000007</v>
      </c>
      <c r="W49" s="1">
        <v>75.917000000000002</v>
      </c>
      <c r="X49" s="1">
        <v>84.301199999999994</v>
      </c>
      <c r="Y49" s="1">
        <v>75.526600000000002</v>
      </c>
      <c r="Z49" s="1">
        <v>69.815399999999997</v>
      </c>
      <c r="AA49" s="1">
        <v>73.104399999999998</v>
      </c>
      <c r="AB49" s="1"/>
      <c r="AC49" s="1">
        <f t="shared" si="7"/>
        <v>418.44999999999993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85</v>
      </c>
      <c r="B50" s="14" t="s">
        <v>33</v>
      </c>
      <c r="C50" s="14"/>
      <c r="D50" s="14"/>
      <c r="E50" s="14"/>
      <c r="F50" s="14"/>
      <c r="G50" s="15">
        <v>0</v>
      </c>
      <c r="H50" s="14" t="e">
        <v>#N/A</v>
      </c>
      <c r="I50" s="14" t="s">
        <v>34</v>
      </c>
      <c r="J50" s="14"/>
      <c r="K50" s="14">
        <f t="shared" si="11"/>
        <v>0</v>
      </c>
      <c r="L50" s="14">
        <f t="shared" si="3"/>
        <v>0</v>
      </c>
      <c r="M50" s="14"/>
      <c r="N50" s="14"/>
      <c r="O50" s="14"/>
      <c r="P50" s="14">
        <f t="shared" si="4"/>
        <v>0</v>
      </c>
      <c r="Q50" s="16"/>
      <c r="R50" s="16"/>
      <c r="S50" s="1"/>
      <c r="T50" s="14" t="e">
        <f t="shared" si="5"/>
        <v>#DIV/0!</v>
      </c>
      <c r="U50" s="14" t="e">
        <f t="shared" si="6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 t="s">
        <v>52</v>
      </c>
      <c r="AC50" s="14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4781.5619999999999</v>
      </c>
      <c r="D51" s="1">
        <v>2852.4009999999998</v>
      </c>
      <c r="E51" s="1">
        <v>4135.6589999999997</v>
      </c>
      <c r="F51" s="1">
        <v>2841.28</v>
      </c>
      <c r="G51" s="6">
        <v>1</v>
      </c>
      <c r="H51" s="1">
        <v>40</v>
      </c>
      <c r="I51" s="1" t="s">
        <v>34</v>
      </c>
      <c r="J51" s="1">
        <v>4170.875</v>
      </c>
      <c r="K51" s="1">
        <f t="shared" si="11"/>
        <v>-35.216000000000349</v>
      </c>
      <c r="L51" s="1">
        <f t="shared" si="3"/>
        <v>4135.6589999999997</v>
      </c>
      <c r="M51" s="1"/>
      <c r="N51" s="1">
        <v>0</v>
      </c>
      <c r="O51" s="1">
        <v>1462</v>
      </c>
      <c r="P51" s="1">
        <f t="shared" si="4"/>
        <v>827.13179999999988</v>
      </c>
      <c r="Q51" s="5">
        <f>11*P51-O51-N51-F51</f>
        <v>4795.1697999999978</v>
      </c>
      <c r="R51" s="5">
        <v>3200</v>
      </c>
      <c r="S51" s="1"/>
      <c r="T51" s="1">
        <f t="shared" si="5"/>
        <v>11</v>
      </c>
      <c r="U51" s="1">
        <f t="shared" si="6"/>
        <v>5.202653313534797</v>
      </c>
      <c r="V51" s="1">
        <v>637.89160000000004</v>
      </c>
      <c r="W51" s="1">
        <v>647.23059999999998</v>
      </c>
      <c r="X51" s="1">
        <v>781.15539999999999</v>
      </c>
      <c r="Y51" s="1">
        <v>742.51859999999999</v>
      </c>
      <c r="Z51" s="1">
        <v>730.68259999999998</v>
      </c>
      <c r="AA51" s="1">
        <v>749.04319999999996</v>
      </c>
      <c r="AB51" s="1"/>
      <c r="AC51" s="1">
        <f t="shared" si="7"/>
        <v>4795.1697999999978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87</v>
      </c>
      <c r="B52" s="14" t="s">
        <v>33</v>
      </c>
      <c r="C52" s="14"/>
      <c r="D52" s="14"/>
      <c r="E52" s="14"/>
      <c r="F52" s="14"/>
      <c r="G52" s="15">
        <v>0</v>
      </c>
      <c r="H52" s="14">
        <v>35</v>
      </c>
      <c r="I52" s="14" t="s">
        <v>34</v>
      </c>
      <c r="J52" s="14"/>
      <c r="K52" s="14">
        <f t="shared" si="11"/>
        <v>0</v>
      </c>
      <c r="L52" s="14">
        <f t="shared" si="3"/>
        <v>0</v>
      </c>
      <c r="M52" s="14"/>
      <c r="N52" s="14"/>
      <c r="O52" s="14"/>
      <c r="P52" s="14">
        <f t="shared" si="4"/>
        <v>0</v>
      </c>
      <c r="Q52" s="16"/>
      <c r="R52" s="16"/>
      <c r="S52" s="1"/>
      <c r="T52" s="14" t="e">
        <f t="shared" si="5"/>
        <v>#DIV/0!</v>
      </c>
      <c r="U52" s="14" t="e">
        <f t="shared" si="6"/>
        <v>#DIV/0!</v>
      </c>
      <c r="V52" s="14">
        <v>0</v>
      </c>
      <c r="W52" s="14">
        <v>0</v>
      </c>
      <c r="X52" s="14">
        <v>0</v>
      </c>
      <c r="Y52" s="14">
        <v>1.0696000000000001</v>
      </c>
      <c r="Z52" s="14">
        <v>2.1257999999999999</v>
      </c>
      <c r="AA52" s="14">
        <v>1.5780000000000001</v>
      </c>
      <c r="AB52" s="14" t="s">
        <v>52</v>
      </c>
      <c r="AC52" s="14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33</v>
      </c>
      <c r="C53" s="1">
        <v>27.231000000000002</v>
      </c>
      <c r="D53" s="1"/>
      <c r="E53" s="1">
        <v>19.013999999999999</v>
      </c>
      <c r="F53" s="1"/>
      <c r="G53" s="6">
        <v>1</v>
      </c>
      <c r="H53" s="1" t="e">
        <v>#N/A</v>
      </c>
      <c r="I53" s="1" t="s">
        <v>34</v>
      </c>
      <c r="J53" s="1">
        <v>16.45</v>
      </c>
      <c r="K53" s="1">
        <f t="shared" si="11"/>
        <v>2.5640000000000001</v>
      </c>
      <c r="L53" s="1">
        <f t="shared" si="3"/>
        <v>19.013999999999999</v>
      </c>
      <c r="M53" s="1"/>
      <c r="N53" s="1">
        <v>0</v>
      </c>
      <c r="O53" s="1">
        <v>25</v>
      </c>
      <c r="P53" s="1">
        <f t="shared" si="4"/>
        <v>3.8028</v>
      </c>
      <c r="Q53" s="5">
        <f>11*P53-O53-N53-F53</f>
        <v>16.830799999999996</v>
      </c>
      <c r="R53" s="5">
        <v>20</v>
      </c>
      <c r="S53" s="1"/>
      <c r="T53" s="1">
        <f t="shared" si="5"/>
        <v>11</v>
      </c>
      <c r="U53" s="1">
        <f t="shared" si="6"/>
        <v>6.5741032923109293</v>
      </c>
      <c r="V53" s="1">
        <v>3.2706</v>
      </c>
      <c r="W53" s="1">
        <v>1.0966</v>
      </c>
      <c r="X53" s="1">
        <v>0</v>
      </c>
      <c r="Y53" s="1">
        <v>0</v>
      </c>
      <c r="Z53" s="1">
        <v>0</v>
      </c>
      <c r="AA53" s="1">
        <v>0</v>
      </c>
      <c r="AB53" s="1"/>
      <c r="AC53" s="1">
        <f t="shared" si="7"/>
        <v>16.830799999999996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89</v>
      </c>
      <c r="B54" s="14" t="s">
        <v>33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>
        <f t="shared" si="3"/>
        <v>0</v>
      </c>
      <c r="M54" s="14"/>
      <c r="N54" s="14"/>
      <c r="O54" s="14"/>
      <c r="P54" s="14">
        <f t="shared" si="4"/>
        <v>0</v>
      </c>
      <c r="Q54" s="16"/>
      <c r="R54" s="16"/>
      <c r="S54" s="1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 t="s">
        <v>52</v>
      </c>
      <c r="AC54" s="14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36.307000000000002</v>
      </c>
      <c r="D55" s="1"/>
      <c r="E55" s="1">
        <v>26.488</v>
      </c>
      <c r="F55" s="1">
        <v>4.9779999999999998</v>
      </c>
      <c r="G55" s="6">
        <v>1</v>
      </c>
      <c r="H55" s="1">
        <v>45</v>
      </c>
      <c r="I55" s="1" t="s">
        <v>34</v>
      </c>
      <c r="J55" s="1">
        <v>27.1</v>
      </c>
      <c r="K55" s="1">
        <f t="shared" si="11"/>
        <v>-0.61200000000000188</v>
      </c>
      <c r="L55" s="1">
        <f t="shared" si="3"/>
        <v>26.488</v>
      </c>
      <c r="M55" s="1"/>
      <c r="N55" s="1">
        <v>20</v>
      </c>
      <c r="O55" s="1">
        <v>27</v>
      </c>
      <c r="P55" s="1">
        <f t="shared" si="4"/>
        <v>5.2976000000000001</v>
      </c>
      <c r="Q55" s="5">
        <v>10</v>
      </c>
      <c r="R55" s="5">
        <v>0</v>
      </c>
      <c r="S55" s="1" t="s">
        <v>52</v>
      </c>
      <c r="T55" s="1">
        <f t="shared" si="5"/>
        <v>11.699260042283298</v>
      </c>
      <c r="U55" s="1">
        <f t="shared" si="6"/>
        <v>9.8116128057988519</v>
      </c>
      <c r="V55" s="1">
        <v>6.1536</v>
      </c>
      <c r="W55" s="1">
        <v>7.1449999999999996</v>
      </c>
      <c r="X55" s="1">
        <v>4.8132000000000001</v>
      </c>
      <c r="Y55" s="1">
        <v>5.8848000000000003</v>
      </c>
      <c r="Z55" s="1">
        <v>6.4819999999999993</v>
      </c>
      <c r="AA55" s="1">
        <v>3.26</v>
      </c>
      <c r="AB55" s="1"/>
      <c r="AC55" s="1">
        <f t="shared" si="7"/>
        <v>10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33</v>
      </c>
      <c r="C56" s="1">
        <v>107.628</v>
      </c>
      <c r="D56" s="1"/>
      <c r="E56" s="1">
        <v>66.043999999999997</v>
      </c>
      <c r="F56" s="1">
        <v>23.417000000000002</v>
      </c>
      <c r="G56" s="6">
        <v>1</v>
      </c>
      <c r="H56" s="1">
        <v>45</v>
      </c>
      <c r="I56" s="1" t="s">
        <v>34</v>
      </c>
      <c r="J56" s="1">
        <v>69.054000000000002</v>
      </c>
      <c r="K56" s="1">
        <f t="shared" si="11"/>
        <v>-3.0100000000000051</v>
      </c>
      <c r="L56" s="1">
        <f t="shared" si="3"/>
        <v>66.043999999999997</v>
      </c>
      <c r="M56" s="1"/>
      <c r="N56" s="1">
        <v>20</v>
      </c>
      <c r="O56" s="1">
        <v>39</v>
      </c>
      <c r="P56" s="1">
        <f t="shared" si="4"/>
        <v>13.2088</v>
      </c>
      <c r="Q56" s="5">
        <f t="shared" ref="Q56" si="14">11*P56-O56-N56-F56</f>
        <v>62.879799999999989</v>
      </c>
      <c r="R56" s="5">
        <v>65</v>
      </c>
      <c r="S56" s="1"/>
      <c r="T56" s="1">
        <f t="shared" si="5"/>
        <v>11</v>
      </c>
      <c r="U56" s="1">
        <f t="shared" si="6"/>
        <v>6.2395524195990548</v>
      </c>
      <c r="V56" s="1">
        <v>11.926399999999999</v>
      </c>
      <c r="W56" s="1">
        <v>13.2258</v>
      </c>
      <c r="X56" s="1">
        <v>14.2262</v>
      </c>
      <c r="Y56" s="1">
        <v>12.8604</v>
      </c>
      <c r="Z56" s="1">
        <v>17.443200000000001</v>
      </c>
      <c r="AA56" s="1">
        <v>16.633400000000002</v>
      </c>
      <c r="AB56" s="1"/>
      <c r="AC56" s="1">
        <f t="shared" si="7"/>
        <v>62.879799999999989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33</v>
      </c>
      <c r="C57" s="1">
        <v>95.393000000000001</v>
      </c>
      <c r="D57" s="1">
        <v>0.442</v>
      </c>
      <c r="E57" s="1">
        <v>45.527000000000001</v>
      </c>
      <c r="F57" s="1">
        <v>39.674999999999997</v>
      </c>
      <c r="G57" s="6">
        <v>1</v>
      </c>
      <c r="H57" s="1">
        <v>45</v>
      </c>
      <c r="I57" s="1" t="s">
        <v>34</v>
      </c>
      <c r="J57" s="1">
        <v>49.152999999999999</v>
      </c>
      <c r="K57" s="1">
        <f t="shared" si="11"/>
        <v>-3.6259999999999977</v>
      </c>
      <c r="L57" s="1">
        <f t="shared" si="3"/>
        <v>45.527000000000001</v>
      </c>
      <c r="M57" s="1"/>
      <c r="N57" s="1">
        <v>20</v>
      </c>
      <c r="O57" s="1">
        <v>43</v>
      </c>
      <c r="P57" s="1">
        <f t="shared" si="4"/>
        <v>9.1053999999999995</v>
      </c>
      <c r="Q57" s="5"/>
      <c r="R57" s="5"/>
      <c r="S57" s="1"/>
      <c r="T57" s="1">
        <f t="shared" si="5"/>
        <v>11.276275616667034</v>
      </c>
      <c r="U57" s="1">
        <f t="shared" si="6"/>
        <v>11.276275616667034</v>
      </c>
      <c r="V57" s="1">
        <v>11.4526</v>
      </c>
      <c r="W57" s="1">
        <v>12.6904</v>
      </c>
      <c r="X57" s="1">
        <v>10.6694</v>
      </c>
      <c r="Y57" s="1">
        <v>10.386799999999999</v>
      </c>
      <c r="Z57" s="1">
        <v>15.074199999999999</v>
      </c>
      <c r="AA57" s="1">
        <v>13.9674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93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11"/>
        <v>0</v>
      </c>
      <c r="L58" s="14">
        <f t="shared" si="3"/>
        <v>0</v>
      </c>
      <c r="M58" s="14"/>
      <c r="N58" s="14"/>
      <c r="O58" s="14"/>
      <c r="P58" s="14">
        <f t="shared" si="4"/>
        <v>0</v>
      </c>
      <c r="Q58" s="16"/>
      <c r="R58" s="16"/>
      <c r="S58" s="1"/>
      <c r="T58" s="14" t="e">
        <f t="shared" si="5"/>
        <v>#DIV/0!</v>
      </c>
      <c r="U58" s="14" t="e">
        <f t="shared" si="6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52</v>
      </c>
      <c r="AC58" s="14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94</v>
      </c>
      <c r="B59" s="10" t="s">
        <v>43</v>
      </c>
      <c r="C59" s="10">
        <v>103</v>
      </c>
      <c r="D59" s="10"/>
      <c r="E59" s="10">
        <v>63</v>
      </c>
      <c r="F59" s="10"/>
      <c r="G59" s="11">
        <v>0</v>
      </c>
      <c r="H59" s="10">
        <v>40</v>
      </c>
      <c r="I59" s="10" t="s">
        <v>35</v>
      </c>
      <c r="J59" s="10">
        <v>80</v>
      </c>
      <c r="K59" s="10">
        <f t="shared" si="11"/>
        <v>-17</v>
      </c>
      <c r="L59" s="10">
        <f t="shared" si="3"/>
        <v>63</v>
      </c>
      <c r="M59" s="10"/>
      <c r="N59" s="10"/>
      <c r="O59" s="10"/>
      <c r="P59" s="10">
        <f t="shared" si="4"/>
        <v>12.6</v>
      </c>
      <c r="Q59" s="12"/>
      <c r="R59" s="12"/>
      <c r="S59" s="1"/>
      <c r="T59" s="10">
        <f t="shared" si="5"/>
        <v>0</v>
      </c>
      <c r="U59" s="10">
        <f t="shared" si="6"/>
        <v>0</v>
      </c>
      <c r="V59" s="10">
        <v>22.8</v>
      </c>
      <c r="W59" s="10">
        <v>24.8</v>
      </c>
      <c r="X59" s="10">
        <v>34.4</v>
      </c>
      <c r="Y59" s="10">
        <v>33.4</v>
      </c>
      <c r="Z59" s="10">
        <v>8.6</v>
      </c>
      <c r="AA59" s="10">
        <v>9.4</v>
      </c>
      <c r="AB59" s="10"/>
      <c r="AC59" s="10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43</v>
      </c>
      <c r="C60" s="1">
        <v>916</v>
      </c>
      <c r="D60" s="1"/>
      <c r="E60" s="1">
        <v>653</v>
      </c>
      <c r="F60" s="1">
        <v>109</v>
      </c>
      <c r="G60" s="6">
        <v>0.4</v>
      </c>
      <c r="H60" s="1">
        <v>45</v>
      </c>
      <c r="I60" s="1" t="s">
        <v>34</v>
      </c>
      <c r="J60" s="1">
        <v>655</v>
      </c>
      <c r="K60" s="1">
        <f t="shared" si="11"/>
        <v>-2</v>
      </c>
      <c r="L60" s="1">
        <f t="shared" si="3"/>
        <v>653</v>
      </c>
      <c r="M60" s="1"/>
      <c r="N60" s="1">
        <v>544.59999999999991</v>
      </c>
      <c r="O60" s="1">
        <v>303</v>
      </c>
      <c r="P60" s="1">
        <f t="shared" si="4"/>
        <v>130.6</v>
      </c>
      <c r="Q60" s="5">
        <f t="shared" ref="Q60:Q70" si="15">11*P60-O60-N60-F60</f>
        <v>480</v>
      </c>
      <c r="R60" s="5">
        <v>480</v>
      </c>
      <c r="S60" s="1"/>
      <c r="T60" s="1">
        <f t="shared" si="5"/>
        <v>11</v>
      </c>
      <c r="U60" s="1">
        <f t="shared" si="6"/>
        <v>7.3246554364471663</v>
      </c>
      <c r="V60" s="1">
        <v>122.6</v>
      </c>
      <c r="W60" s="1">
        <v>119.6</v>
      </c>
      <c r="X60" s="1">
        <v>139</v>
      </c>
      <c r="Y60" s="1">
        <v>134.80000000000001</v>
      </c>
      <c r="Z60" s="1">
        <v>119.2</v>
      </c>
      <c r="AA60" s="1">
        <v>125.2</v>
      </c>
      <c r="AB60" s="1"/>
      <c r="AC60" s="1">
        <f t="shared" si="7"/>
        <v>192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43</v>
      </c>
      <c r="C61" s="1">
        <v>39</v>
      </c>
      <c r="D61" s="1">
        <v>150</v>
      </c>
      <c r="E61" s="1">
        <v>60</v>
      </c>
      <c r="F61" s="1">
        <v>109</v>
      </c>
      <c r="G61" s="6">
        <v>0.45</v>
      </c>
      <c r="H61" s="1">
        <v>50</v>
      </c>
      <c r="I61" s="1" t="s">
        <v>34</v>
      </c>
      <c r="J61" s="1">
        <v>88</v>
      </c>
      <c r="K61" s="1">
        <f t="shared" si="11"/>
        <v>-28</v>
      </c>
      <c r="L61" s="1">
        <f t="shared" si="3"/>
        <v>60</v>
      </c>
      <c r="M61" s="1"/>
      <c r="N61" s="1">
        <v>0</v>
      </c>
      <c r="O61" s="1">
        <v>0</v>
      </c>
      <c r="P61" s="1">
        <f t="shared" si="4"/>
        <v>12</v>
      </c>
      <c r="Q61" s="5">
        <f t="shared" si="15"/>
        <v>23</v>
      </c>
      <c r="R61" s="5">
        <v>0</v>
      </c>
      <c r="S61" s="1" t="s">
        <v>52</v>
      </c>
      <c r="T61" s="1">
        <f t="shared" si="5"/>
        <v>11</v>
      </c>
      <c r="U61" s="1">
        <f t="shared" si="6"/>
        <v>9.0833333333333339</v>
      </c>
      <c r="V61" s="1">
        <v>12.2</v>
      </c>
      <c r="W61" s="1">
        <v>16.2</v>
      </c>
      <c r="X61" s="1">
        <v>17.600000000000001</v>
      </c>
      <c r="Y61" s="1">
        <v>14.8</v>
      </c>
      <c r="Z61" s="1">
        <v>12.4</v>
      </c>
      <c r="AA61" s="1">
        <v>14</v>
      </c>
      <c r="AB61" s="1"/>
      <c r="AC61" s="1">
        <f t="shared" si="7"/>
        <v>10.35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447.00099999999998</v>
      </c>
      <c r="D62" s="1"/>
      <c r="E62" s="1">
        <v>286.839</v>
      </c>
      <c r="F62" s="1">
        <v>114.878</v>
      </c>
      <c r="G62" s="6">
        <v>1</v>
      </c>
      <c r="H62" s="1">
        <v>45</v>
      </c>
      <c r="I62" s="1" t="s">
        <v>34</v>
      </c>
      <c r="J62" s="1">
        <v>293.60000000000002</v>
      </c>
      <c r="K62" s="1">
        <f t="shared" si="11"/>
        <v>-6.7610000000000241</v>
      </c>
      <c r="L62" s="1">
        <f t="shared" si="3"/>
        <v>286.839</v>
      </c>
      <c r="M62" s="1"/>
      <c r="N62" s="1">
        <v>0</v>
      </c>
      <c r="O62" s="1">
        <v>91</v>
      </c>
      <c r="P62" s="1">
        <f t="shared" si="4"/>
        <v>57.367800000000003</v>
      </c>
      <c r="Q62" s="5">
        <f t="shared" si="15"/>
        <v>425.1678</v>
      </c>
      <c r="R62" s="5">
        <v>425</v>
      </c>
      <c r="S62" s="1"/>
      <c r="T62" s="1">
        <f t="shared" si="5"/>
        <v>11</v>
      </c>
      <c r="U62" s="1">
        <f t="shared" si="6"/>
        <v>3.5887379331262483</v>
      </c>
      <c r="V62" s="1">
        <v>39.236600000000003</v>
      </c>
      <c r="W62" s="1">
        <v>35.959600000000002</v>
      </c>
      <c r="X62" s="1">
        <v>49.066000000000003</v>
      </c>
      <c r="Y62" s="1">
        <v>53.397199999999998</v>
      </c>
      <c r="Z62" s="1">
        <v>45.0886</v>
      </c>
      <c r="AA62" s="1">
        <v>68.120399999999989</v>
      </c>
      <c r="AB62" s="1"/>
      <c r="AC62" s="1">
        <f t="shared" si="7"/>
        <v>425.1678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43</v>
      </c>
      <c r="C63" s="1">
        <v>218</v>
      </c>
      <c r="D63" s="1"/>
      <c r="E63" s="1">
        <v>141</v>
      </c>
      <c r="F63" s="1">
        <v>22</v>
      </c>
      <c r="G63" s="6">
        <v>0.35</v>
      </c>
      <c r="H63" s="1">
        <v>40</v>
      </c>
      <c r="I63" s="1" t="s">
        <v>34</v>
      </c>
      <c r="J63" s="1">
        <v>157</v>
      </c>
      <c r="K63" s="1">
        <f t="shared" si="11"/>
        <v>-16</v>
      </c>
      <c r="L63" s="1">
        <f t="shared" si="3"/>
        <v>141</v>
      </c>
      <c r="M63" s="1"/>
      <c r="N63" s="1">
        <v>165</v>
      </c>
      <c r="O63" s="1">
        <v>11</v>
      </c>
      <c r="P63" s="1">
        <f t="shared" si="4"/>
        <v>28.2</v>
      </c>
      <c r="Q63" s="5">
        <f t="shared" si="15"/>
        <v>112.19999999999999</v>
      </c>
      <c r="R63" s="5">
        <v>120</v>
      </c>
      <c r="S63" s="1"/>
      <c r="T63" s="1">
        <f t="shared" si="5"/>
        <v>11</v>
      </c>
      <c r="U63" s="1">
        <f t="shared" si="6"/>
        <v>7.0212765957446814</v>
      </c>
      <c r="V63" s="1">
        <v>28.8</v>
      </c>
      <c r="W63" s="1">
        <v>32</v>
      </c>
      <c r="X63" s="1">
        <v>35.799999999999997</v>
      </c>
      <c r="Y63" s="1">
        <v>35</v>
      </c>
      <c r="Z63" s="1">
        <v>9.1999999999999993</v>
      </c>
      <c r="AA63" s="1">
        <v>11.6</v>
      </c>
      <c r="AB63" s="1"/>
      <c r="AC63" s="1">
        <f t="shared" si="7"/>
        <v>39.269999999999996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21.608000000000001</v>
      </c>
      <c r="D64" s="1"/>
      <c r="E64" s="1">
        <v>10.792</v>
      </c>
      <c r="F64" s="1">
        <v>10.795999999999999</v>
      </c>
      <c r="G64" s="6">
        <v>1</v>
      </c>
      <c r="H64" s="1" t="e">
        <v>#N/A</v>
      </c>
      <c r="I64" s="1" t="s">
        <v>34</v>
      </c>
      <c r="J64" s="1">
        <v>12.2</v>
      </c>
      <c r="K64" s="1">
        <f t="shared" si="11"/>
        <v>-1.4079999999999995</v>
      </c>
      <c r="L64" s="1">
        <f t="shared" si="3"/>
        <v>10.792</v>
      </c>
      <c r="M64" s="1"/>
      <c r="N64" s="1">
        <v>0</v>
      </c>
      <c r="O64" s="1">
        <v>0</v>
      </c>
      <c r="P64" s="1">
        <f t="shared" si="4"/>
        <v>2.1583999999999999</v>
      </c>
      <c r="Q64" s="5">
        <f t="shared" si="15"/>
        <v>12.946400000000001</v>
      </c>
      <c r="R64" s="5">
        <v>20</v>
      </c>
      <c r="S64" s="1"/>
      <c r="T64" s="1">
        <f t="shared" si="5"/>
        <v>11</v>
      </c>
      <c r="U64" s="1">
        <f t="shared" si="6"/>
        <v>5.0018532246108229</v>
      </c>
      <c r="V64" s="1">
        <v>0.28720000000000001</v>
      </c>
      <c r="W64" s="1">
        <v>0</v>
      </c>
      <c r="X64" s="1">
        <v>0</v>
      </c>
      <c r="Y64" s="1">
        <v>0</v>
      </c>
      <c r="Z64" s="1">
        <v>0.14080000000000001</v>
      </c>
      <c r="AA64" s="1">
        <v>0.14080000000000001</v>
      </c>
      <c r="AB64" s="1"/>
      <c r="AC64" s="1">
        <f t="shared" si="7"/>
        <v>12.946400000000001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43</v>
      </c>
      <c r="C65" s="1">
        <v>573</v>
      </c>
      <c r="D65" s="1">
        <v>1542</v>
      </c>
      <c r="E65" s="1">
        <v>1526</v>
      </c>
      <c r="F65" s="1">
        <v>379</v>
      </c>
      <c r="G65" s="6">
        <v>0.4</v>
      </c>
      <c r="H65" s="1">
        <v>40</v>
      </c>
      <c r="I65" s="1" t="s">
        <v>34</v>
      </c>
      <c r="J65" s="1">
        <v>1529</v>
      </c>
      <c r="K65" s="1">
        <f t="shared" si="11"/>
        <v>-3</v>
      </c>
      <c r="L65" s="1">
        <f t="shared" si="3"/>
        <v>446</v>
      </c>
      <c r="M65" s="1">
        <v>1080</v>
      </c>
      <c r="N65" s="1">
        <v>60</v>
      </c>
      <c r="O65" s="1">
        <v>132</v>
      </c>
      <c r="P65" s="1">
        <f t="shared" si="4"/>
        <v>89.2</v>
      </c>
      <c r="Q65" s="5">
        <f t="shared" si="15"/>
        <v>410.20000000000005</v>
      </c>
      <c r="R65" s="5">
        <v>450</v>
      </c>
      <c r="S65" s="1"/>
      <c r="T65" s="1">
        <f t="shared" si="5"/>
        <v>11</v>
      </c>
      <c r="U65" s="1">
        <f t="shared" si="6"/>
        <v>6.4013452914798208</v>
      </c>
      <c r="V65" s="1">
        <v>78.400000000000006</v>
      </c>
      <c r="W65" s="1">
        <v>81.2</v>
      </c>
      <c r="X65" s="1">
        <v>94.6</v>
      </c>
      <c r="Y65" s="1">
        <v>87.4</v>
      </c>
      <c r="Z65" s="1">
        <v>76</v>
      </c>
      <c r="AA65" s="1">
        <v>102.2</v>
      </c>
      <c r="AB65" s="1"/>
      <c r="AC65" s="1">
        <f t="shared" si="7"/>
        <v>164.08000000000004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43</v>
      </c>
      <c r="C66" s="1">
        <v>935</v>
      </c>
      <c r="D66" s="1">
        <v>1896</v>
      </c>
      <c r="E66" s="1">
        <v>2129</v>
      </c>
      <c r="F66" s="1">
        <v>539</v>
      </c>
      <c r="G66" s="6">
        <v>0.4</v>
      </c>
      <c r="H66" s="1">
        <v>45</v>
      </c>
      <c r="I66" s="1" t="s">
        <v>34</v>
      </c>
      <c r="J66" s="1">
        <v>2120</v>
      </c>
      <c r="K66" s="1">
        <f t="shared" si="11"/>
        <v>9</v>
      </c>
      <c r="L66" s="1">
        <f t="shared" si="3"/>
        <v>791</v>
      </c>
      <c r="M66" s="1">
        <v>1338</v>
      </c>
      <c r="N66" s="1">
        <v>0</v>
      </c>
      <c r="O66" s="1">
        <v>381</v>
      </c>
      <c r="P66" s="1">
        <f t="shared" si="4"/>
        <v>158.19999999999999</v>
      </c>
      <c r="Q66" s="5">
        <f t="shared" si="15"/>
        <v>820.19999999999982</v>
      </c>
      <c r="R66" s="5">
        <v>850</v>
      </c>
      <c r="S66" s="1"/>
      <c r="T66" s="1">
        <f t="shared" si="5"/>
        <v>11</v>
      </c>
      <c r="U66" s="1">
        <f t="shared" si="6"/>
        <v>5.8154235145385593</v>
      </c>
      <c r="V66" s="1">
        <v>129.4</v>
      </c>
      <c r="W66" s="1">
        <v>127.4</v>
      </c>
      <c r="X66" s="1">
        <v>151</v>
      </c>
      <c r="Y66" s="1">
        <v>142</v>
      </c>
      <c r="Z66" s="1">
        <v>125.6</v>
      </c>
      <c r="AA66" s="1">
        <v>153.4</v>
      </c>
      <c r="AB66" s="1"/>
      <c r="AC66" s="1">
        <f t="shared" si="7"/>
        <v>328.07999999999993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43</v>
      </c>
      <c r="C67" s="1">
        <v>194</v>
      </c>
      <c r="D67" s="1">
        <v>408</v>
      </c>
      <c r="E67" s="1">
        <v>545</v>
      </c>
      <c r="F67" s="1"/>
      <c r="G67" s="6">
        <v>0.4</v>
      </c>
      <c r="H67" s="1">
        <v>40</v>
      </c>
      <c r="I67" s="1" t="s">
        <v>34</v>
      </c>
      <c r="J67" s="1">
        <v>575</v>
      </c>
      <c r="K67" s="1">
        <f t="shared" si="11"/>
        <v>-30</v>
      </c>
      <c r="L67" s="1">
        <f t="shared" si="3"/>
        <v>137</v>
      </c>
      <c r="M67" s="1">
        <v>408</v>
      </c>
      <c r="N67" s="1">
        <v>195.4</v>
      </c>
      <c r="O67" s="1">
        <v>147</v>
      </c>
      <c r="P67" s="1">
        <f t="shared" si="4"/>
        <v>27.4</v>
      </c>
      <c r="Q67" s="5"/>
      <c r="R67" s="5"/>
      <c r="S67" s="1"/>
      <c r="T67" s="1">
        <f t="shared" si="5"/>
        <v>12.496350364963503</v>
      </c>
      <c r="U67" s="1">
        <f t="shared" si="6"/>
        <v>12.496350364963503</v>
      </c>
      <c r="V67" s="1">
        <v>37.799999999999997</v>
      </c>
      <c r="W67" s="1">
        <v>32.4</v>
      </c>
      <c r="X67" s="1">
        <v>27</v>
      </c>
      <c r="Y67" s="1">
        <v>28.2</v>
      </c>
      <c r="Z67" s="1">
        <v>36.4</v>
      </c>
      <c r="AA67" s="1">
        <v>36.799999999999997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128.72999999999999</v>
      </c>
      <c r="D68" s="1">
        <v>0.23899999999999999</v>
      </c>
      <c r="E68" s="1">
        <v>99.322000000000003</v>
      </c>
      <c r="F68" s="1"/>
      <c r="G68" s="6">
        <v>1</v>
      </c>
      <c r="H68" s="1">
        <v>50</v>
      </c>
      <c r="I68" s="1" t="s">
        <v>34</v>
      </c>
      <c r="J68" s="1">
        <v>106.94799999999999</v>
      </c>
      <c r="K68" s="1">
        <f t="shared" ref="K68:K99" si="16">E68-J68</f>
        <v>-7.6259999999999906</v>
      </c>
      <c r="L68" s="1">
        <f t="shared" si="3"/>
        <v>99.322000000000003</v>
      </c>
      <c r="M68" s="1"/>
      <c r="N68" s="1">
        <v>123.6374</v>
      </c>
      <c r="O68" s="1">
        <v>31</v>
      </c>
      <c r="P68" s="1">
        <f t="shared" si="4"/>
        <v>19.8644</v>
      </c>
      <c r="Q68" s="5">
        <f t="shared" si="15"/>
        <v>63.870999999999995</v>
      </c>
      <c r="R68" s="5">
        <v>80</v>
      </c>
      <c r="S68" s="1"/>
      <c r="T68" s="1">
        <f t="shared" si="5"/>
        <v>11</v>
      </c>
      <c r="U68" s="1">
        <f t="shared" si="6"/>
        <v>7.7846499265016824</v>
      </c>
      <c r="V68" s="1">
        <v>19.145800000000001</v>
      </c>
      <c r="W68" s="1">
        <v>21.2014</v>
      </c>
      <c r="X68" s="1">
        <v>19.784199999999998</v>
      </c>
      <c r="Y68" s="1">
        <v>16.207999999999998</v>
      </c>
      <c r="Z68" s="1">
        <v>16.9358</v>
      </c>
      <c r="AA68" s="1">
        <v>23.691600000000001</v>
      </c>
      <c r="AB68" s="1"/>
      <c r="AC68" s="1">
        <f t="shared" si="7"/>
        <v>63.870999999999995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33</v>
      </c>
      <c r="C69" s="1">
        <v>286.15899999999999</v>
      </c>
      <c r="D69" s="1">
        <v>224.99600000000001</v>
      </c>
      <c r="E69" s="1">
        <v>291.64699999999999</v>
      </c>
      <c r="F69" s="1">
        <v>165.59399999999999</v>
      </c>
      <c r="G69" s="6">
        <v>1</v>
      </c>
      <c r="H69" s="1">
        <v>50</v>
      </c>
      <c r="I69" s="1" t="s">
        <v>34</v>
      </c>
      <c r="J69" s="1">
        <v>332.82</v>
      </c>
      <c r="K69" s="1">
        <f t="shared" si="16"/>
        <v>-41.173000000000002</v>
      </c>
      <c r="L69" s="1">
        <f t="shared" ref="L69:L128" si="17">E69-M69</f>
        <v>291.64699999999999</v>
      </c>
      <c r="M69" s="1"/>
      <c r="N69" s="1">
        <v>100</v>
      </c>
      <c r="O69" s="1">
        <v>89</v>
      </c>
      <c r="P69" s="1">
        <f t="shared" si="4"/>
        <v>58.3294</v>
      </c>
      <c r="Q69" s="5">
        <f t="shared" si="15"/>
        <v>287.02939999999995</v>
      </c>
      <c r="R69" s="5">
        <v>250</v>
      </c>
      <c r="S69" s="1"/>
      <c r="T69" s="1">
        <f t="shared" si="5"/>
        <v>11</v>
      </c>
      <c r="U69" s="1">
        <f t="shared" si="6"/>
        <v>6.0791641950714395</v>
      </c>
      <c r="V69" s="1">
        <v>49.524000000000001</v>
      </c>
      <c r="W69" s="1">
        <v>49.709200000000003</v>
      </c>
      <c r="X69" s="1">
        <v>52.774999999999999</v>
      </c>
      <c r="Y69" s="1">
        <v>48.108999999999988</v>
      </c>
      <c r="Z69" s="1">
        <v>38.487400000000001</v>
      </c>
      <c r="AA69" s="1">
        <v>44.452199999999998</v>
      </c>
      <c r="AB69" s="1"/>
      <c r="AC69" s="1">
        <f t="shared" ref="AC69:AC128" si="18">Q69*G69</f>
        <v>287.02939999999995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139.64099999999999</v>
      </c>
      <c r="D70" s="1">
        <v>220.72</v>
      </c>
      <c r="E70" s="1">
        <v>207.93700000000001</v>
      </c>
      <c r="F70" s="1">
        <v>121.315</v>
      </c>
      <c r="G70" s="6">
        <v>1</v>
      </c>
      <c r="H70" s="1">
        <v>55</v>
      </c>
      <c r="I70" s="1" t="s">
        <v>34</v>
      </c>
      <c r="J70" s="1">
        <v>197.52</v>
      </c>
      <c r="K70" s="1">
        <f t="shared" si="16"/>
        <v>10.417000000000002</v>
      </c>
      <c r="L70" s="1">
        <f t="shared" si="17"/>
        <v>207.93700000000001</v>
      </c>
      <c r="M70" s="1"/>
      <c r="N70" s="1">
        <v>0</v>
      </c>
      <c r="O70" s="1">
        <v>91</v>
      </c>
      <c r="P70" s="1">
        <f t="shared" si="4"/>
        <v>41.587400000000002</v>
      </c>
      <c r="Q70" s="5">
        <f t="shared" si="15"/>
        <v>245.14640000000003</v>
      </c>
      <c r="R70" s="5">
        <v>220</v>
      </c>
      <c r="S70" s="1"/>
      <c r="T70" s="1">
        <f t="shared" si="5"/>
        <v>11</v>
      </c>
      <c r="U70" s="1">
        <f t="shared" si="6"/>
        <v>5.1052722699663837</v>
      </c>
      <c r="V70" s="1">
        <v>32.150799999999997</v>
      </c>
      <c r="W70" s="1">
        <v>35.995199999999997</v>
      </c>
      <c r="X70" s="1">
        <v>36.838000000000001</v>
      </c>
      <c r="Y70" s="1">
        <v>29.794599999999999</v>
      </c>
      <c r="Z70" s="1">
        <v>23.947199999999999</v>
      </c>
      <c r="AA70" s="1">
        <v>28.6526</v>
      </c>
      <c r="AB70" s="1"/>
      <c r="AC70" s="1">
        <f t="shared" si="18"/>
        <v>245.14640000000003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106</v>
      </c>
      <c r="B71" s="14" t="s">
        <v>33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16"/>
        <v>0</v>
      </c>
      <c r="L71" s="14">
        <f t="shared" si="17"/>
        <v>0</v>
      </c>
      <c r="M71" s="14"/>
      <c r="N71" s="14"/>
      <c r="O71" s="14"/>
      <c r="P71" s="14">
        <f t="shared" ref="P71:P128" si="19">L71/5</f>
        <v>0</v>
      </c>
      <c r="Q71" s="16"/>
      <c r="R71" s="16"/>
      <c r="S71" s="1"/>
      <c r="T71" s="14" t="e">
        <f t="shared" ref="T71:T128" si="20">(F71+N71+O71+Q71)/P71</f>
        <v>#DIV/0!</v>
      </c>
      <c r="U71" s="14" t="e">
        <f t="shared" ref="U71:U128" si="21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52</v>
      </c>
      <c r="AC71" s="14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107</v>
      </c>
      <c r="B72" s="14" t="s">
        <v>33</v>
      </c>
      <c r="C72" s="14"/>
      <c r="D72" s="14"/>
      <c r="E72" s="14"/>
      <c r="F72" s="14"/>
      <c r="G72" s="15">
        <v>0</v>
      </c>
      <c r="H72" s="14" t="e">
        <v>#N/A</v>
      </c>
      <c r="I72" s="14" t="s">
        <v>34</v>
      </c>
      <c r="J72" s="14"/>
      <c r="K72" s="14">
        <f t="shared" si="16"/>
        <v>0</v>
      </c>
      <c r="L72" s="14">
        <f t="shared" si="17"/>
        <v>0</v>
      </c>
      <c r="M72" s="14"/>
      <c r="N72" s="14"/>
      <c r="O72" s="14"/>
      <c r="P72" s="14">
        <f t="shared" si="19"/>
        <v>0</v>
      </c>
      <c r="Q72" s="16"/>
      <c r="R72" s="16"/>
      <c r="S72" s="1"/>
      <c r="T72" s="14" t="e">
        <f t="shared" si="20"/>
        <v>#DIV/0!</v>
      </c>
      <c r="U72" s="14" t="e">
        <f t="shared" si="21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52</v>
      </c>
      <c r="AC72" s="14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65.620999999999995</v>
      </c>
      <c r="D73" s="1"/>
      <c r="E73" s="1">
        <v>-0.78</v>
      </c>
      <c r="F73" s="1"/>
      <c r="G73" s="6">
        <v>1</v>
      </c>
      <c r="H73" s="1">
        <v>40</v>
      </c>
      <c r="I73" s="1" t="s">
        <v>34</v>
      </c>
      <c r="J73" s="1">
        <v>26.9</v>
      </c>
      <c r="K73" s="1">
        <f t="shared" si="16"/>
        <v>-27.68</v>
      </c>
      <c r="L73" s="1">
        <f t="shared" si="17"/>
        <v>-0.78</v>
      </c>
      <c r="M73" s="1"/>
      <c r="N73" s="1">
        <v>0</v>
      </c>
      <c r="O73" s="1">
        <v>0</v>
      </c>
      <c r="P73" s="1">
        <f t="shared" si="19"/>
        <v>-0.156</v>
      </c>
      <c r="Q73" s="5"/>
      <c r="R73" s="5"/>
      <c r="S73" s="1"/>
      <c r="T73" s="1">
        <f t="shared" si="20"/>
        <v>0</v>
      </c>
      <c r="U73" s="1">
        <f t="shared" si="21"/>
        <v>0</v>
      </c>
      <c r="V73" s="1">
        <v>1.7434000000000001</v>
      </c>
      <c r="W73" s="1">
        <v>13.212199999999999</v>
      </c>
      <c r="X73" s="1">
        <v>14.273199999999999</v>
      </c>
      <c r="Y73" s="1">
        <v>10.216200000000001</v>
      </c>
      <c r="Z73" s="1">
        <v>19.863199999999999</v>
      </c>
      <c r="AA73" s="1">
        <v>17.441199999999998</v>
      </c>
      <c r="AB73" s="1" t="s">
        <v>109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43</v>
      </c>
      <c r="C74" s="1">
        <v>709</v>
      </c>
      <c r="D74" s="1"/>
      <c r="E74" s="1">
        <v>503</v>
      </c>
      <c r="F74" s="1">
        <v>82</v>
      </c>
      <c r="G74" s="6">
        <v>0.4</v>
      </c>
      <c r="H74" s="1">
        <v>45</v>
      </c>
      <c r="I74" s="1" t="s">
        <v>34</v>
      </c>
      <c r="J74" s="1">
        <v>505</v>
      </c>
      <c r="K74" s="1">
        <f t="shared" si="16"/>
        <v>-2</v>
      </c>
      <c r="L74" s="1">
        <f t="shared" si="17"/>
        <v>503</v>
      </c>
      <c r="M74" s="1"/>
      <c r="N74" s="1">
        <v>490.40000000000009</v>
      </c>
      <c r="O74" s="1">
        <v>218</v>
      </c>
      <c r="P74" s="1">
        <f t="shared" si="19"/>
        <v>100.6</v>
      </c>
      <c r="Q74" s="5">
        <f t="shared" ref="Q74" si="22">11*P74-O74-N74-F74</f>
        <v>316.19999999999982</v>
      </c>
      <c r="R74" s="5">
        <v>316</v>
      </c>
      <c r="S74" s="1"/>
      <c r="T74" s="1">
        <f t="shared" si="20"/>
        <v>11</v>
      </c>
      <c r="U74" s="1">
        <f t="shared" si="21"/>
        <v>7.8568588469184908</v>
      </c>
      <c r="V74" s="1">
        <v>100</v>
      </c>
      <c r="W74" s="1">
        <v>98.4</v>
      </c>
      <c r="X74" s="1">
        <v>105.6</v>
      </c>
      <c r="Y74" s="1">
        <v>106.4</v>
      </c>
      <c r="Z74" s="1">
        <v>91.2</v>
      </c>
      <c r="AA74" s="1">
        <v>93.8</v>
      </c>
      <c r="AB74" s="1"/>
      <c r="AC74" s="1">
        <f t="shared" si="18"/>
        <v>126.47999999999993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111</v>
      </c>
      <c r="B75" s="14" t="s">
        <v>33</v>
      </c>
      <c r="C75" s="14"/>
      <c r="D75" s="14"/>
      <c r="E75" s="14"/>
      <c r="F75" s="14"/>
      <c r="G75" s="15">
        <v>0</v>
      </c>
      <c r="H75" s="14" t="e">
        <v>#N/A</v>
      </c>
      <c r="I75" s="14" t="s">
        <v>34</v>
      </c>
      <c r="J75" s="14"/>
      <c r="K75" s="14">
        <f t="shared" si="16"/>
        <v>0</v>
      </c>
      <c r="L75" s="14">
        <f t="shared" si="17"/>
        <v>0</v>
      </c>
      <c r="M75" s="14"/>
      <c r="N75" s="14"/>
      <c r="O75" s="14"/>
      <c r="P75" s="14">
        <f t="shared" si="19"/>
        <v>0</v>
      </c>
      <c r="Q75" s="16"/>
      <c r="R75" s="16"/>
      <c r="S75" s="1"/>
      <c r="T75" s="14" t="e">
        <f t="shared" si="20"/>
        <v>#DIV/0!</v>
      </c>
      <c r="U75" s="14" t="e">
        <f t="shared" si="21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52</v>
      </c>
      <c r="AC75" s="14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112</v>
      </c>
      <c r="B76" s="14" t="s">
        <v>33</v>
      </c>
      <c r="C76" s="14"/>
      <c r="D76" s="14"/>
      <c r="E76" s="14"/>
      <c r="F76" s="14"/>
      <c r="G76" s="15">
        <v>0</v>
      </c>
      <c r="H76" s="14" t="e">
        <v>#N/A</v>
      </c>
      <c r="I76" s="14" t="s">
        <v>34</v>
      </c>
      <c r="J76" s="14"/>
      <c r="K76" s="14">
        <f t="shared" si="16"/>
        <v>0</v>
      </c>
      <c r="L76" s="14">
        <f t="shared" si="17"/>
        <v>0</v>
      </c>
      <c r="M76" s="14"/>
      <c r="N76" s="14"/>
      <c r="O76" s="14"/>
      <c r="P76" s="14">
        <f t="shared" si="19"/>
        <v>0</v>
      </c>
      <c r="Q76" s="16"/>
      <c r="R76" s="16"/>
      <c r="S76" s="1"/>
      <c r="T76" s="14" t="e">
        <f t="shared" si="20"/>
        <v>#DIV/0!</v>
      </c>
      <c r="U76" s="14" t="e">
        <f t="shared" si="21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52</v>
      </c>
      <c r="AC76" s="14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43</v>
      </c>
      <c r="C77" s="1">
        <v>174</v>
      </c>
      <c r="D77" s="1"/>
      <c r="E77" s="1">
        <v>128</v>
      </c>
      <c r="F77" s="1">
        <v>41</v>
      </c>
      <c r="G77" s="6">
        <v>0.35</v>
      </c>
      <c r="H77" s="1">
        <v>40</v>
      </c>
      <c r="I77" s="1" t="s">
        <v>34</v>
      </c>
      <c r="J77" s="1">
        <v>129</v>
      </c>
      <c r="K77" s="1">
        <f t="shared" si="16"/>
        <v>-1</v>
      </c>
      <c r="L77" s="1">
        <f t="shared" si="17"/>
        <v>128</v>
      </c>
      <c r="M77" s="1"/>
      <c r="N77" s="1">
        <v>0</v>
      </c>
      <c r="O77" s="1">
        <v>0</v>
      </c>
      <c r="P77" s="1">
        <f t="shared" si="19"/>
        <v>25.6</v>
      </c>
      <c r="Q77" s="5">
        <f>9*P77-O77-N77-F77</f>
        <v>189.4</v>
      </c>
      <c r="R77" s="5">
        <v>190</v>
      </c>
      <c r="S77" s="1"/>
      <c r="T77" s="1">
        <f t="shared" si="20"/>
        <v>9</v>
      </c>
      <c r="U77" s="1">
        <f t="shared" si="21"/>
        <v>1.6015625</v>
      </c>
      <c r="V77" s="1">
        <v>7</v>
      </c>
      <c r="W77" s="1">
        <v>10.6</v>
      </c>
      <c r="X77" s="1">
        <v>27.4</v>
      </c>
      <c r="Y77" s="1">
        <v>24.6</v>
      </c>
      <c r="Z77" s="1">
        <v>11.8</v>
      </c>
      <c r="AA77" s="1">
        <v>14</v>
      </c>
      <c r="AB77" s="1"/>
      <c r="AC77" s="1">
        <f t="shared" si="18"/>
        <v>66.289999999999992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43</v>
      </c>
      <c r="C78" s="1">
        <v>30</v>
      </c>
      <c r="D78" s="1"/>
      <c r="E78" s="1">
        <v>29</v>
      </c>
      <c r="F78" s="1">
        <v>1</v>
      </c>
      <c r="G78" s="6">
        <v>0.4</v>
      </c>
      <c r="H78" s="1" t="e">
        <v>#N/A</v>
      </c>
      <c r="I78" s="1" t="s">
        <v>34</v>
      </c>
      <c r="J78" s="1">
        <v>29</v>
      </c>
      <c r="K78" s="1">
        <f t="shared" si="16"/>
        <v>0</v>
      </c>
      <c r="L78" s="1">
        <f t="shared" si="17"/>
        <v>29</v>
      </c>
      <c r="M78" s="1"/>
      <c r="N78" s="1">
        <v>0</v>
      </c>
      <c r="O78" s="1">
        <v>11</v>
      </c>
      <c r="P78" s="1">
        <f t="shared" si="19"/>
        <v>5.8</v>
      </c>
      <c r="Q78" s="5">
        <f>9*P78-O78-N78-F78</f>
        <v>40.199999999999996</v>
      </c>
      <c r="R78" s="5">
        <v>40</v>
      </c>
      <c r="S78" s="1"/>
      <c r="T78" s="1">
        <f t="shared" si="20"/>
        <v>9</v>
      </c>
      <c r="U78" s="1">
        <f t="shared" si="21"/>
        <v>2.0689655172413794</v>
      </c>
      <c r="V78" s="1">
        <v>2.4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18"/>
        <v>16.079999999999998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115</v>
      </c>
      <c r="B79" s="10" t="s">
        <v>43</v>
      </c>
      <c r="C79" s="10"/>
      <c r="D79" s="10">
        <v>620</v>
      </c>
      <c r="E79" s="10">
        <v>620</v>
      </c>
      <c r="F79" s="10"/>
      <c r="G79" s="11">
        <v>0</v>
      </c>
      <c r="H79" s="10" t="e">
        <v>#N/A</v>
      </c>
      <c r="I79" s="13" t="s">
        <v>35</v>
      </c>
      <c r="J79" s="10">
        <v>620</v>
      </c>
      <c r="K79" s="10">
        <f t="shared" si="16"/>
        <v>0</v>
      </c>
      <c r="L79" s="10">
        <f t="shared" si="17"/>
        <v>0</v>
      </c>
      <c r="M79" s="10">
        <v>620</v>
      </c>
      <c r="N79" s="10"/>
      <c r="O79" s="10"/>
      <c r="P79" s="10">
        <f t="shared" si="19"/>
        <v>0</v>
      </c>
      <c r="Q79" s="12"/>
      <c r="R79" s="12"/>
      <c r="S79" s="1"/>
      <c r="T79" s="10" t="e">
        <f t="shared" si="20"/>
        <v>#DIV/0!</v>
      </c>
      <c r="U79" s="10" t="e">
        <f t="shared" si="21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43</v>
      </c>
      <c r="C80" s="10"/>
      <c r="D80" s="10">
        <v>160</v>
      </c>
      <c r="E80" s="10">
        <v>160</v>
      </c>
      <c r="F80" s="10"/>
      <c r="G80" s="11">
        <v>0</v>
      </c>
      <c r="H80" s="10" t="e">
        <v>#N/A</v>
      </c>
      <c r="I80" s="13" t="s">
        <v>35</v>
      </c>
      <c r="J80" s="10">
        <v>160</v>
      </c>
      <c r="K80" s="10">
        <f t="shared" si="16"/>
        <v>0</v>
      </c>
      <c r="L80" s="10">
        <f t="shared" si="17"/>
        <v>0</v>
      </c>
      <c r="M80" s="10">
        <v>160</v>
      </c>
      <c r="N80" s="10"/>
      <c r="O80" s="10"/>
      <c r="P80" s="10">
        <f t="shared" si="19"/>
        <v>0</v>
      </c>
      <c r="Q80" s="12"/>
      <c r="R80" s="12"/>
      <c r="S80" s="1"/>
      <c r="T80" s="10" t="e">
        <f t="shared" si="20"/>
        <v>#DIV/0!</v>
      </c>
      <c r="U80" s="10" t="e">
        <f t="shared" si="21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117</v>
      </c>
      <c r="B81" s="10" t="s">
        <v>43</v>
      </c>
      <c r="C81" s="10"/>
      <c r="D81" s="10">
        <v>318</v>
      </c>
      <c r="E81" s="10">
        <v>318</v>
      </c>
      <c r="F81" s="10"/>
      <c r="G81" s="11">
        <v>0</v>
      </c>
      <c r="H81" s="10" t="e">
        <v>#N/A</v>
      </c>
      <c r="I81" s="13" t="s">
        <v>35</v>
      </c>
      <c r="J81" s="10">
        <v>318</v>
      </c>
      <c r="K81" s="10">
        <f t="shared" si="16"/>
        <v>0</v>
      </c>
      <c r="L81" s="10">
        <f t="shared" si="17"/>
        <v>0</v>
      </c>
      <c r="M81" s="10">
        <v>318</v>
      </c>
      <c r="N81" s="10"/>
      <c r="O81" s="10"/>
      <c r="P81" s="10">
        <f t="shared" si="19"/>
        <v>0</v>
      </c>
      <c r="Q81" s="12"/>
      <c r="R81" s="12"/>
      <c r="S81" s="1"/>
      <c r="T81" s="10" t="e">
        <f t="shared" si="20"/>
        <v>#DIV/0!</v>
      </c>
      <c r="U81" s="10" t="e">
        <f t="shared" si="21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118</v>
      </c>
      <c r="B82" s="10" t="s">
        <v>43</v>
      </c>
      <c r="C82" s="10"/>
      <c r="D82" s="10">
        <v>880</v>
      </c>
      <c r="E82" s="10">
        <v>880</v>
      </c>
      <c r="F82" s="10"/>
      <c r="G82" s="11">
        <v>0</v>
      </c>
      <c r="H82" s="10" t="e">
        <v>#N/A</v>
      </c>
      <c r="I82" s="13" t="s">
        <v>35</v>
      </c>
      <c r="J82" s="10">
        <v>880</v>
      </c>
      <c r="K82" s="10">
        <f t="shared" si="16"/>
        <v>0</v>
      </c>
      <c r="L82" s="10">
        <f t="shared" si="17"/>
        <v>0</v>
      </c>
      <c r="M82" s="10">
        <v>880</v>
      </c>
      <c r="N82" s="10"/>
      <c r="O82" s="10"/>
      <c r="P82" s="10">
        <f t="shared" si="19"/>
        <v>0</v>
      </c>
      <c r="Q82" s="12"/>
      <c r="R82" s="12"/>
      <c r="S82" s="1"/>
      <c r="T82" s="10" t="e">
        <f t="shared" si="20"/>
        <v>#DIV/0!</v>
      </c>
      <c r="U82" s="10" t="e">
        <f t="shared" si="21"/>
        <v>#DIV/0!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/>
      <c r="AC82" s="10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119</v>
      </c>
      <c r="B83" s="14" t="s">
        <v>43</v>
      </c>
      <c r="C83" s="14"/>
      <c r="D83" s="14">
        <v>612</v>
      </c>
      <c r="E83" s="14">
        <v>612</v>
      </c>
      <c r="F83" s="14"/>
      <c r="G83" s="15">
        <v>0</v>
      </c>
      <c r="H83" s="14" t="e">
        <v>#N/A</v>
      </c>
      <c r="I83" s="14" t="s">
        <v>34</v>
      </c>
      <c r="J83" s="14">
        <v>612</v>
      </c>
      <c r="K83" s="14">
        <f t="shared" si="16"/>
        <v>0</v>
      </c>
      <c r="L83" s="14">
        <f t="shared" si="17"/>
        <v>0</v>
      </c>
      <c r="M83" s="14">
        <v>612</v>
      </c>
      <c r="N83" s="14"/>
      <c r="O83" s="14"/>
      <c r="P83" s="14">
        <f t="shared" si="19"/>
        <v>0</v>
      </c>
      <c r="Q83" s="16"/>
      <c r="R83" s="16"/>
      <c r="S83" s="1"/>
      <c r="T83" s="14" t="e">
        <f t="shared" si="20"/>
        <v>#DIV/0!</v>
      </c>
      <c r="U83" s="14" t="e">
        <f t="shared" si="21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 t="s">
        <v>52</v>
      </c>
      <c r="AC83" s="14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120</v>
      </c>
      <c r="B84" s="10" t="s">
        <v>43</v>
      </c>
      <c r="C84" s="10"/>
      <c r="D84" s="10">
        <v>312</v>
      </c>
      <c r="E84" s="10">
        <v>312</v>
      </c>
      <c r="F84" s="10"/>
      <c r="G84" s="11">
        <v>0</v>
      </c>
      <c r="H84" s="10" t="e">
        <v>#N/A</v>
      </c>
      <c r="I84" s="13" t="s">
        <v>35</v>
      </c>
      <c r="J84" s="10">
        <v>312</v>
      </c>
      <c r="K84" s="10">
        <f t="shared" si="16"/>
        <v>0</v>
      </c>
      <c r="L84" s="10">
        <f t="shared" si="17"/>
        <v>0</v>
      </c>
      <c r="M84" s="10">
        <v>312</v>
      </c>
      <c r="N84" s="10"/>
      <c r="O84" s="10"/>
      <c r="P84" s="10">
        <f t="shared" si="19"/>
        <v>0</v>
      </c>
      <c r="Q84" s="12"/>
      <c r="R84" s="12"/>
      <c r="S84" s="1"/>
      <c r="T84" s="10" t="e">
        <f t="shared" si="20"/>
        <v>#DIV/0!</v>
      </c>
      <c r="U84" s="10" t="e">
        <f t="shared" si="21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43</v>
      </c>
      <c r="C85" s="1">
        <v>173</v>
      </c>
      <c r="D85" s="1">
        <v>1119</v>
      </c>
      <c r="E85" s="1">
        <v>1151</v>
      </c>
      <c r="F85" s="1">
        <v>104</v>
      </c>
      <c r="G85" s="6">
        <v>0.4</v>
      </c>
      <c r="H85" s="1">
        <v>40</v>
      </c>
      <c r="I85" s="1" t="s">
        <v>34</v>
      </c>
      <c r="J85" s="1">
        <v>1158</v>
      </c>
      <c r="K85" s="1">
        <f t="shared" si="16"/>
        <v>-7</v>
      </c>
      <c r="L85" s="1">
        <f t="shared" si="17"/>
        <v>149</v>
      </c>
      <c r="M85" s="1">
        <v>1002</v>
      </c>
      <c r="N85" s="1">
        <v>0</v>
      </c>
      <c r="O85" s="1">
        <v>21</v>
      </c>
      <c r="P85" s="1">
        <f t="shared" si="19"/>
        <v>29.8</v>
      </c>
      <c r="Q85" s="5">
        <f>11*P85-O85-N85-F85</f>
        <v>202.8</v>
      </c>
      <c r="R85" s="5">
        <v>203</v>
      </c>
      <c r="S85" s="1"/>
      <c r="T85" s="1">
        <f t="shared" si="20"/>
        <v>11</v>
      </c>
      <c r="U85" s="1">
        <f t="shared" si="21"/>
        <v>4.1946308724832218</v>
      </c>
      <c r="V85" s="1">
        <v>19.8</v>
      </c>
      <c r="W85" s="1">
        <v>18.600000000000001</v>
      </c>
      <c r="X85" s="1">
        <v>23.8</v>
      </c>
      <c r="Y85" s="1">
        <v>22.8</v>
      </c>
      <c r="Z85" s="1">
        <v>13.8</v>
      </c>
      <c r="AA85" s="1">
        <v>15.6</v>
      </c>
      <c r="AB85" s="1"/>
      <c r="AC85" s="1">
        <f t="shared" si="18"/>
        <v>81.12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122</v>
      </c>
      <c r="B86" s="14" t="s">
        <v>43</v>
      </c>
      <c r="C86" s="14"/>
      <c r="D86" s="14">
        <v>936</v>
      </c>
      <c r="E86" s="14">
        <v>936</v>
      </c>
      <c r="F86" s="14"/>
      <c r="G86" s="15">
        <v>0</v>
      </c>
      <c r="H86" s="14" t="e">
        <v>#N/A</v>
      </c>
      <c r="I86" s="14" t="s">
        <v>34</v>
      </c>
      <c r="J86" s="14">
        <v>936</v>
      </c>
      <c r="K86" s="14">
        <f t="shared" si="16"/>
        <v>0</v>
      </c>
      <c r="L86" s="14">
        <f t="shared" si="17"/>
        <v>0</v>
      </c>
      <c r="M86" s="14">
        <v>936</v>
      </c>
      <c r="N86" s="14"/>
      <c r="O86" s="14"/>
      <c r="P86" s="14">
        <f t="shared" si="19"/>
        <v>0</v>
      </c>
      <c r="Q86" s="16"/>
      <c r="R86" s="16"/>
      <c r="S86" s="1"/>
      <c r="T86" s="14" t="e">
        <f t="shared" si="20"/>
        <v>#DIV/0!</v>
      </c>
      <c r="U86" s="14" t="e">
        <f t="shared" si="21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52</v>
      </c>
      <c r="AC86" s="14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>
        <v>33.24</v>
      </c>
      <c r="D87" s="1"/>
      <c r="E87" s="1">
        <v>10.749000000000001</v>
      </c>
      <c r="F87" s="1"/>
      <c r="G87" s="6">
        <v>1</v>
      </c>
      <c r="H87" s="1">
        <v>40</v>
      </c>
      <c r="I87" s="1" t="s">
        <v>34</v>
      </c>
      <c r="J87" s="1">
        <v>13.159000000000001</v>
      </c>
      <c r="K87" s="1">
        <f t="shared" si="16"/>
        <v>-2.41</v>
      </c>
      <c r="L87" s="1">
        <f t="shared" si="17"/>
        <v>10.749000000000001</v>
      </c>
      <c r="M87" s="1"/>
      <c r="N87" s="1">
        <v>42.616600000000012</v>
      </c>
      <c r="O87" s="1">
        <v>0</v>
      </c>
      <c r="P87" s="1">
        <f t="shared" si="19"/>
        <v>2.1497999999999999</v>
      </c>
      <c r="Q87" s="5"/>
      <c r="R87" s="5"/>
      <c r="S87" s="1"/>
      <c r="T87" s="1">
        <f t="shared" si="20"/>
        <v>19.82351846683413</v>
      </c>
      <c r="U87" s="1">
        <f t="shared" si="21"/>
        <v>19.82351846683413</v>
      </c>
      <c r="V87" s="1">
        <v>5.1424000000000003</v>
      </c>
      <c r="W87" s="1">
        <v>5.9916</v>
      </c>
      <c r="X87" s="1">
        <v>4.1116000000000001</v>
      </c>
      <c r="Y87" s="1">
        <v>4.4164000000000003</v>
      </c>
      <c r="Z87" s="1">
        <v>4.3040000000000003</v>
      </c>
      <c r="AA87" s="1">
        <v>4.3086000000000002</v>
      </c>
      <c r="AB87" s="1"/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124</v>
      </c>
      <c r="B88" s="10" t="s">
        <v>43</v>
      </c>
      <c r="C88" s="10">
        <v>44</v>
      </c>
      <c r="D88" s="10"/>
      <c r="E88" s="10">
        <v>33</v>
      </c>
      <c r="F88" s="10">
        <v>8</v>
      </c>
      <c r="G88" s="11">
        <v>0</v>
      </c>
      <c r="H88" s="10">
        <v>35</v>
      </c>
      <c r="I88" s="10" t="s">
        <v>35</v>
      </c>
      <c r="J88" s="10">
        <v>33</v>
      </c>
      <c r="K88" s="10">
        <f t="shared" si="16"/>
        <v>0</v>
      </c>
      <c r="L88" s="10">
        <f t="shared" si="17"/>
        <v>33</v>
      </c>
      <c r="M88" s="10"/>
      <c r="N88" s="10"/>
      <c r="O88" s="10"/>
      <c r="P88" s="10">
        <f t="shared" si="19"/>
        <v>6.6</v>
      </c>
      <c r="Q88" s="12"/>
      <c r="R88" s="12"/>
      <c r="S88" s="1"/>
      <c r="T88" s="10">
        <f t="shared" si="20"/>
        <v>1.2121212121212122</v>
      </c>
      <c r="U88" s="10">
        <f t="shared" si="21"/>
        <v>1.2121212121212122</v>
      </c>
      <c r="V88" s="10">
        <v>2.2000000000000002</v>
      </c>
      <c r="W88" s="10">
        <v>0.4</v>
      </c>
      <c r="X88" s="10">
        <v>0.6</v>
      </c>
      <c r="Y88" s="10">
        <v>0.8</v>
      </c>
      <c r="Z88" s="10">
        <v>2.4</v>
      </c>
      <c r="AA88" s="10">
        <v>4</v>
      </c>
      <c r="AB88" s="10"/>
      <c r="AC88" s="10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125</v>
      </c>
      <c r="B89" s="10" t="s">
        <v>43</v>
      </c>
      <c r="C89" s="10">
        <v>101</v>
      </c>
      <c r="D89" s="10"/>
      <c r="E89" s="10">
        <v>76</v>
      </c>
      <c r="F89" s="10"/>
      <c r="G89" s="11">
        <v>0</v>
      </c>
      <c r="H89" s="10">
        <v>45</v>
      </c>
      <c r="I89" s="10" t="s">
        <v>35</v>
      </c>
      <c r="J89" s="10">
        <v>87</v>
      </c>
      <c r="K89" s="10">
        <f t="shared" si="16"/>
        <v>-11</v>
      </c>
      <c r="L89" s="10">
        <f t="shared" si="17"/>
        <v>76</v>
      </c>
      <c r="M89" s="10"/>
      <c r="N89" s="10"/>
      <c r="O89" s="10"/>
      <c r="P89" s="10">
        <f t="shared" si="19"/>
        <v>15.2</v>
      </c>
      <c r="Q89" s="12"/>
      <c r="R89" s="12"/>
      <c r="S89" s="1"/>
      <c r="T89" s="10">
        <f t="shared" si="20"/>
        <v>0</v>
      </c>
      <c r="U89" s="10">
        <f t="shared" si="21"/>
        <v>0</v>
      </c>
      <c r="V89" s="10">
        <v>17.2</v>
      </c>
      <c r="W89" s="10">
        <v>18.8</v>
      </c>
      <c r="X89" s="10">
        <v>13.2</v>
      </c>
      <c r="Y89" s="10">
        <v>12</v>
      </c>
      <c r="Z89" s="10">
        <v>18.399999999999999</v>
      </c>
      <c r="AA89" s="10">
        <v>19.399999999999999</v>
      </c>
      <c r="AB89" s="10"/>
      <c r="AC89" s="10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33</v>
      </c>
      <c r="C90" s="1">
        <v>33.067999999999998</v>
      </c>
      <c r="D90" s="1">
        <v>1.367</v>
      </c>
      <c r="E90" s="1">
        <v>31.725000000000001</v>
      </c>
      <c r="F90" s="1"/>
      <c r="G90" s="6">
        <v>1</v>
      </c>
      <c r="H90" s="1" t="e">
        <v>#N/A</v>
      </c>
      <c r="I90" s="1" t="s">
        <v>34</v>
      </c>
      <c r="J90" s="1">
        <v>29.977</v>
      </c>
      <c r="K90" s="1">
        <f t="shared" si="16"/>
        <v>1.7480000000000011</v>
      </c>
      <c r="L90" s="1">
        <f t="shared" si="17"/>
        <v>31.725000000000001</v>
      </c>
      <c r="M90" s="1"/>
      <c r="N90" s="1">
        <v>0</v>
      </c>
      <c r="O90" s="1">
        <v>38</v>
      </c>
      <c r="P90" s="1">
        <f t="shared" si="19"/>
        <v>6.3450000000000006</v>
      </c>
      <c r="Q90" s="5">
        <f>11*P90-O90-N90-F90</f>
        <v>31.795000000000002</v>
      </c>
      <c r="R90" s="5">
        <v>32</v>
      </c>
      <c r="S90" s="1"/>
      <c r="T90" s="1">
        <f t="shared" si="20"/>
        <v>11</v>
      </c>
      <c r="U90" s="1">
        <f t="shared" si="21"/>
        <v>5.9889676910953504</v>
      </c>
      <c r="V90" s="1">
        <v>5.7918000000000003</v>
      </c>
      <c r="W90" s="1">
        <v>0.27200000000000002</v>
      </c>
      <c r="X90" s="1">
        <v>-0.1288</v>
      </c>
      <c r="Y90" s="1">
        <v>0</v>
      </c>
      <c r="Z90" s="1">
        <v>0</v>
      </c>
      <c r="AA90" s="1">
        <v>0</v>
      </c>
      <c r="AB90" s="1"/>
      <c r="AC90" s="1">
        <f t="shared" si="18"/>
        <v>31.795000000000002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127</v>
      </c>
      <c r="B91" s="10" t="s">
        <v>43</v>
      </c>
      <c r="C91" s="10">
        <v>34</v>
      </c>
      <c r="D91" s="10"/>
      <c r="E91" s="10">
        <v>11</v>
      </c>
      <c r="F91" s="10"/>
      <c r="G91" s="11">
        <v>0</v>
      </c>
      <c r="H91" s="10">
        <v>45</v>
      </c>
      <c r="I91" s="10" t="s">
        <v>35</v>
      </c>
      <c r="J91" s="10">
        <v>14</v>
      </c>
      <c r="K91" s="10">
        <f t="shared" si="16"/>
        <v>-3</v>
      </c>
      <c r="L91" s="10">
        <f t="shared" si="17"/>
        <v>11</v>
      </c>
      <c r="M91" s="10"/>
      <c r="N91" s="10"/>
      <c r="O91" s="10"/>
      <c r="P91" s="10">
        <f t="shared" si="19"/>
        <v>2.2000000000000002</v>
      </c>
      <c r="Q91" s="12"/>
      <c r="R91" s="12"/>
      <c r="S91" s="1"/>
      <c r="T91" s="10">
        <f t="shared" si="20"/>
        <v>0</v>
      </c>
      <c r="U91" s="10">
        <f t="shared" si="21"/>
        <v>0</v>
      </c>
      <c r="V91" s="10">
        <v>17.2</v>
      </c>
      <c r="W91" s="10">
        <v>19.2</v>
      </c>
      <c r="X91" s="10">
        <v>13.6</v>
      </c>
      <c r="Y91" s="10">
        <v>10.4</v>
      </c>
      <c r="Z91" s="10">
        <v>10.6</v>
      </c>
      <c r="AA91" s="10">
        <v>15</v>
      </c>
      <c r="AB91" s="10"/>
      <c r="AC91" s="10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128</v>
      </c>
      <c r="B92" s="1" t="s">
        <v>43</v>
      </c>
      <c r="C92" s="1"/>
      <c r="D92" s="1"/>
      <c r="E92" s="17">
        <f>E93</f>
        <v>32</v>
      </c>
      <c r="F92" s="17">
        <f>F93</f>
        <v>8</v>
      </c>
      <c r="G92" s="6">
        <v>0.45</v>
      </c>
      <c r="H92" s="1" t="e">
        <v>#N/A</v>
      </c>
      <c r="I92" s="1" t="s">
        <v>34</v>
      </c>
      <c r="J92" s="1"/>
      <c r="K92" s="1">
        <f t="shared" si="16"/>
        <v>32</v>
      </c>
      <c r="L92" s="1">
        <f t="shared" si="17"/>
        <v>32</v>
      </c>
      <c r="M92" s="1"/>
      <c r="N92" s="1">
        <v>0</v>
      </c>
      <c r="O92" s="1">
        <v>0</v>
      </c>
      <c r="P92" s="1">
        <f t="shared" si="19"/>
        <v>6.4</v>
      </c>
      <c r="Q92" s="5">
        <f>8*P92-O92-N92-F92</f>
        <v>43.2</v>
      </c>
      <c r="R92" s="5">
        <v>43</v>
      </c>
      <c r="S92" s="1"/>
      <c r="T92" s="1">
        <f t="shared" si="20"/>
        <v>8</v>
      </c>
      <c r="U92" s="1">
        <f t="shared" si="21"/>
        <v>1.25</v>
      </c>
      <c r="V92" s="1">
        <v>1.2</v>
      </c>
      <c r="W92" s="1">
        <v>0.2</v>
      </c>
      <c r="X92" s="1">
        <v>0</v>
      </c>
      <c r="Y92" s="1">
        <v>0</v>
      </c>
      <c r="Z92" s="1">
        <v>0</v>
      </c>
      <c r="AA92" s="1">
        <v>0</v>
      </c>
      <c r="AB92" s="1" t="s">
        <v>129</v>
      </c>
      <c r="AC92" s="1">
        <f t="shared" si="18"/>
        <v>19.440000000000001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130</v>
      </c>
      <c r="B93" s="10" t="s">
        <v>43</v>
      </c>
      <c r="C93" s="10">
        <v>40</v>
      </c>
      <c r="D93" s="19">
        <v>9</v>
      </c>
      <c r="E93" s="17">
        <v>32</v>
      </c>
      <c r="F93" s="17">
        <v>8</v>
      </c>
      <c r="G93" s="11">
        <v>0</v>
      </c>
      <c r="H93" s="10" t="e">
        <v>#N/A</v>
      </c>
      <c r="I93" s="10" t="s">
        <v>35</v>
      </c>
      <c r="J93" s="10">
        <v>33</v>
      </c>
      <c r="K93" s="10">
        <f t="shared" si="16"/>
        <v>-1</v>
      </c>
      <c r="L93" s="10">
        <f t="shared" si="17"/>
        <v>32</v>
      </c>
      <c r="M93" s="10"/>
      <c r="N93" s="10"/>
      <c r="O93" s="10"/>
      <c r="P93" s="10">
        <f t="shared" si="19"/>
        <v>6.4</v>
      </c>
      <c r="Q93" s="12"/>
      <c r="R93" s="12"/>
      <c r="S93" s="1"/>
      <c r="T93" s="10">
        <f t="shared" si="20"/>
        <v>1.25</v>
      </c>
      <c r="U93" s="10">
        <f t="shared" si="21"/>
        <v>1.25</v>
      </c>
      <c r="V93" s="10">
        <v>1.2</v>
      </c>
      <c r="W93" s="10">
        <v>0.2</v>
      </c>
      <c r="X93" s="10">
        <v>0</v>
      </c>
      <c r="Y93" s="10">
        <v>0</v>
      </c>
      <c r="Z93" s="10">
        <v>0</v>
      </c>
      <c r="AA93" s="10">
        <v>0</v>
      </c>
      <c r="AB93" s="10" t="s">
        <v>131</v>
      </c>
      <c r="AC93" s="10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33</v>
      </c>
      <c r="C94" s="1">
        <v>330.745</v>
      </c>
      <c r="D94" s="1">
        <v>205.018</v>
      </c>
      <c r="E94" s="1">
        <v>206.452</v>
      </c>
      <c r="F94" s="1">
        <v>289.30399999999997</v>
      </c>
      <c r="G94" s="6">
        <v>1</v>
      </c>
      <c r="H94" s="1">
        <v>50</v>
      </c>
      <c r="I94" s="1" t="s">
        <v>34</v>
      </c>
      <c r="J94" s="1">
        <v>198.12</v>
      </c>
      <c r="K94" s="1">
        <f t="shared" si="16"/>
        <v>8.3319999999999936</v>
      </c>
      <c r="L94" s="1">
        <f t="shared" si="17"/>
        <v>206.452</v>
      </c>
      <c r="M94" s="1"/>
      <c r="N94" s="1">
        <v>0</v>
      </c>
      <c r="O94" s="1">
        <v>0</v>
      </c>
      <c r="P94" s="1">
        <f t="shared" si="19"/>
        <v>41.290399999999998</v>
      </c>
      <c r="Q94" s="5">
        <f t="shared" ref="Q94:Q97" si="23">11*P94-O94-N94-F94</f>
        <v>164.8904</v>
      </c>
      <c r="R94" s="5">
        <v>165</v>
      </c>
      <c r="S94" s="1"/>
      <c r="T94" s="1">
        <f t="shared" si="20"/>
        <v>11</v>
      </c>
      <c r="U94" s="1">
        <f t="shared" si="21"/>
        <v>7.0065681126847883</v>
      </c>
      <c r="V94" s="1">
        <v>27.669599999999999</v>
      </c>
      <c r="W94" s="1">
        <v>29.106200000000001</v>
      </c>
      <c r="X94" s="1">
        <v>46.127000000000002</v>
      </c>
      <c r="Y94" s="1">
        <v>42.404800000000002</v>
      </c>
      <c r="Z94" s="1">
        <v>26.283000000000001</v>
      </c>
      <c r="AA94" s="1">
        <v>30.8644</v>
      </c>
      <c r="AB94" s="1" t="s">
        <v>69</v>
      </c>
      <c r="AC94" s="1">
        <f t="shared" si="18"/>
        <v>164.8904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33</v>
      </c>
      <c r="C95" s="1">
        <v>28.748000000000001</v>
      </c>
      <c r="D95" s="1"/>
      <c r="E95" s="1">
        <v>16.111999999999998</v>
      </c>
      <c r="F95" s="1">
        <v>1.363</v>
      </c>
      <c r="G95" s="6">
        <v>1</v>
      </c>
      <c r="H95" s="1">
        <v>50</v>
      </c>
      <c r="I95" s="1" t="s">
        <v>34</v>
      </c>
      <c r="J95" s="1">
        <v>15.65</v>
      </c>
      <c r="K95" s="1">
        <f t="shared" si="16"/>
        <v>0.46199999999999797</v>
      </c>
      <c r="L95" s="1">
        <f t="shared" si="17"/>
        <v>16.111999999999998</v>
      </c>
      <c r="M95" s="1"/>
      <c r="N95" s="1">
        <v>67.968999999999994</v>
      </c>
      <c r="O95" s="1">
        <v>20</v>
      </c>
      <c r="P95" s="1">
        <f t="shared" si="19"/>
        <v>3.2223999999999995</v>
      </c>
      <c r="Q95" s="5"/>
      <c r="R95" s="5"/>
      <c r="S95" s="1"/>
      <c r="T95" s="1">
        <f t="shared" si="20"/>
        <v>27.722194637537243</v>
      </c>
      <c r="U95" s="1">
        <f t="shared" si="21"/>
        <v>27.722194637537243</v>
      </c>
      <c r="V95" s="1">
        <v>7.8930000000000007</v>
      </c>
      <c r="W95" s="1">
        <v>9.5289999999999999</v>
      </c>
      <c r="X95" s="1">
        <v>8.3086000000000002</v>
      </c>
      <c r="Y95" s="1">
        <v>5.0415999999999999</v>
      </c>
      <c r="Z95" s="1">
        <v>4.7149999999999999</v>
      </c>
      <c r="AA95" s="1">
        <v>7.1849999999999996</v>
      </c>
      <c r="AB95" s="1"/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43</v>
      </c>
      <c r="C96" s="1">
        <v>686</v>
      </c>
      <c r="D96" s="1">
        <v>323</v>
      </c>
      <c r="E96" s="1">
        <v>502</v>
      </c>
      <c r="F96" s="1">
        <v>411</v>
      </c>
      <c r="G96" s="6">
        <v>0.4</v>
      </c>
      <c r="H96" s="1">
        <v>40</v>
      </c>
      <c r="I96" s="1" t="s">
        <v>34</v>
      </c>
      <c r="J96" s="1">
        <v>509</v>
      </c>
      <c r="K96" s="1">
        <f t="shared" si="16"/>
        <v>-7</v>
      </c>
      <c r="L96" s="1">
        <f t="shared" si="17"/>
        <v>502</v>
      </c>
      <c r="M96" s="1"/>
      <c r="N96" s="1">
        <v>0</v>
      </c>
      <c r="O96" s="1">
        <v>266</v>
      </c>
      <c r="P96" s="1">
        <f t="shared" si="19"/>
        <v>100.4</v>
      </c>
      <c r="Q96" s="5">
        <f t="shared" si="23"/>
        <v>427.40000000000009</v>
      </c>
      <c r="R96" s="5">
        <v>427</v>
      </c>
      <c r="S96" s="1"/>
      <c r="T96" s="1">
        <f t="shared" si="20"/>
        <v>11</v>
      </c>
      <c r="U96" s="1">
        <f t="shared" si="21"/>
        <v>6.7430278884462149</v>
      </c>
      <c r="V96" s="1">
        <v>91</v>
      </c>
      <c r="W96" s="1">
        <v>89.2</v>
      </c>
      <c r="X96" s="1">
        <v>106.4</v>
      </c>
      <c r="Y96" s="1">
        <v>103.2</v>
      </c>
      <c r="Z96" s="1">
        <v>80.8</v>
      </c>
      <c r="AA96" s="1">
        <v>89.4</v>
      </c>
      <c r="AB96" s="1"/>
      <c r="AC96" s="1">
        <f t="shared" si="18"/>
        <v>170.96000000000004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135</v>
      </c>
      <c r="B97" s="1" t="s">
        <v>43</v>
      </c>
      <c r="C97" s="1">
        <v>622</v>
      </c>
      <c r="D97" s="1">
        <v>225</v>
      </c>
      <c r="E97" s="1">
        <v>443</v>
      </c>
      <c r="F97" s="1">
        <v>315</v>
      </c>
      <c r="G97" s="6">
        <v>0.4</v>
      </c>
      <c r="H97" s="1">
        <v>40</v>
      </c>
      <c r="I97" s="1" t="s">
        <v>34</v>
      </c>
      <c r="J97" s="1">
        <v>444</v>
      </c>
      <c r="K97" s="1">
        <f t="shared" si="16"/>
        <v>-1</v>
      </c>
      <c r="L97" s="1">
        <f t="shared" si="17"/>
        <v>443</v>
      </c>
      <c r="M97" s="1"/>
      <c r="N97" s="1">
        <v>0</v>
      </c>
      <c r="O97" s="1">
        <v>94</v>
      </c>
      <c r="P97" s="1">
        <f t="shared" si="19"/>
        <v>88.6</v>
      </c>
      <c r="Q97" s="5">
        <f t="shared" si="23"/>
        <v>565.59999999999991</v>
      </c>
      <c r="R97" s="5">
        <v>500</v>
      </c>
      <c r="S97" s="1"/>
      <c r="T97" s="1">
        <f t="shared" si="20"/>
        <v>11</v>
      </c>
      <c r="U97" s="1">
        <f t="shared" si="21"/>
        <v>4.6162528216704288</v>
      </c>
      <c r="V97" s="1">
        <v>65.599999999999994</v>
      </c>
      <c r="W97" s="1">
        <v>64.599999999999994</v>
      </c>
      <c r="X97" s="1">
        <v>84.8</v>
      </c>
      <c r="Y97" s="1">
        <v>84.8</v>
      </c>
      <c r="Z97" s="1">
        <v>68.400000000000006</v>
      </c>
      <c r="AA97" s="1">
        <v>72.2</v>
      </c>
      <c r="AB97" s="1"/>
      <c r="AC97" s="1">
        <f t="shared" si="18"/>
        <v>226.23999999999998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136</v>
      </c>
      <c r="B98" s="1" t="s">
        <v>43</v>
      </c>
      <c r="C98" s="1"/>
      <c r="D98" s="1">
        <v>320</v>
      </c>
      <c r="E98" s="17">
        <f>320+E116</f>
        <v>323</v>
      </c>
      <c r="F98" s="17">
        <f>F116</f>
        <v>33</v>
      </c>
      <c r="G98" s="6">
        <v>0.45</v>
      </c>
      <c r="H98" s="1" t="e">
        <v>#N/A</v>
      </c>
      <c r="I98" s="1" t="s">
        <v>34</v>
      </c>
      <c r="J98" s="1">
        <v>320</v>
      </c>
      <c r="K98" s="1">
        <f t="shared" si="16"/>
        <v>3</v>
      </c>
      <c r="L98" s="1">
        <f t="shared" si="17"/>
        <v>3</v>
      </c>
      <c r="M98" s="1">
        <v>320</v>
      </c>
      <c r="N98" s="1">
        <v>0</v>
      </c>
      <c r="O98" s="1">
        <v>0</v>
      </c>
      <c r="P98" s="1">
        <f t="shared" si="19"/>
        <v>0.6</v>
      </c>
      <c r="Q98" s="5"/>
      <c r="R98" s="5"/>
      <c r="S98" s="1"/>
      <c r="T98" s="1">
        <f t="shared" si="20"/>
        <v>55</v>
      </c>
      <c r="U98" s="1">
        <f t="shared" si="21"/>
        <v>55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137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138</v>
      </c>
      <c r="B99" s="10" t="s">
        <v>43</v>
      </c>
      <c r="C99" s="10"/>
      <c r="D99" s="10">
        <v>378</v>
      </c>
      <c r="E99" s="10">
        <v>378</v>
      </c>
      <c r="F99" s="10"/>
      <c r="G99" s="11">
        <v>0</v>
      </c>
      <c r="H99" s="10" t="e">
        <v>#N/A</v>
      </c>
      <c r="I99" s="13" t="s">
        <v>35</v>
      </c>
      <c r="J99" s="10">
        <v>378</v>
      </c>
      <c r="K99" s="10">
        <f t="shared" si="16"/>
        <v>0</v>
      </c>
      <c r="L99" s="10">
        <f t="shared" si="17"/>
        <v>0</v>
      </c>
      <c r="M99" s="10">
        <v>378</v>
      </c>
      <c r="N99" s="10"/>
      <c r="O99" s="10"/>
      <c r="P99" s="10">
        <f t="shared" si="19"/>
        <v>0</v>
      </c>
      <c r="Q99" s="12"/>
      <c r="R99" s="12"/>
      <c r="S99" s="1"/>
      <c r="T99" s="10" t="e">
        <f t="shared" si="20"/>
        <v>#DIV/0!</v>
      </c>
      <c r="U99" s="10" t="e">
        <f t="shared" si="21"/>
        <v>#DIV/0!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/>
      <c r="AC99" s="10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139</v>
      </c>
      <c r="B100" s="10" t="s">
        <v>43</v>
      </c>
      <c r="C100" s="10">
        <v>46</v>
      </c>
      <c r="D100" s="10">
        <v>444</v>
      </c>
      <c r="E100" s="10">
        <v>451</v>
      </c>
      <c r="F100" s="10">
        <v>37</v>
      </c>
      <c r="G100" s="11">
        <v>0</v>
      </c>
      <c r="H100" s="10" t="e">
        <v>#N/A</v>
      </c>
      <c r="I100" s="10" t="s">
        <v>35</v>
      </c>
      <c r="J100" s="10">
        <v>451</v>
      </c>
      <c r="K100" s="10">
        <f t="shared" ref="K100:K128" si="24">E100-J100</f>
        <v>0</v>
      </c>
      <c r="L100" s="10">
        <f t="shared" si="17"/>
        <v>7</v>
      </c>
      <c r="M100" s="10">
        <v>444</v>
      </c>
      <c r="N100" s="10"/>
      <c r="O100" s="10"/>
      <c r="P100" s="10">
        <f t="shared" si="19"/>
        <v>1.4</v>
      </c>
      <c r="Q100" s="12"/>
      <c r="R100" s="12"/>
      <c r="S100" s="1"/>
      <c r="T100" s="10">
        <f t="shared" si="20"/>
        <v>26.428571428571431</v>
      </c>
      <c r="U100" s="10">
        <f t="shared" si="21"/>
        <v>26.428571428571431</v>
      </c>
      <c r="V100" s="10">
        <v>0.8</v>
      </c>
      <c r="W100" s="10">
        <v>1.4</v>
      </c>
      <c r="X100" s="10">
        <v>2</v>
      </c>
      <c r="Y100" s="10">
        <v>1</v>
      </c>
      <c r="Z100" s="10">
        <v>0</v>
      </c>
      <c r="AA100" s="10">
        <v>0</v>
      </c>
      <c r="AB100" s="22" t="s">
        <v>69</v>
      </c>
      <c r="AC100" s="10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140</v>
      </c>
      <c r="B101" s="10" t="s">
        <v>43</v>
      </c>
      <c r="C101" s="10"/>
      <c r="D101" s="10">
        <v>894</v>
      </c>
      <c r="E101" s="10">
        <v>894</v>
      </c>
      <c r="F101" s="10"/>
      <c r="G101" s="11">
        <v>0</v>
      </c>
      <c r="H101" s="10" t="e">
        <v>#N/A</v>
      </c>
      <c r="I101" s="13" t="s">
        <v>35</v>
      </c>
      <c r="J101" s="10">
        <v>894</v>
      </c>
      <c r="K101" s="10">
        <f t="shared" si="24"/>
        <v>0</v>
      </c>
      <c r="L101" s="10">
        <f t="shared" si="17"/>
        <v>0</v>
      </c>
      <c r="M101" s="10">
        <v>894</v>
      </c>
      <c r="N101" s="10"/>
      <c r="O101" s="10"/>
      <c r="P101" s="10">
        <f t="shared" si="19"/>
        <v>0</v>
      </c>
      <c r="Q101" s="12"/>
      <c r="R101" s="12"/>
      <c r="S101" s="1"/>
      <c r="T101" s="10" t="e">
        <f t="shared" si="20"/>
        <v>#DIV/0!</v>
      </c>
      <c r="U101" s="10" t="e">
        <f t="shared" si="21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/>
      <c r="AC101" s="10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141</v>
      </c>
      <c r="B102" s="10" t="s">
        <v>43</v>
      </c>
      <c r="C102" s="10"/>
      <c r="D102" s="10">
        <v>396</v>
      </c>
      <c r="E102" s="10">
        <v>396</v>
      </c>
      <c r="F102" s="10"/>
      <c r="G102" s="11">
        <v>0</v>
      </c>
      <c r="H102" s="10" t="e">
        <v>#N/A</v>
      </c>
      <c r="I102" s="13" t="s">
        <v>35</v>
      </c>
      <c r="J102" s="10">
        <v>396</v>
      </c>
      <c r="K102" s="10">
        <f t="shared" si="24"/>
        <v>0</v>
      </c>
      <c r="L102" s="10">
        <f t="shared" si="17"/>
        <v>0</v>
      </c>
      <c r="M102" s="10">
        <v>396</v>
      </c>
      <c r="N102" s="10"/>
      <c r="O102" s="10"/>
      <c r="P102" s="10">
        <f t="shared" si="19"/>
        <v>0</v>
      </c>
      <c r="Q102" s="12"/>
      <c r="R102" s="12"/>
      <c r="S102" s="1"/>
      <c r="T102" s="10" t="e">
        <f t="shared" si="20"/>
        <v>#DIV/0!</v>
      </c>
      <c r="U102" s="10" t="e">
        <f t="shared" si="21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f t="shared" si="1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142</v>
      </c>
      <c r="B103" s="1" t="s">
        <v>43</v>
      </c>
      <c r="C103" s="1">
        <v>123</v>
      </c>
      <c r="D103" s="1">
        <v>84</v>
      </c>
      <c r="E103" s="1">
        <v>109</v>
      </c>
      <c r="F103" s="1">
        <v>83</v>
      </c>
      <c r="G103" s="6">
        <v>0.4</v>
      </c>
      <c r="H103" s="1">
        <v>40</v>
      </c>
      <c r="I103" s="1" t="s">
        <v>34</v>
      </c>
      <c r="J103" s="1">
        <v>113</v>
      </c>
      <c r="K103" s="1">
        <f t="shared" si="24"/>
        <v>-4</v>
      </c>
      <c r="L103" s="1">
        <f t="shared" si="17"/>
        <v>109</v>
      </c>
      <c r="M103" s="1"/>
      <c r="N103" s="1">
        <v>0</v>
      </c>
      <c r="O103" s="1">
        <v>0</v>
      </c>
      <c r="P103" s="1">
        <f t="shared" si="19"/>
        <v>21.8</v>
      </c>
      <c r="Q103" s="5">
        <f t="shared" ref="Q103" si="25">11*P103-O103-N103-F103</f>
        <v>156.80000000000001</v>
      </c>
      <c r="R103" s="5">
        <v>160</v>
      </c>
      <c r="S103" s="1"/>
      <c r="T103" s="1">
        <f t="shared" si="20"/>
        <v>11</v>
      </c>
      <c r="U103" s="1">
        <f t="shared" si="21"/>
        <v>3.8073394495412844</v>
      </c>
      <c r="V103" s="1">
        <v>8</v>
      </c>
      <c r="W103" s="1">
        <v>8.1999999999999993</v>
      </c>
      <c r="X103" s="1">
        <v>18</v>
      </c>
      <c r="Y103" s="1">
        <v>16.600000000000001</v>
      </c>
      <c r="Z103" s="1">
        <v>8.6</v>
      </c>
      <c r="AA103" s="1">
        <v>9.8000000000000007</v>
      </c>
      <c r="AB103" s="1"/>
      <c r="AC103" s="1">
        <f t="shared" si="18"/>
        <v>62.720000000000006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143</v>
      </c>
      <c r="B104" s="1" t="s">
        <v>33</v>
      </c>
      <c r="C104" s="1">
        <v>155.03899999999999</v>
      </c>
      <c r="D104" s="1">
        <v>4.9660000000000002</v>
      </c>
      <c r="E104" s="1">
        <v>100.593</v>
      </c>
      <c r="F104" s="1">
        <v>0.81299999999999994</v>
      </c>
      <c r="G104" s="6">
        <v>1</v>
      </c>
      <c r="H104" s="1">
        <v>40</v>
      </c>
      <c r="I104" s="1" t="s">
        <v>34</v>
      </c>
      <c r="J104" s="1">
        <v>113.565</v>
      </c>
      <c r="K104" s="1">
        <f t="shared" si="24"/>
        <v>-12.971999999999994</v>
      </c>
      <c r="L104" s="1">
        <f t="shared" si="17"/>
        <v>100.593</v>
      </c>
      <c r="M104" s="1"/>
      <c r="N104" s="1">
        <v>237.02820000000011</v>
      </c>
      <c r="O104" s="1">
        <v>0</v>
      </c>
      <c r="P104" s="1">
        <f t="shared" si="19"/>
        <v>20.118600000000001</v>
      </c>
      <c r="Q104" s="5"/>
      <c r="R104" s="5"/>
      <c r="S104" s="1"/>
      <c r="T104" s="1">
        <f t="shared" si="20"/>
        <v>11.821955802093589</v>
      </c>
      <c r="U104" s="1">
        <f t="shared" si="21"/>
        <v>11.821955802093589</v>
      </c>
      <c r="V104" s="1">
        <v>27.0792</v>
      </c>
      <c r="W104" s="1">
        <v>32.556199999999997</v>
      </c>
      <c r="X104" s="1">
        <v>30.093</v>
      </c>
      <c r="Y104" s="1">
        <v>27.388000000000002</v>
      </c>
      <c r="Z104" s="1">
        <v>25.805</v>
      </c>
      <c r="AA104" s="1">
        <v>26.5288</v>
      </c>
      <c r="AB104" s="1"/>
      <c r="AC104" s="1">
        <f t="shared" si="18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144</v>
      </c>
      <c r="B105" s="1" t="s">
        <v>33</v>
      </c>
      <c r="C105" s="1">
        <v>110.018</v>
      </c>
      <c r="D105" s="1">
        <v>33.140999999999998</v>
      </c>
      <c r="E105" s="1">
        <v>56.524000000000001</v>
      </c>
      <c r="F105" s="1">
        <v>55.289000000000001</v>
      </c>
      <c r="G105" s="6">
        <v>1</v>
      </c>
      <c r="H105" s="1">
        <v>40</v>
      </c>
      <c r="I105" s="1" t="s">
        <v>34</v>
      </c>
      <c r="J105" s="1">
        <v>58.564</v>
      </c>
      <c r="K105" s="1">
        <f t="shared" si="24"/>
        <v>-2.0399999999999991</v>
      </c>
      <c r="L105" s="1">
        <f t="shared" si="17"/>
        <v>56.524000000000001</v>
      </c>
      <c r="M105" s="1"/>
      <c r="N105" s="1">
        <v>160.7808</v>
      </c>
      <c r="O105" s="1">
        <v>0</v>
      </c>
      <c r="P105" s="1">
        <f t="shared" si="19"/>
        <v>11.3048</v>
      </c>
      <c r="Q105" s="5"/>
      <c r="R105" s="5"/>
      <c r="S105" s="1"/>
      <c r="T105" s="1">
        <f t="shared" si="20"/>
        <v>19.113102398980963</v>
      </c>
      <c r="U105" s="1">
        <f t="shared" si="21"/>
        <v>19.113102398980963</v>
      </c>
      <c r="V105" s="1">
        <v>17.495200000000001</v>
      </c>
      <c r="W105" s="1">
        <v>22.0318</v>
      </c>
      <c r="X105" s="1">
        <v>19.980399999999999</v>
      </c>
      <c r="Y105" s="1">
        <v>19.118200000000002</v>
      </c>
      <c r="Z105" s="1">
        <v>17.488399999999999</v>
      </c>
      <c r="AA105" s="1">
        <v>17.724599999999999</v>
      </c>
      <c r="AB105" s="1"/>
      <c r="AC105" s="1">
        <f t="shared" si="18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4" t="s">
        <v>145</v>
      </c>
      <c r="B106" s="14" t="s">
        <v>43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34</v>
      </c>
      <c r="J106" s="14"/>
      <c r="K106" s="14">
        <f t="shared" si="24"/>
        <v>0</v>
      </c>
      <c r="L106" s="14">
        <f t="shared" si="17"/>
        <v>0</v>
      </c>
      <c r="M106" s="14"/>
      <c r="N106" s="14"/>
      <c r="O106" s="14"/>
      <c r="P106" s="14">
        <f t="shared" si="19"/>
        <v>0</v>
      </c>
      <c r="Q106" s="16"/>
      <c r="R106" s="16"/>
      <c r="S106" s="1"/>
      <c r="T106" s="14" t="e">
        <f t="shared" si="20"/>
        <v>#DIV/0!</v>
      </c>
      <c r="U106" s="14" t="e">
        <f t="shared" si="21"/>
        <v>#DIV/0!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 t="s">
        <v>52</v>
      </c>
      <c r="AC106" s="14">
        <f t="shared" si="18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4" t="s">
        <v>146</v>
      </c>
      <c r="B107" s="14" t="s">
        <v>43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34</v>
      </c>
      <c r="J107" s="14"/>
      <c r="K107" s="14">
        <f t="shared" si="24"/>
        <v>0</v>
      </c>
      <c r="L107" s="14">
        <f t="shared" si="17"/>
        <v>0</v>
      </c>
      <c r="M107" s="14"/>
      <c r="N107" s="14"/>
      <c r="O107" s="14"/>
      <c r="P107" s="14">
        <f t="shared" si="19"/>
        <v>0</v>
      </c>
      <c r="Q107" s="16"/>
      <c r="R107" s="16"/>
      <c r="S107" s="1"/>
      <c r="T107" s="14" t="e">
        <f t="shared" si="20"/>
        <v>#DIV/0!</v>
      </c>
      <c r="U107" s="14" t="e">
        <f t="shared" si="21"/>
        <v>#DIV/0!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 t="s">
        <v>52</v>
      </c>
      <c r="AC107" s="14">
        <f t="shared" si="18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8" t="s">
        <v>147</v>
      </c>
      <c r="B108" s="1" t="s">
        <v>43</v>
      </c>
      <c r="C108" s="1"/>
      <c r="D108" s="1"/>
      <c r="E108" s="17">
        <f>E114</f>
        <v>25</v>
      </c>
      <c r="F108" s="17">
        <f>F114</f>
        <v>5</v>
      </c>
      <c r="G108" s="6">
        <v>0.4</v>
      </c>
      <c r="H108" s="1" t="e">
        <v>#N/A</v>
      </c>
      <c r="I108" s="1" t="s">
        <v>34</v>
      </c>
      <c r="J108" s="1"/>
      <c r="K108" s="1">
        <f t="shared" si="24"/>
        <v>25</v>
      </c>
      <c r="L108" s="1">
        <f t="shared" si="17"/>
        <v>25</v>
      </c>
      <c r="M108" s="1"/>
      <c r="N108" s="1">
        <v>0</v>
      </c>
      <c r="O108" s="1">
        <v>14</v>
      </c>
      <c r="P108" s="1">
        <f t="shared" si="19"/>
        <v>5</v>
      </c>
      <c r="Q108" s="5">
        <f>11*P108-O108-N108-F108</f>
        <v>36</v>
      </c>
      <c r="R108" s="5">
        <v>30</v>
      </c>
      <c r="S108" s="1"/>
      <c r="T108" s="1">
        <f t="shared" si="20"/>
        <v>11</v>
      </c>
      <c r="U108" s="1">
        <f t="shared" si="21"/>
        <v>3.8</v>
      </c>
      <c r="V108" s="1">
        <v>2.6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 t="s">
        <v>148</v>
      </c>
      <c r="AC108" s="1">
        <f t="shared" si="18"/>
        <v>14.4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4" t="s">
        <v>149</v>
      </c>
      <c r="B109" s="14" t="s">
        <v>43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34</v>
      </c>
      <c r="J109" s="14"/>
      <c r="K109" s="14">
        <f t="shared" si="24"/>
        <v>0</v>
      </c>
      <c r="L109" s="14">
        <f t="shared" si="17"/>
        <v>0</v>
      </c>
      <c r="M109" s="14"/>
      <c r="N109" s="14"/>
      <c r="O109" s="14"/>
      <c r="P109" s="14">
        <f t="shared" si="19"/>
        <v>0</v>
      </c>
      <c r="Q109" s="16"/>
      <c r="R109" s="16"/>
      <c r="S109" s="1"/>
      <c r="T109" s="14" t="e">
        <f t="shared" si="20"/>
        <v>#DIV/0!</v>
      </c>
      <c r="U109" s="14" t="e">
        <f t="shared" si="21"/>
        <v>#DIV/0!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 t="s">
        <v>52</v>
      </c>
      <c r="AC109" s="14">
        <f t="shared" si="18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150</v>
      </c>
      <c r="B110" s="1" t="s">
        <v>43</v>
      </c>
      <c r="C110" s="1">
        <v>30</v>
      </c>
      <c r="D110" s="1">
        <v>1</v>
      </c>
      <c r="E110" s="1">
        <v>5</v>
      </c>
      <c r="F110" s="1">
        <v>26</v>
      </c>
      <c r="G110" s="6">
        <v>0.6</v>
      </c>
      <c r="H110" s="1" t="e">
        <v>#N/A</v>
      </c>
      <c r="I110" s="1" t="s">
        <v>34</v>
      </c>
      <c r="J110" s="1">
        <v>5</v>
      </c>
      <c r="K110" s="1">
        <f t="shared" si="24"/>
        <v>0</v>
      </c>
      <c r="L110" s="1">
        <f t="shared" si="17"/>
        <v>5</v>
      </c>
      <c r="M110" s="1"/>
      <c r="N110" s="1">
        <v>0</v>
      </c>
      <c r="O110" s="1">
        <v>0</v>
      </c>
      <c r="P110" s="1">
        <f t="shared" si="19"/>
        <v>1</v>
      </c>
      <c r="Q110" s="5"/>
      <c r="R110" s="5"/>
      <c r="S110" s="1"/>
      <c r="T110" s="1">
        <f t="shared" si="20"/>
        <v>26</v>
      </c>
      <c r="U110" s="1">
        <f t="shared" si="21"/>
        <v>26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/>
      <c r="AC110" s="1">
        <f t="shared" si="18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4" t="s">
        <v>151</v>
      </c>
      <c r="B111" s="14" t="s">
        <v>43</v>
      </c>
      <c r="C111" s="14"/>
      <c r="D111" s="14"/>
      <c r="E111" s="14"/>
      <c r="F111" s="14"/>
      <c r="G111" s="15">
        <v>0</v>
      </c>
      <c r="H111" s="14" t="e">
        <v>#N/A</v>
      </c>
      <c r="I111" s="14" t="s">
        <v>34</v>
      </c>
      <c r="J111" s="14"/>
      <c r="K111" s="14">
        <f t="shared" si="24"/>
        <v>0</v>
      </c>
      <c r="L111" s="14">
        <f t="shared" si="17"/>
        <v>0</v>
      </c>
      <c r="M111" s="14"/>
      <c r="N111" s="14"/>
      <c r="O111" s="14"/>
      <c r="P111" s="14">
        <f t="shared" si="19"/>
        <v>0</v>
      </c>
      <c r="Q111" s="16"/>
      <c r="R111" s="16"/>
      <c r="S111" s="1"/>
      <c r="T111" s="14" t="e">
        <f t="shared" si="20"/>
        <v>#DIV/0!</v>
      </c>
      <c r="U111" s="14" t="e">
        <f t="shared" si="21"/>
        <v>#DIV/0!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 t="s">
        <v>52</v>
      </c>
      <c r="AC111" s="14">
        <f t="shared" si="18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4" t="s">
        <v>152</v>
      </c>
      <c r="B112" s="14" t="s">
        <v>43</v>
      </c>
      <c r="C112" s="14"/>
      <c r="D112" s="14"/>
      <c r="E112" s="14"/>
      <c r="F112" s="14"/>
      <c r="G112" s="15">
        <v>0</v>
      </c>
      <c r="H112" s="14" t="e">
        <v>#N/A</v>
      </c>
      <c r="I112" s="14" t="s">
        <v>34</v>
      </c>
      <c r="J112" s="14"/>
      <c r="K112" s="14">
        <f t="shared" si="24"/>
        <v>0</v>
      </c>
      <c r="L112" s="14">
        <f t="shared" si="17"/>
        <v>0</v>
      </c>
      <c r="M112" s="14"/>
      <c r="N112" s="14"/>
      <c r="O112" s="14"/>
      <c r="P112" s="14">
        <f t="shared" si="19"/>
        <v>0</v>
      </c>
      <c r="Q112" s="16"/>
      <c r="R112" s="16"/>
      <c r="S112" s="1"/>
      <c r="T112" s="14" t="e">
        <f t="shared" si="20"/>
        <v>#DIV/0!</v>
      </c>
      <c r="U112" s="14" t="e">
        <f t="shared" si="21"/>
        <v>#DIV/0!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 t="s">
        <v>52</v>
      </c>
      <c r="AC112" s="14">
        <f t="shared" si="18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4" t="s">
        <v>153</v>
      </c>
      <c r="B113" s="14" t="s">
        <v>33</v>
      </c>
      <c r="C113" s="14"/>
      <c r="D113" s="14"/>
      <c r="E113" s="14"/>
      <c r="F113" s="14"/>
      <c r="G113" s="15">
        <v>0</v>
      </c>
      <c r="H113" s="14" t="e">
        <v>#N/A</v>
      </c>
      <c r="I113" s="14" t="s">
        <v>34</v>
      </c>
      <c r="J113" s="14"/>
      <c r="K113" s="14">
        <f t="shared" si="24"/>
        <v>0</v>
      </c>
      <c r="L113" s="14">
        <f t="shared" si="17"/>
        <v>0</v>
      </c>
      <c r="M113" s="14"/>
      <c r="N113" s="14"/>
      <c r="O113" s="14"/>
      <c r="P113" s="14">
        <f t="shared" si="19"/>
        <v>0</v>
      </c>
      <c r="Q113" s="16"/>
      <c r="R113" s="16"/>
      <c r="S113" s="1"/>
      <c r="T113" s="14" t="e">
        <f t="shared" si="20"/>
        <v>#DIV/0!</v>
      </c>
      <c r="U113" s="14" t="e">
        <f t="shared" si="21"/>
        <v>#DIV/0!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 t="s">
        <v>52</v>
      </c>
      <c r="AC113" s="14">
        <f t="shared" si="18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154</v>
      </c>
      <c r="B114" s="10" t="s">
        <v>43</v>
      </c>
      <c r="C114" s="10">
        <v>30</v>
      </c>
      <c r="D114" s="10"/>
      <c r="E114" s="17">
        <v>25</v>
      </c>
      <c r="F114" s="17">
        <v>5</v>
      </c>
      <c r="G114" s="11">
        <v>0</v>
      </c>
      <c r="H114" s="10" t="e">
        <v>#N/A</v>
      </c>
      <c r="I114" s="10" t="s">
        <v>35</v>
      </c>
      <c r="J114" s="10">
        <v>25</v>
      </c>
      <c r="K114" s="10">
        <f t="shared" si="24"/>
        <v>0</v>
      </c>
      <c r="L114" s="10">
        <f t="shared" si="17"/>
        <v>25</v>
      </c>
      <c r="M114" s="10"/>
      <c r="N114" s="10"/>
      <c r="O114" s="10"/>
      <c r="P114" s="10">
        <f t="shared" si="19"/>
        <v>5</v>
      </c>
      <c r="Q114" s="12"/>
      <c r="R114" s="12"/>
      <c r="S114" s="1"/>
      <c r="T114" s="10">
        <f t="shared" si="20"/>
        <v>1</v>
      </c>
      <c r="U114" s="10">
        <f t="shared" si="21"/>
        <v>1</v>
      </c>
      <c r="V114" s="10">
        <v>2.6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 t="s">
        <v>155</v>
      </c>
      <c r="AC114" s="10">
        <f t="shared" si="18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4" t="s">
        <v>156</v>
      </c>
      <c r="B115" s="14" t="s">
        <v>33</v>
      </c>
      <c r="C115" s="14"/>
      <c r="D115" s="14"/>
      <c r="E115" s="14"/>
      <c r="F115" s="14"/>
      <c r="G115" s="15">
        <v>0</v>
      </c>
      <c r="H115" s="14" t="e">
        <v>#N/A</v>
      </c>
      <c r="I115" s="14" t="s">
        <v>34</v>
      </c>
      <c r="J115" s="14"/>
      <c r="K115" s="14">
        <f t="shared" si="24"/>
        <v>0</v>
      </c>
      <c r="L115" s="14">
        <f t="shared" si="17"/>
        <v>0</v>
      </c>
      <c r="M115" s="14"/>
      <c r="N115" s="14"/>
      <c r="O115" s="14"/>
      <c r="P115" s="14">
        <f t="shared" si="19"/>
        <v>0</v>
      </c>
      <c r="Q115" s="16"/>
      <c r="R115" s="16"/>
      <c r="S115" s="1"/>
      <c r="T115" s="14" t="e">
        <f t="shared" si="20"/>
        <v>#DIV/0!</v>
      </c>
      <c r="U115" s="14" t="e">
        <f t="shared" si="21"/>
        <v>#DIV/0!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 t="s">
        <v>52</v>
      </c>
      <c r="AC115" s="14">
        <f t="shared" si="18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157</v>
      </c>
      <c r="B116" s="10" t="s">
        <v>43</v>
      </c>
      <c r="C116" s="10">
        <v>36</v>
      </c>
      <c r="D116" s="10"/>
      <c r="E116" s="17">
        <v>3</v>
      </c>
      <c r="F116" s="17">
        <v>33</v>
      </c>
      <c r="G116" s="11">
        <v>0</v>
      </c>
      <c r="H116" s="10" t="e">
        <v>#N/A</v>
      </c>
      <c r="I116" s="10" t="s">
        <v>35</v>
      </c>
      <c r="J116" s="10">
        <v>3</v>
      </c>
      <c r="K116" s="10">
        <f t="shared" si="24"/>
        <v>0</v>
      </c>
      <c r="L116" s="10">
        <f t="shared" si="17"/>
        <v>3</v>
      </c>
      <c r="M116" s="10"/>
      <c r="N116" s="10"/>
      <c r="O116" s="10"/>
      <c r="P116" s="10">
        <f t="shared" si="19"/>
        <v>0.6</v>
      </c>
      <c r="Q116" s="12"/>
      <c r="R116" s="12"/>
      <c r="S116" s="1"/>
      <c r="T116" s="10">
        <f t="shared" si="20"/>
        <v>55</v>
      </c>
      <c r="U116" s="10">
        <f t="shared" si="21"/>
        <v>55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 t="s">
        <v>158</v>
      </c>
      <c r="AC116" s="10">
        <f t="shared" si="18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159</v>
      </c>
      <c r="B117" s="1" t="s">
        <v>43</v>
      </c>
      <c r="C117" s="1">
        <v>25</v>
      </c>
      <c r="D117" s="1">
        <v>368</v>
      </c>
      <c r="E117" s="1">
        <v>384</v>
      </c>
      <c r="F117" s="1">
        <v>2</v>
      </c>
      <c r="G117" s="6">
        <v>0.35</v>
      </c>
      <c r="H117" s="1">
        <v>40</v>
      </c>
      <c r="I117" s="1" t="s">
        <v>34</v>
      </c>
      <c r="J117" s="1">
        <v>386</v>
      </c>
      <c r="K117" s="1">
        <f t="shared" si="24"/>
        <v>-2</v>
      </c>
      <c r="L117" s="1">
        <f t="shared" si="17"/>
        <v>18</v>
      </c>
      <c r="M117" s="1">
        <v>366</v>
      </c>
      <c r="N117" s="1">
        <v>0</v>
      </c>
      <c r="O117" s="1">
        <v>31</v>
      </c>
      <c r="P117" s="1">
        <f t="shared" si="19"/>
        <v>3.6</v>
      </c>
      <c r="Q117" s="5">
        <v>10</v>
      </c>
      <c r="R117" s="5">
        <v>0</v>
      </c>
      <c r="S117" s="1" t="s">
        <v>52</v>
      </c>
      <c r="T117" s="1">
        <f t="shared" si="20"/>
        <v>11.944444444444445</v>
      </c>
      <c r="U117" s="1">
        <f t="shared" si="21"/>
        <v>9.1666666666666661</v>
      </c>
      <c r="V117" s="1">
        <v>4</v>
      </c>
      <c r="W117" s="1">
        <v>4.2</v>
      </c>
      <c r="X117" s="1">
        <v>3.6</v>
      </c>
      <c r="Y117" s="1">
        <v>2.2000000000000002</v>
      </c>
      <c r="Z117" s="1">
        <v>2.4</v>
      </c>
      <c r="AA117" s="1">
        <v>2.6</v>
      </c>
      <c r="AB117" s="1"/>
      <c r="AC117" s="1">
        <f t="shared" si="18"/>
        <v>3.5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4" t="s">
        <v>160</v>
      </c>
      <c r="B118" s="14" t="s">
        <v>43</v>
      </c>
      <c r="C118" s="14"/>
      <c r="D118" s="14">
        <v>414</v>
      </c>
      <c r="E118" s="14">
        <v>414</v>
      </c>
      <c r="F118" s="14"/>
      <c r="G118" s="15">
        <v>0</v>
      </c>
      <c r="H118" s="14">
        <v>45</v>
      </c>
      <c r="I118" s="14" t="s">
        <v>34</v>
      </c>
      <c r="J118" s="14">
        <v>414</v>
      </c>
      <c r="K118" s="14">
        <f t="shared" si="24"/>
        <v>0</v>
      </c>
      <c r="L118" s="14">
        <f t="shared" si="17"/>
        <v>0</v>
      </c>
      <c r="M118" s="14">
        <v>414</v>
      </c>
      <c r="N118" s="14"/>
      <c r="O118" s="14"/>
      <c r="P118" s="14">
        <f t="shared" si="19"/>
        <v>0</v>
      </c>
      <c r="Q118" s="16"/>
      <c r="R118" s="16"/>
      <c r="S118" s="1"/>
      <c r="T118" s="14" t="e">
        <f t="shared" si="20"/>
        <v>#DIV/0!</v>
      </c>
      <c r="U118" s="14" t="e">
        <f t="shared" si="21"/>
        <v>#DIV/0!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 t="s">
        <v>52</v>
      </c>
      <c r="AC118" s="14">
        <f t="shared" si="18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161</v>
      </c>
      <c r="B119" s="1" t="s">
        <v>33</v>
      </c>
      <c r="C119" s="1">
        <v>37.134999999999998</v>
      </c>
      <c r="D119" s="1">
        <v>56.179000000000002</v>
      </c>
      <c r="E119" s="1">
        <v>68.182000000000002</v>
      </c>
      <c r="F119" s="1">
        <v>4.1900000000000004</v>
      </c>
      <c r="G119" s="6">
        <v>1</v>
      </c>
      <c r="H119" s="1">
        <v>50</v>
      </c>
      <c r="I119" s="1" t="s">
        <v>34</v>
      </c>
      <c r="J119" s="1">
        <v>65.075999999999993</v>
      </c>
      <c r="K119" s="1">
        <f t="shared" si="24"/>
        <v>3.1060000000000088</v>
      </c>
      <c r="L119" s="1">
        <f t="shared" si="17"/>
        <v>68.182000000000002</v>
      </c>
      <c r="M119" s="1"/>
      <c r="N119" s="1">
        <v>47.560999999999993</v>
      </c>
      <c r="O119" s="1">
        <v>30</v>
      </c>
      <c r="P119" s="1">
        <f t="shared" si="19"/>
        <v>13.6364</v>
      </c>
      <c r="Q119" s="5">
        <f>11*P119-O119-N119-F119</f>
        <v>68.249400000000023</v>
      </c>
      <c r="R119" s="5">
        <v>70</v>
      </c>
      <c r="S119" s="1"/>
      <c r="T119" s="1">
        <f t="shared" si="20"/>
        <v>11.000000000000002</v>
      </c>
      <c r="U119" s="1">
        <f t="shared" si="21"/>
        <v>5.9950573465137422</v>
      </c>
      <c r="V119" s="1">
        <v>11.6898</v>
      </c>
      <c r="W119" s="1">
        <v>11.923</v>
      </c>
      <c r="X119" s="1">
        <v>9.6898</v>
      </c>
      <c r="Y119" s="1">
        <v>7.3846000000000007</v>
      </c>
      <c r="Z119" s="1">
        <v>7.3004000000000007</v>
      </c>
      <c r="AA119" s="1">
        <v>9.9298000000000002</v>
      </c>
      <c r="AB119" s="1"/>
      <c r="AC119" s="1">
        <f t="shared" si="18"/>
        <v>68.249400000000023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0" t="s">
        <v>162</v>
      </c>
      <c r="B120" s="10" t="s">
        <v>43</v>
      </c>
      <c r="C120" s="10">
        <v>3</v>
      </c>
      <c r="D120" s="10"/>
      <c r="E120" s="10">
        <v>-6</v>
      </c>
      <c r="F120" s="10"/>
      <c r="G120" s="11">
        <v>0</v>
      </c>
      <c r="H120" s="10">
        <v>60</v>
      </c>
      <c r="I120" s="10" t="s">
        <v>35</v>
      </c>
      <c r="J120" s="10"/>
      <c r="K120" s="10">
        <f t="shared" si="24"/>
        <v>-6</v>
      </c>
      <c r="L120" s="10">
        <f t="shared" si="17"/>
        <v>-6</v>
      </c>
      <c r="M120" s="10"/>
      <c r="N120" s="10"/>
      <c r="O120" s="10"/>
      <c r="P120" s="10">
        <f t="shared" si="19"/>
        <v>-1.2</v>
      </c>
      <c r="Q120" s="12"/>
      <c r="R120" s="12"/>
      <c r="S120" s="1"/>
      <c r="T120" s="10">
        <f t="shared" si="20"/>
        <v>0</v>
      </c>
      <c r="U120" s="10">
        <f t="shared" si="21"/>
        <v>0</v>
      </c>
      <c r="V120" s="10">
        <v>4.8</v>
      </c>
      <c r="W120" s="10">
        <v>7.4</v>
      </c>
      <c r="X120" s="10">
        <v>15</v>
      </c>
      <c r="Y120" s="10">
        <v>13.4</v>
      </c>
      <c r="Z120" s="10">
        <v>5.2</v>
      </c>
      <c r="AA120" s="10">
        <v>5.4</v>
      </c>
      <c r="AB120" s="10"/>
      <c r="AC120" s="10">
        <f t="shared" si="18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0" t="s">
        <v>163</v>
      </c>
      <c r="B121" s="10" t="s">
        <v>43</v>
      </c>
      <c r="C121" s="10">
        <v>16</v>
      </c>
      <c r="D121" s="10"/>
      <c r="E121" s="10">
        <v>3</v>
      </c>
      <c r="F121" s="10"/>
      <c r="G121" s="11">
        <v>0</v>
      </c>
      <c r="H121" s="10">
        <v>60</v>
      </c>
      <c r="I121" s="10" t="s">
        <v>35</v>
      </c>
      <c r="J121" s="10">
        <v>6</v>
      </c>
      <c r="K121" s="10">
        <f t="shared" si="24"/>
        <v>-3</v>
      </c>
      <c r="L121" s="10">
        <f t="shared" si="17"/>
        <v>3</v>
      </c>
      <c r="M121" s="10"/>
      <c r="N121" s="10"/>
      <c r="O121" s="10"/>
      <c r="P121" s="10">
        <f t="shared" si="19"/>
        <v>0.6</v>
      </c>
      <c r="Q121" s="12"/>
      <c r="R121" s="12"/>
      <c r="S121" s="1"/>
      <c r="T121" s="10">
        <f t="shared" si="20"/>
        <v>0</v>
      </c>
      <c r="U121" s="10">
        <f t="shared" si="21"/>
        <v>0</v>
      </c>
      <c r="V121" s="10">
        <v>8.6</v>
      </c>
      <c r="W121" s="10">
        <v>9.6</v>
      </c>
      <c r="X121" s="10">
        <v>1.6</v>
      </c>
      <c r="Y121" s="10">
        <v>-0.2</v>
      </c>
      <c r="Z121" s="10">
        <v>4.2</v>
      </c>
      <c r="AA121" s="10">
        <v>6.2</v>
      </c>
      <c r="AB121" s="10"/>
      <c r="AC121" s="10">
        <f t="shared" si="18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164</v>
      </c>
      <c r="B122" s="10" t="s">
        <v>43</v>
      </c>
      <c r="C122" s="10"/>
      <c r="D122" s="10"/>
      <c r="E122" s="10">
        <v>-6</v>
      </c>
      <c r="F122" s="10"/>
      <c r="G122" s="11">
        <v>0</v>
      </c>
      <c r="H122" s="10">
        <v>60</v>
      </c>
      <c r="I122" s="10" t="s">
        <v>35</v>
      </c>
      <c r="J122" s="10"/>
      <c r="K122" s="10">
        <f t="shared" si="24"/>
        <v>-6</v>
      </c>
      <c r="L122" s="10">
        <f t="shared" si="17"/>
        <v>-6</v>
      </c>
      <c r="M122" s="10"/>
      <c r="N122" s="10"/>
      <c r="O122" s="10"/>
      <c r="P122" s="10">
        <f t="shared" si="19"/>
        <v>-1.2</v>
      </c>
      <c r="Q122" s="12"/>
      <c r="R122" s="12"/>
      <c r="S122" s="1"/>
      <c r="T122" s="10">
        <f t="shared" si="20"/>
        <v>0</v>
      </c>
      <c r="U122" s="10">
        <f t="shared" si="21"/>
        <v>0</v>
      </c>
      <c r="V122" s="10">
        <v>1</v>
      </c>
      <c r="W122" s="10">
        <v>3.4</v>
      </c>
      <c r="X122" s="10">
        <v>18.8</v>
      </c>
      <c r="Y122" s="10">
        <v>16.8</v>
      </c>
      <c r="Z122" s="10">
        <v>8</v>
      </c>
      <c r="AA122" s="10">
        <v>9.8000000000000007</v>
      </c>
      <c r="AB122" s="10"/>
      <c r="AC122" s="10">
        <f t="shared" si="18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165</v>
      </c>
      <c r="B123" s="10" t="s">
        <v>33</v>
      </c>
      <c r="C123" s="10">
        <v>41.470999999999997</v>
      </c>
      <c r="D123" s="10"/>
      <c r="E123" s="10">
        <v>21.507999999999999</v>
      </c>
      <c r="F123" s="10">
        <v>5.74</v>
      </c>
      <c r="G123" s="11">
        <v>0</v>
      </c>
      <c r="H123" s="10" t="e">
        <v>#N/A</v>
      </c>
      <c r="I123" s="10" t="s">
        <v>35</v>
      </c>
      <c r="J123" s="10">
        <v>20.09</v>
      </c>
      <c r="K123" s="10">
        <f t="shared" si="24"/>
        <v>1.4179999999999993</v>
      </c>
      <c r="L123" s="10">
        <f t="shared" si="17"/>
        <v>21.507999999999999</v>
      </c>
      <c r="M123" s="10"/>
      <c r="N123" s="10"/>
      <c r="O123" s="10"/>
      <c r="P123" s="10">
        <f t="shared" si="19"/>
        <v>4.3015999999999996</v>
      </c>
      <c r="Q123" s="12"/>
      <c r="R123" s="12"/>
      <c r="S123" s="1"/>
      <c r="T123" s="10">
        <f t="shared" si="20"/>
        <v>1.3343872047610192</v>
      </c>
      <c r="U123" s="10">
        <f t="shared" si="21"/>
        <v>1.3343872047610192</v>
      </c>
      <c r="V123" s="10">
        <v>12.6812</v>
      </c>
      <c r="W123" s="10">
        <v>12.6822</v>
      </c>
      <c r="X123" s="10">
        <v>0.28699999999999998</v>
      </c>
      <c r="Y123" s="10">
        <v>0</v>
      </c>
      <c r="Z123" s="10">
        <v>0</v>
      </c>
      <c r="AA123" s="10">
        <v>0</v>
      </c>
      <c r="AB123" s="10"/>
      <c r="AC123" s="10">
        <f t="shared" si="18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166</v>
      </c>
      <c r="B124" s="10" t="s">
        <v>33</v>
      </c>
      <c r="C124" s="10">
        <v>57.631</v>
      </c>
      <c r="D124" s="10">
        <v>0.44700000000000001</v>
      </c>
      <c r="E124" s="10">
        <v>39.295000000000002</v>
      </c>
      <c r="F124" s="10">
        <v>5.7050000000000001</v>
      </c>
      <c r="G124" s="11">
        <v>0</v>
      </c>
      <c r="H124" s="10" t="e">
        <v>#N/A</v>
      </c>
      <c r="I124" s="10" t="s">
        <v>35</v>
      </c>
      <c r="J124" s="10">
        <v>35.688000000000002</v>
      </c>
      <c r="K124" s="10">
        <f t="shared" si="24"/>
        <v>3.6069999999999993</v>
      </c>
      <c r="L124" s="10">
        <f t="shared" si="17"/>
        <v>39.295000000000002</v>
      </c>
      <c r="M124" s="10"/>
      <c r="N124" s="10"/>
      <c r="O124" s="10"/>
      <c r="P124" s="10">
        <f t="shared" si="19"/>
        <v>7.859</v>
      </c>
      <c r="Q124" s="12"/>
      <c r="R124" s="12"/>
      <c r="S124" s="1"/>
      <c r="T124" s="10">
        <f t="shared" si="20"/>
        <v>0.72591932815879889</v>
      </c>
      <c r="U124" s="10">
        <f t="shared" si="21"/>
        <v>0.72591932815879889</v>
      </c>
      <c r="V124" s="10">
        <v>11.2684</v>
      </c>
      <c r="W124" s="10">
        <v>9.5343999999999998</v>
      </c>
      <c r="X124" s="10">
        <v>0.28799999999999998</v>
      </c>
      <c r="Y124" s="10">
        <v>0</v>
      </c>
      <c r="Z124" s="10">
        <v>0</v>
      </c>
      <c r="AA124" s="10">
        <v>0</v>
      </c>
      <c r="AB124" s="10"/>
      <c r="AC124" s="10">
        <f t="shared" si="18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167</v>
      </c>
      <c r="B125" s="10" t="s">
        <v>33</v>
      </c>
      <c r="C125" s="10">
        <v>58.633000000000003</v>
      </c>
      <c r="D125" s="10"/>
      <c r="E125" s="10">
        <v>24.260999999999999</v>
      </c>
      <c r="F125" s="10">
        <v>5.74</v>
      </c>
      <c r="G125" s="11">
        <v>0</v>
      </c>
      <c r="H125" s="10" t="e">
        <v>#N/A</v>
      </c>
      <c r="I125" s="10" t="s">
        <v>35</v>
      </c>
      <c r="J125" s="10">
        <v>26.238</v>
      </c>
      <c r="K125" s="10">
        <f t="shared" si="24"/>
        <v>-1.9770000000000003</v>
      </c>
      <c r="L125" s="10">
        <f t="shared" si="17"/>
        <v>24.260999999999999</v>
      </c>
      <c r="M125" s="10"/>
      <c r="N125" s="10"/>
      <c r="O125" s="10"/>
      <c r="P125" s="10">
        <f t="shared" si="19"/>
        <v>4.8521999999999998</v>
      </c>
      <c r="Q125" s="12"/>
      <c r="R125" s="12"/>
      <c r="S125" s="1"/>
      <c r="T125" s="10">
        <f t="shared" si="20"/>
        <v>1.1829685503482956</v>
      </c>
      <c r="U125" s="10">
        <f t="shared" si="21"/>
        <v>1.1829685503482956</v>
      </c>
      <c r="V125" s="10">
        <v>10.586</v>
      </c>
      <c r="W125" s="10">
        <v>9.4400000000000013</v>
      </c>
      <c r="X125" s="10">
        <v>0.28499999999999998</v>
      </c>
      <c r="Y125" s="10">
        <v>0</v>
      </c>
      <c r="Z125" s="10">
        <v>0</v>
      </c>
      <c r="AA125" s="10">
        <v>0</v>
      </c>
      <c r="AB125" s="10"/>
      <c r="AC125" s="10">
        <f t="shared" si="18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0" t="s">
        <v>168</v>
      </c>
      <c r="B126" s="10" t="s">
        <v>33</v>
      </c>
      <c r="C126" s="10">
        <v>58.463999999999999</v>
      </c>
      <c r="D126" s="10">
        <v>10.02</v>
      </c>
      <c r="E126" s="10">
        <v>15.766</v>
      </c>
      <c r="F126" s="10">
        <v>39.939</v>
      </c>
      <c r="G126" s="11">
        <v>0</v>
      </c>
      <c r="H126" s="10" t="e">
        <v>#N/A</v>
      </c>
      <c r="I126" s="10" t="s">
        <v>35</v>
      </c>
      <c r="J126" s="10">
        <v>14.552</v>
      </c>
      <c r="K126" s="10">
        <f t="shared" si="24"/>
        <v>1.2140000000000004</v>
      </c>
      <c r="L126" s="10">
        <f t="shared" si="17"/>
        <v>15.766</v>
      </c>
      <c r="M126" s="10"/>
      <c r="N126" s="10"/>
      <c r="O126" s="10"/>
      <c r="P126" s="10">
        <f t="shared" si="19"/>
        <v>3.1532</v>
      </c>
      <c r="Q126" s="12"/>
      <c r="R126" s="12"/>
      <c r="S126" s="1"/>
      <c r="T126" s="10">
        <f t="shared" si="20"/>
        <v>12.666180388177089</v>
      </c>
      <c r="U126" s="10">
        <f t="shared" si="21"/>
        <v>12.666180388177089</v>
      </c>
      <c r="V126" s="10">
        <v>9.9580000000000002</v>
      </c>
      <c r="W126" s="10">
        <v>9.1029999999999998</v>
      </c>
      <c r="X126" s="10">
        <v>0</v>
      </c>
      <c r="Y126" s="10">
        <v>0</v>
      </c>
      <c r="Z126" s="10">
        <v>0</v>
      </c>
      <c r="AA126" s="10">
        <v>0</v>
      </c>
      <c r="AB126" s="10"/>
      <c r="AC126" s="10">
        <f t="shared" si="18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4" t="s">
        <v>169</v>
      </c>
      <c r="B127" s="14" t="s">
        <v>33</v>
      </c>
      <c r="C127" s="14"/>
      <c r="D127" s="14"/>
      <c r="E127" s="14"/>
      <c r="F127" s="14"/>
      <c r="G127" s="15">
        <v>0</v>
      </c>
      <c r="H127" s="14">
        <v>60</v>
      </c>
      <c r="I127" s="14" t="s">
        <v>34</v>
      </c>
      <c r="J127" s="14"/>
      <c r="K127" s="14">
        <f t="shared" si="24"/>
        <v>0</v>
      </c>
      <c r="L127" s="14">
        <f t="shared" si="17"/>
        <v>0</v>
      </c>
      <c r="M127" s="14"/>
      <c r="N127" s="14"/>
      <c r="O127" s="14"/>
      <c r="P127" s="14">
        <f t="shared" si="19"/>
        <v>0</v>
      </c>
      <c r="Q127" s="16"/>
      <c r="R127" s="16"/>
      <c r="S127" s="1"/>
      <c r="T127" s="14" t="e">
        <f t="shared" si="20"/>
        <v>#DIV/0!</v>
      </c>
      <c r="U127" s="14" t="e">
        <f t="shared" si="21"/>
        <v>#DIV/0!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 t="s">
        <v>170</v>
      </c>
      <c r="AC127" s="14">
        <f t="shared" si="18"/>
        <v>0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8" t="s">
        <v>171</v>
      </c>
      <c r="B128" s="1" t="s">
        <v>43</v>
      </c>
      <c r="C128" s="1"/>
      <c r="D128" s="1"/>
      <c r="E128" s="1"/>
      <c r="F128" s="1"/>
      <c r="G128" s="6">
        <v>0.11</v>
      </c>
      <c r="H128" s="1" t="e">
        <v>#N/A</v>
      </c>
      <c r="I128" s="1" t="s">
        <v>37</v>
      </c>
      <c r="J128" s="1"/>
      <c r="K128" s="1">
        <f t="shared" si="24"/>
        <v>0</v>
      </c>
      <c r="L128" s="1">
        <f t="shared" si="17"/>
        <v>0</v>
      </c>
      <c r="M128" s="1"/>
      <c r="N128" s="1">
        <v>70</v>
      </c>
      <c r="O128" s="1">
        <v>0</v>
      </c>
      <c r="P128" s="1">
        <f t="shared" si="19"/>
        <v>0</v>
      </c>
      <c r="Q128" s="5"/>
      <c r="R128" s="5"/>
      <c r="S128" s="1"/>
      <c r="T128" s="1" t="e">
        <f t="shared" si="20"/>
        <v>#DIV/0!</v>
      </c>
      <c r="U128" s="1" t="e">
        <f t="shared" si="21"/>
        <v>#DIV/0!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/>
      <c r="AC128" s="1">
        <f t="shared" si="18"/>
        <v>0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128" xr:uid="{77D6F5C6-176C-49D6-ADB9-1BC75B53E5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Spring 2024</cp:lastModifiedBy>
  <dcterms:created xsi:type="dcterms:W3CDTF">2024-03-20T09:44:11Z</dcterms:created>
  <dcterms:modified xsi:type="dcterms:W3CDTF">2024-03-21T08:08:06Z</dcterms:modified>
</cp:coreProperties>
</file>