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"/>
    </mc:Choice>
  </mc:AlternateContent>
  <xr:revisionPtr revIDLastSave="0" documentId="13_ncr:1_{C153E405-9C2B-4A15-8DFB-1F48F79723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6" i="1"/>
  <c r="AE130" i="1"/>
  <c r="AE128" i="1"/>
  <c r="AE116" i="1"/>
  <c r="R131" i="1"/>
  <c r="AE131" i="1" s="1"/>
  <c r="R130" i="1"/>
  <c r="R129" i="1"/>
  <c r="AE129" i="1" s="1"/>
  <c r="R128" i="1"/>
  <c r="R127" i="1"/>
  <c r="AE127" i="1" s="1"/>
  <c r="R116" i="1"/>
  <c r="R57" i="1"/>
  <c r="AE57" i="1" s="1"/>
  <c r="R36" i="1"/>
  <c r="AE36" i="1" s="1"/>
  <c r="S5" i="1"/>
  <c r="AF5" i="1" l="1"/>
  <c r="Q120" i="1"/>
  <c r="R120" i="1" s="1"/>
  <c r="AE120" i="1" s="1"/>
  <c r="Q118" i="1"/>
  <c r="R118" i="1" s="1"/>
  <c r="AE118" i="1" s="1"/>
  <c r="Q114" i="1"/>
  <c r="R114" i="1" s="1"/>
  <c r="AE114" i="1" s="1"/>
  <c r="Q113" i="1"/>
  <c r="R113" i="1" s="1"/>
  <c r="AE113" i="1" s="1"/>
  <c r="Q109" i="1"/>
  <c r="R109" i="1" s="1"/>
  <c r="AE109" i="1" s="1"/>
  <c r="Q106" i="1"/>
  <c r="R106" i="1" s="1"/>
  <c r="AE106" i="1" s="1"/>
  <c r="Q105" i="1"/>
  <c r="R105" i="1" s="1"/>
  <c r="AE105" i="1" s="1"/>
  <c r="Q101" i="1"/>
  <c r="R101" i="1" s="1"/>
  <c r="AE101" i="1" s="1"/>
  <c r="Q96" i="1"/>
  <c r="R96" i="1" s="1"/>
  <c r="AE96" i="1" s="1"/>
  <c r="Q94" i="1"/>
  <c r="R94" i="1" s="1"/>
  <c r="AE94" i="1" s="1"/>
  <c r="Q79" i="1"/>
  <c r="R79" i="1" s="1"/>
  <c r="AE79" i="1" s="1"/>
  <c r="Q59" i="1"/>
  <c r="R59" i="1" s="1"/>
  <c r="AE59" i="1" s="1"/>
  <c r="Q58" i="1"/>
  <c r="R58" i="1" s="1"/>
  <c r="AE58" i="1" s="1"/>
  <c r="Q54" i="1"/>
  <c r="R54" i="1" s="1"/>
  <c r="AE54" i="1" s="1"/>
  <c r="Q51" i="1"/>
  <c r="R51" i="1" s="1"/>
  <c r="AE51" i="1" s="1"/>
  <c r="Q20" i="1"/>
  <c r="R20" i="1" s="1"/>
  <c r="AE20" i="1" s="1"/>
  <c r="Q16" i="1"/>
  <c r="R16" i="1" s="1"/>
  <c r="AE16" i="1" s="1"/>
  <c r="F119" i="1" l="1"/>
  <c r="F104" i="1"/>
  <c r="E104" i="1"/>
  <c r="E119" i="1"/>
  <c r="O7" i="1" l="1"/>
  <c r="P7" i="1" s="1"/>
  <c r="Q7" i="1" s="1"/>
  <c r="R7" i="1" s="1"/>
  <c r="AE7" i="1" s="1"/>
  <c r="O8" i="1"/>
  <c r="O9" i="1"/>
  <c r="P9" i="1" s="1"/>
  <c r="O10" i="1"/>
  <c r="O11" i="1"/>
  <c r="O12" i="1"/>
  <c r="O13" i="1"/>
  <c r="P13" i="1" s="1"/>
  <c r="O14" i="1"/>
  <c r="W14" i="1" s="1"/>
  <c r="O15" i="1"/>
  <c r="P15" i="1" s="1"/>
  <c r="O16" i="1"/>
  <c r="V16" i="1" s="1"/>
  <c r="O17" i="1"/>
  <c r="O18" i="1"/>
  <c r="W18" i="1" s="1"/>
  <c r="O19" i="1"/>
  <c r="O20" i="1"/>
  <c r="V20" i="1" s="1"/>
  <c r="O21" i="1"/>
  <c r="O22" i="1"/>
  <c r="O23" i="1"/>
  <c r="P23" i="1" s="1"/>
  <c r="Q23" i="1" s="1"/>
  <c r="R23" i="1" s="1"/>
  <c r="AE23" i="1" s="1"/>
  <c r="O24" i="1"/>
  <c r="W24" i="1" s="1"/>
  <c r="O25" i="1"/>
  <c r="O26" i="1"/>
  <c r="W26" i="1" s="1"/>
  <c r="O27" i="1"/>
  <c r="O28" i="1"/>
  <c r="W28" i="1" s="1"/>
  <c r="O29" i="1"/>
  <c r="O30" i="1"/>
  <c r="O31" i="1"/>
  <c r="P31" i="1" s="1"/>
  <c r="Q31" i="1" s="1"/>
  <c r="R31" i="1" s="1"/>
  <c r="AE31" i="1" s="1"/>
  <c r="O32" i="1"/>
  <c r="O33" i="1"/>
  <c r="P33" i="1" s="1"/>
  <c r="O34" i="1"/>
  <c r="O35" i="1"/>
  <c r="P35" i="1" s="1"/>
  <c r="O36" i="1"/>
  <c r="V36" i="1" s="1"/>
  <c r="O37" i="1"/>
  <c r="O38" i="1"/>
  <c r="O39" i="1"/>
  <c r="P39" i="1" s="1"/>
  <c r="O40" i="1"/>
  <c r="O41" i="1"/>
  <c r="P41" i="1" s="1"/>
  <c r="O42" i="1"/>
  <c r="O43" i="1"/>
  <c r="P43" i="1" s="1"/>
  <c r="O44" i="1"/>
  <c r="O45" i="1"/>
  <c r="O46" i="1"/>
  <c r="O47" i="1"/>
  <c r="O48" i="1"/>
  <c r="P48" i="1" s="1"/>
  <c r="Q48" i="1" s="1"/>
  <c r="R48" i="1" s="1"/>
  <c r="AE48" i="1" s="1"/>
  <c r="O49" i="1"/>
  <c r="O50" i="1"/>
  <c r="P50" i="1" s="1"/>
  <c r="Q50" i="1" s="1"/>
  <c r="R50" i="1" s="1"/>
  <c r="AE50" i="1" s="1"/>
  <c r="O51" i="1"/>
  <c r="V51" i="1" s="1"/>
  <c r="O52" i="1"/>
  <c r="O53" i="1"/>
  <c r="O54" i="1"/>
  <c r="V54" i="1" s="1"/>
  <c r="O55" i="1"/>
  <c r="O56" i="1"/>
  <c r="W56" i="1" s="1"/>
  <c r="O57" i="1"/>
  <c r="V57" i="1" s="1"/>
  <c r="O58" i="1"/>
  <c r="V58" i="1" s="1"/>
  <c r="O59" i="1"/>
  <c r="V59" i="1" s="1"/>
  <c r="O60" i="1"/>
  <c r="P60" i="1" s="1"/>
  <c r="Q60" i="1" s="1"/>
  <c r="R60" i="1" s="1"/>
  <c r="AE60" i="1" s="1"/>
  <c r="O61" i="1"/>
  <c r="O62" i="1"/>
  <c r="O63" i="1"/>
  <c r="O64" i="1"/>
  <c r="O65" i="1"/>
  <c r="P65" i="1" s="1"/>
  <c r="O66" i="1"/>
  <c r="O67" i="1"/>
  <c r="P67" i="1" s="1"/>
  <c r="O68" i="1"/>
  <c r="O69" i="1"/>
  <c r="P69" i="1" s="1"/>
  <c r="O70" i="1"/>
  <c r="O71" i="1"/>
  <c r="P71" i="1" s="1"/>
  <c r="O72" i="1"/>
  <c r="O73" i="1"/>
  <c r="O74" i="1"/>
  <c r="W74" i="1" s="1"/>
  <c r="O75" i="1"/>
  <c r="O76" i="1"/>
  <c r="W76" i="1" s="1"/>
  <c r="O77" i="1"/>
  <c r="P77" i="1" s="1"/>
  <c r="O78" i="1"/>
  <c r="W78" i="1" s="1"/>
  <c r="O79" i="1"/>
  <c r="V79" i="1" s="1"/>
  <c r="O80" i="1"/>
  <c r="O81" i="1"/>
  <c r="O82" i="1"/>
  <c r="O83" i="1"/>
  <c r="O84" i="1"/>
  <c r="W84" i="1" s="1"/>
  <c r="O85" i="1"/>
  <c r="O86" i="1"/>
  <c r="W86" i="1" s="1"/>
  <c r="O87" i="1"/>
  <c r="P87" i="1" s="1"/>
  <c r="O88" i="1"/>
  <c r="W88" i="1" s="1"/>
  <c r="O89" i="1"/>
  <c r="P89" i="1" s="1"/>
  <c r="O90" i="1"/>
  <c r="W90" i="1" s="1"/>
  <c r="O91" i="1"/>
  <c r="P91" i="1" s="1"/>
  <c r="O92" i="1"/>
  <c r="W92" i="1" s="1"/>
  <c r="O93" i="1"/>
  <c r="O94" i="1"/>
  <c r="V94" i="1" s="1"/>
  <c r="O95" i="1"/>
  <c r="O96" i="1"/>
  <c r="V96" i="1" s="1"/>
  <c r="O97" i="1"/>
  <c r="P97" i="1" s="1"/>
  <c r="O98" i="1"/>
  <c r="O99" i="1"/>
  <c r="O100" i="1"/>
  <c r="O101" i="1"/>
  <c r="V101" i="1" s="1"/>
  <c r="O102" i="1"/>
  <c r="W102" i="1" s="1"/>
  <c r="O103" i="1"/>
  <c r="W103" i="1" s="1"/>
  <c r="O104" i="1"/>
  <c r="O105" i="1"/>
  <c r="V105" i="1" s="1"/>
  <c r="O106" i="1"/>
  <c r="V106" i="1" s="1"/>
  <c r="O107" i="1"/>
  <c r="W107" i="1" s="1"/>
  <c r="O108" i="1"/>
  <c r="O109" i="1"/>
  <c r="V109" i="1" s="1"/>
  <c r="O110" i="1"/>
  <c r="O111" i="1"/>
  <c r="O112" i="1"/>
  <c r="O113" i="1"/>
  <c r="V113" i="1" s="1"/>
  <c r="O114" i="1"/>
  <c r="V114" i="1" s="1"/>
  <c r="O115" i="1"/>
  <c r="O116" i="1"/>
  <c r="V116" i="1" s="1"/>
  <c r="O117" i="1"/>
  <c r="W117" i="1" s="1"/>
  <c r="O118" i="1"/>
  <c r="V118" i="1" s="1"/>
  <c r="O119" i="1"/>
  <c r="O120" i="1"/>
  <c r="V120" i="1" s="1"/>
  <c r="O121" i="1"/>
  <c r="W121" i="1" s="1"/>
  <c r="O122" i="1"/>
  <c r="O123" i="1"/>
  <c r="W123" i="1" s="1"/>
  <c r="O124" i="1"/>
  <c r="W124" i="1" s="1"/>
  <c r="O125" i="1"/>
  <c r="W125" i="1" s="1"/>
  <c r="O126" i="1"/>
  <c r="W126" i="1" s="1"/>
  <c r="O127" i="1"/>
  <c r="O6" i="1"/>
  <c r="AE11" i="1"/>
  <c r="AE14" i="1"/>
  <c r="AE17" i="1"/>
  <c r="AE18" i="1"/>
  <c r="AE19" i="1"/>
  <c r="AE24" i="1"/>
  <c r="AE25" i="1"/>
  <c r="AE26" i="1"/>
  <c r="AE27" i="1"/>
  <c r="AE28" i="1"/>
  <c r="AE29" i="1"/>
  <c r="AE47" i="1"/>
  <c r="AE56" i="1"/>
  <c r="AE61" i="1"/>
  <c r="AE73" i="1"/>
  <c r="AE74" i="1"/>
  <c r="AE75" i="1"/>
  <c r="AE76" i="1"/>
  <c r="AE78" i="1"/>
  <c r="AE81" i="1"/>
  <c r="AE83" i="1"/>
  <c r="AE84" i="1"/>
  <c r="AE85" i="1"/>
  <c r="AE86" i="1"/>
  <c r="AE88" i="1"/>
  <c r="AE90" i="1"/>
  <c r="AE92" i="1"/>
  <c r="AE93" i="1"/>
  <c r="AE95" i="1"/>
  <c r="AE102" i="1"/>
  <c r="AE103" i="1"/>
  <c r="AE107" i="1"/>
  <c r="AE117" i="1"/>
  <c r="AE121" i="1"/>
  <c r="AE123" i="1"/>
  <c r="AE124" i="1"/>
  <c r="AE125" i="1"/>
  <c r="AE126" i="1"/>
  <c r="W127" i="1" l="1"/>
  <c r="V127" i="1"/>
  <c r="V31" i="1"/>
  <c r="V23" i="1"/>
  <c r="V7" i="1"/>
  <c r="V60" i="1"/>
  <c r="V50" i="1"/>
  <c r="V48" i="1"/>
  <c r="Q97" i="1"/>
  <c r="R97" i="1" s="1"/>
  <c r="AE97" i="1" s="1"/>
  <c r="Q91" i="1"/>
  <c r="R91" i="1" s="1"/>
  <c r="AE91" i="1" s="1"/>
  <c r="Q89" i="1"/>
  <c r="R89" i="1" s="1"/>
  <c r="AE89" i="1" s="1"/>
  <c r="Q87" i="1"/>
  <c r="R87" i="1" s="1"/>
  <c r="AE87" i="1" s="1"/>
  <c r="Q77" i="1"/>
  <c r="R77" i="1" s="1"/>
  <c r="AE77" i="1" s="1"/>
  <c r="Q71" i="1"/>
  <c r="R71" i="1" s="1"/>
  <c r="AE71" i="1" s="1"/>
  <c r="Q69" i="1"/>
  <c r="R69" i="1" s="1"/>
  <c r="AE69" i="1" s="1"/>
  <c r="Q67" i="1"/>
  <c r="R67" i="1" s="1"/>
  <c r="AE67" i="1" s="1"/>
  <c r="Q65" i="1"/>
  <c r="R65" i="1" s="1"/>
  <c r="AE65" i="1" s="1"/>
  <c r="Q43" i="1"/>
  <c r="R43" i="1" s="1"/>
  <c r="AE43" i="1" s="1"/>
  <c r="Q41" i="1"/>
  <c r="R41" i="1" s="1"/>
  <c r="AE41" i="1" s="1"/>
  <c r="Q39" i="1"/>
  <c r="R39" i="1" s="1"/>
  <c r="AE39" i="1" s="1"/>
  <c r="Q35" i="1"/>
  <c r="R35" i="1" s="1"/>
  <c r="AE35" i="1" s="1"/>
  <c r="Q33" i="1"/>
  <c r="R33" i="1" s="1"/>
  <c r="AE33" i="1" s="1"/>
  <c r="Q15" i="1"/>
  <c r="R15" i="1" s="1"/>
  <c r="AE15" i="1" s="1"/>
  <c r="Q13" i="1"/>
  <c r="R13" i="1" s="1"/>
  <c r="AE13" i="1" s="1"/>
  <c r="Q9" i="1"/>
  <c r="R9" i="1" s="1"/>
  <c r="AE9" i="1" s="1"/>
  <c r="P37" i="1"/>
  <c r="P21" i="1"/>
  <c r="P55" i="1"/>
  <c r="P53" i="1"/>
  <c r="P49" i="1"/>
  <c r="P45" i="1"/>
  <c r="P63" i="1"/>
  <c r="P57" i="1"/>
  <c r="W119" i="1"/>
  <c r="P119" i="1"/>
  <c r="W115" i="1"/>
  <c r="P115" i="1"/>
  <c r="W113" i="1"/>
  <c r="W111" i="1"/>
  <c r="P111" i="1"/>
  <c r="W109" i="1"/>
  <c r="W105" i="1"/>
  <c r="W101" i="1"/>
  <c r="W99" i="1"/>
  <c r="P99" i="1"/>
  <c r="P6" i="1"/>
  <c r="W122" i="1"/>
  <c r="P122" i="1"/>
  <c r="W120" i="1"/>
  <c r="W118" i="1"/>
  <c r="W116" i="1"/>
  <c r="W114" i="1"/>
  <c r="W112" i="1"/>
  <c r="P112" i="1"/>
  <c r="W110" i="1"/>
  <c r="P110" i="1"/>
  <c r="W108" i="1"/>
  <c r="P108" i="1"/>
  <c r="W106" i="1"/>
  <c r="W104" i="1"/>
  <c r="P104" i="1"/>
  <c r="W100" i="1"/>
  <c r="P100" i="1"/>
  <c r="W98" i="1"/>
  <c r="P98" i="1"/>
  <c r="W96" i="1"/>
  <c r="W94" i="1"/>
  <c r="W82" i="1"/>
  <c r="P82" i="1"/>
  <c r="W80" i="1"/>
  <c r="P80" i="1"/>
  <c r="W72" i="1"/>
  <c r="P72" i="1"/>
  <c r="W70" i="1"/>
  <c r="P70" i="1"/>
  <c r="W68" i="1"/>
  <c r="P68" i="1"/>
  <c r="W66" i="1"/>
  <c r="P66" i="1"/>
  <c r="W64" i="1"/>
  <c r="P64" i="1"/>
  <c r="W62" i="1"/>
  <c r="P62" i="1"/>
  <c r="W60" i="1"/>
  <c r="W58" i="1"/>
  <c r="W54" i="1"/>
  <c r="W52" i="1"/>
  <c r="P52" i="1"/>
  <c r="W50" i="1"/>
  <c r="W48" i="1"/>
  <c r="W46" i="1"/>
  <c r="AE46" i="1"/>
  <c r="W44" i="1"/>
  <c r="P44" i="1"/>
  <c r="W42" i="1"/>
  <c r="P42" i="1"/>
  <c r="W40" i="1"/>
  <c r="P40" i="1"/>
  <c r="W38" i="1"/>
  <c r="P38" i="1"/>
  <c r="W36" i="1"/>
  <c r="P36" i="1"/>
  <c r="W34" i="1"/>
  <c r="AE34" i="1"/>
  <c r="W32" i="1"/>
  <c r="P32" i="1"/>
  <c r="W30" i="1"/>
  <c r="P30" i="1"/>
  <c r="W22" i="1"/>
  <c r="AE22" i="1"/>
  <c r="W20" i="1"/>
  <c r="W16" i="1"/>
  <c r="W12" i="1"/>
  <c r="P12" i="1"/>
  <c r="W10" i="1"/>
  <c r="P10" i="1"/>
  <c r="W8" i="1"/>
  <c r="P8" i="1"/>
  <c r="W6" i="1"/>
  <c r="V126" i="1"/>
  <c r="V102" i="1"/>
  <c r="V90" i="1"/>
  <c r="V86" i="1"/>
  <c r="V78" i="1"/>
  <c r="V74" i="1"/>
  <c r="V46" i="1"/>
  <c r="V34" i="1"/>
  <c r="V26" i="1"/>
  <c r="V22" i="1"/>
  <c r="V18" i="1"/>
  <c r="V14" i="1"/>
  <c r="V124" i="1"/>
  <c r="V92" i="1"/>
  <c r="V88" i="1"/>
  <c r="V84" i="1"/>
  <c r="V76" i="1"/>
  <c r="V56" i="1"/>
  <c r="V28" i="1"/>
  <c r="V24" i="1"/>
  <c r="W97" i="1"/>
  <c r="W95" i="1"/>
  <c r="V95" i="1"/>
  <c r="W93" i="1"/>
  <c r="V93" i="1"/>
  <c r="W91" i="1"/>
  <c r="W89" i="1"/>
  <c r="W87" i="1"/>
  <c r="W85" i="1"/>
  <c r="V85" i="1"/>
  <c r="W83" i="1"/>
  <c r="V83" i="1"/>
  <c r="W81" i="1"/>
  <c r="V81" i="1"/>
  <c r="W79" i="1"/>
  <c r="W77" i="1"/>
  <c r="W75" i="1"/>
  <c r="V75" i="1"/>
  <c r="W73" i="1"/>
  <c r="V73" i="1"/>
  <c r="W71" i="1"/>
  <c r="W69" i="1"/>
  <c r="W67" i="1"/>
  <c r="W65" i="1"/>
  <c r="W63" i="1"/>
  <c r="W61" i="1"/>
  <c r="V61" i="1"/>
  <c r="W59" i="1"/>
  <c r="W57" i="1"/>
  <c r="W55" i="1"/>
  <c r="W53" i="1"/>
  <c r="W51" i="1"/>
  <c r="W49" i="1"/>
  <c r="W47" i="1"/>
  <c r="V47" i="1"/>
  <c r="W45" i="1"/>
  <c r="W43" i="1"/>
  <c r="W41" i="1"/>
  <c r="W39" i="1"/>
  <c r="W37" i="1"/>
  <c r="W35" i="1"/>
  <c r="W33" i="1"/>
  <c r="W31" i="1"/>
  <c r="W29" i="1"/>
  <c r="V29" i="1"/>
  <c r="W27" i="1"/>
  <c r="V27" i="1"/>
  <c r="W25" i="1"/>
  <c r="V25" i="1"/>
  <c r="W23" i="1"/>
  <c r="W21" i="1"/>
  <c r="W19" i="1"/>
  <c r="V19" i="1"/>
  <c r="W17" i="1"/>
  <c r="V17" i="1"/>
  <c r="W15" i="1"/>
  <c r="W13" i="1"/>
  <c r="W11" i="1"/>
  <c r="V11" i="1"/>
  <c r="W9" i="1"/>
  <c r="W7" i="1"/>
  <c r="V125" i="1"/>
  <c r="V123" i="1"/>
  <c r="V121" i="1"/>
  <c r="V117" i="1"/>
  <c r="V107" i="1"/>
  <c r="V103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9" i="1" l="1"/>
  <c r="V15" i="1"/>
  <c r="V35" i="1"/>
  <c r="V41" i="1"/>
  <c r="V65" i="1"/>
  <c r="V69" i="1"/>
  <c r="V77" i="1"/>
  <c r="V89" i="1"/>
  <c r="V97" i="1"/>
  <c r="V13" i="1"/>
  <c r="V33" i="1"/>
  <c r="V39" i="1"/>
  <c r="V43" i="1"/>
  <c r="V67" i="1"/>
  <c r="V71" i="1"/>
  <c r="V87" i="1"/>
  <c r="V91" i="1"/>
  <c r="Q8" i="1"/>
  <c r="R8" i="1" s="1"/>
  <c r="AE8" i="1" s="1"/>
  <c r="Q10" i="1"/>
  <c r="R10" i="1" s="1"/>
  <c r="AE10" i="1" s="1"/>
  <c r="Q12" i="1"/>
  <c r="R12" i="1" s="1"/>
  <c r="AE12" i="1" s="1"/>
  <c r="Q30" i="1"/>
  <c r="R30" i="1" s="1"/>
  <c r="AE30" i="1" s="1"/>
  <c r="Q32" i="1"/>
  <c r="R32" i="1" s="1"/>
  <c r="AE32" i="1" s="1"/>
  <c r="Q38" i="1"/>
  <c r="R38" i="1" s="1"/>
  <c r="AE38" i="1" s="1"/>
  <c r="Q40" i="1"/>
  <c r="R40" i="1" s="1"/>
  <c r="AE40" i="1" s="1"/>
  <c r="Q42" i="1"/>
  <c r="R42" i="1" s="1"/>
  <c r="AE42" i="1" s="1"/>
  <c r="Q44" i="1"/>
  <c r="R44" i="1" s="1"/>
  <c r="AE44" i="1" s="1"/>
  <c r="Q52" i="1"/>
  <c r="R52" i="1" s="1"/>
  <c r="AE52" i="1" s="1"/>
  <c r="Q62" i="1"/>
  <c r="R62" i="1" s="1"/>
  <c r="AE62" i="1" s="1"/>
  <c r="Q64" i="1"/>
  <c r="R64" i="1" s="1"/>
  <c r="AE64" i="1" s="1"/>
  <c r="Q66" i="1"/>
  <c r="R66" i="1" s="1"/>
  <c r="AE66" i="1" s="1"/>
  <c r="Q68" i="1"/>
  <c r="R68" i="1" s="1"/>
  <c r="AE68" i="1" s="1"/>
  <c r="Q70" i="1"/>
  <c r="R70" i="1" s="1"/>
  <c r="AE70" i="1" s="1"/>
  <c r="Q72" i="1"/>
  <c r="R72" i="1" s="1"/>
  <c r="AE72" i="1" s="1"/>
  <c r="Q80" i="1"/>
  <c r="R80" i="1" s="1"/>
  <c r="AE80" i="1" s="1"/>
  <c r="Q82" i="1"/>
  <c r="R82" i="1" s="1"/>
  <c r="AE82" i="1" s="1"/>
  <c r="Q98" i="1"/>
  <c r="R98" i="1" s="1"/>
  <c r="AE98" i="1" s="1"/>
  <c r="Q100" i="1"/>
  <c r="R100" i="1" s="1"/>
  <c r="AE100" i="1" s="1"/>
  <c r="Q104" i="1"/>
  <c r="R104" i="1" s="1"/>
  <c r="AE104" i="1" s="1"/>
  <c r="Q108" i="1"/>
  <c r="R108" i="1" s="1"/>
  <c r="AE108" i="1" s="1"/>
  <c r="Q110" i="1"/>
  <c r="R110" i="1" s="1"/>
  <c r="AE110" i="1" s="1"/>
  <c r="Q112" i="1"/>
  <c r="R112" i="1" s="1"/>
  <c r="AE112" i="1" s="1"/>
  <c r="Q122" i="1"/>
  <c r="R122" i="1" s="1"/>
  <c r="AE122" i="1" s="1"/>
  <c r="Q6" i="1"/>
  <c r="R6" i="1" s="1"/>
  <c r="AE6" i="1" s="1"/>
  <c r="Q45" i="1"/>
  <c r="R45" i="1" s="1"/>
  <c r="AE45" i="1" s="1"/>
  <c r="Q53" i="1"/>
  <c r="R53" i="1" s="1"/>
  <c r="AE53" i="1" s="1"/>
  <c r="Q21" i="1"/>
  <c r="R21" i="1" s="1"/>
  <c r="AE21" i="1" s="1"/>
  <c r="Q99" i="1"/>
  <c r="R99" i="1" s="1"/>
  <c r="AE99" i="1" s="1"/>
  <c r="Q111" i="1"/>
  <c r="R111" i="1" s="1"/>
  <c r="AE111" i="1" s="1"/>
  <c r="Q115" i="1"/>
  <c r="R115" i="1" s="1"/>
  <c r="AE115" i="1" s="1"/>
  <c r="Q119" i="1"/>
  <c r="R119" i="1" s="1"/>
  <c r="AE119" i="1" s="1"/>
  <c r="Q63" i="1"/>
  <c r="R63" i="1" s="1"/>
  <c r="AE63" i="1" s="1"/>
  <c r="Q49" i="1"/>
  <c r="R49" i="1" s="1"/>
  <c r="AE49" i="1" s="1"/>
  <c r="Q55" i="1"/>
  <c r="R55" i="1" s="1"/>
  <c r="AE55" i="1" s="1"/>
  <c r="Q37" i="1"/>
  <c r="R37" i="1" s="1"/>
  <c r="AE37" i="1" s="1"/>
  <c r="P5" i="1"/>
  <c r="K5" i="1"/>
  <c r="R5" i="1" l="1"/>
  <c r="V55" i="1"/>
  <c r="V63" i="1"/>
  <c r="V115" i="1"/>
  <c r="V99" i="1"/>
  <c r="V53" i="1"/>
  <c r="V6" i="1"/>
  <c r="V112" i="1"/>
  <c r="V108" i="1"/>
  <c r="V100" i="1"/>
  <c r="V82" i="1"/>
  <c r="V72" i="1"/>
  <c r="V68" i="1"/>
  <c r="V64" i="1"/>
  <c r="V52" i="1"/>
  <c r="V42" i="1"/>
  <c r="V38" i="1"/>
  <c r="V30" i="1"/>
  <c r="V10" i="1"/>
  <c r="V37" i="1"/>
  <c r="V49" i="1"/>
  <c r="V119" i="1"/>
  <c r="V111" i="1"/>
  <c r="V21" i="1"/>
  <c r="V45" i="1"/>
  <c r="V122" i="1"/>
  <c r="V110" i="1"/>
  <c r="V104" i="1"/>
  <c r="V98" i="1"/>
  <c r="V80" i="1"/>
  <c r="V70" i="1"/>
  <c r="V66" i="1"/>
  <c r="V62" i="1"/>
  <c r="V44" i="1"/>
  <c r="V40" i="1"/>
  <c r="V32" i="1"/>
  <c r="V12" i="1"/>
  <c r="AE5" i="1"/>
  <c r="V8" i="1"/>
  <c r="Q5" i="1"/>
</calcChain>
</file>

<file path=xl/sharedStrings.xml><?xml version="1.0" encoding="utf-8"?>
<sst xmlns="http://schemas.openxmlformats.org/spreadsheetml/2006/main" count="471" uniqueCount="186">
  <si>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</si>
  <si>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</si>
  <si>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</si>
  <si>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</si>
  <si>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</si>
  <si>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</si>
  <si>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</si>
  <si>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</si>
  <si>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</si>
  <si>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</si>
  <si>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</si>
  <si>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</si>
  <si>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</si>
  <si>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</si>
  <si>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</si>
  <si>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</si>
  <si>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</si>
  <si>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</si>
  <si>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</si>
  <si>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</si>
  <si>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</si>
  <si>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</si>
  <si>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</si>
  <si>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</si>
  <si>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20,03,</t>
  </si>
  <si>
    <t>14,03,</t>
  </si>
  <si>
    <t>13,03,</t>
  </si>
  <si>
    <t>07,03,</t>
  </si>
  <si>
    <t>06,03,</t>
  </si>
  <si>
    <t>29,02,</t>
  </si>
  <si>
    <t>28,02,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</si>
  <si>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</si>
  <si>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</si>
  <si>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</si>
  <si>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</si>
  <si>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</si>
  <si>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</si>
  <si>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</si>
  <si>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</si>
  <si>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</si>
  <si>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</si>
  <si>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</si>
  <si>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</si>
  <si>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</si>
  <si>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</si>
  <si>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</si>
  <si>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</si>
  <si>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</si>
  <si>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</si>
  <si>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</si>
  <si>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</si>
  <si>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</si>
  <si>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</si>
  <si>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</si>
  <si>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</si>
  <si>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</si>
  <si>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</si>
  <si>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</si>
  <si>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</si>
  <si>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</si>
  <si>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</si>
  <si>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</si>
  <si>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</si>
  <si>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</si>
  <si>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</si>
  <si>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</si>
  <si>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</si>
  <si>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</si>
  <si>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</si>
  <si>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</si>
  <si>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</si>
  <si>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</si>
  <si>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</si>
  <si>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</si>
  <si>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</si>
  <si>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</si>
  <si>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</si>
  <si>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</si>
  <si>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</si>
  <si>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</si>
  <si>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</si>
  <si>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</si>
  <si>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</si>
  <si>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</si>
  <si>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</si>
  <si>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</si>
  <si>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</si>
  <si>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</si>
  <si>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</si>
  <si>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</si>
  <si>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</si>
  <si>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</si>
  <si>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</si>
  <si>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</si>
  <si>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</si>
  <si>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</si>
  <si>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</si>
  <si>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</si>
  <si>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</si>
  <si>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</si>
  <si>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</si>
  <si>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</si>
  <si>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</si>
  <si>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</si>
  <si>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</si>
  <si>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</si>
  <si>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</si>
  <si>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</si>
  <si>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</si>
  <si>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</si>
  <si>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</si>
  <si>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</si>
  <si>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</si>
  <si>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</si>
  <si>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</si>
  <si>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</si>
  <si>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</si>
  <si>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</si>
  <si>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</si>
  <si>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</si>
  <si>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</si>
  <si>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</si>
  <si>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</si>
  <si>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</si>
  <si>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</si>
  <si>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</si>
  <si>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</si>
  <si>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</si>
  <si>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</si>
  <si>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</si>
  <si>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</si>
  <si>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</si>
  <si>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</si>
  <si>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</si>
  <si>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</si>
  <si>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</si>
  <si>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</si>
  <si>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</si>
  <si>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</si>
  <si>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</si>
  <si>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</si>
  <si>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</si>
  <si>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и 381 / нужно увеличить продажи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</si>
  <si>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</si>
  <si>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</si>
  <si>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</si>
  <si>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</si>
  <si>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</si>
  <si>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</si>
  <si>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</si>
  <si>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</si>
  <si>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</si>
  <si>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</si>
  <si>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</si>
  <si>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</si>
  <si>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</si>
  <si>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</si>
  <si>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</si>
  <si>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</si>
  <si>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</si>
  <si>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</si>
  <si>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</si>
  <si>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</si>
  <si>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</si>
  <si>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</si>
  <si>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</si>
  <si>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</si>
  <si>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</si>
  <si>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</si>
  <si>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новинка / введено для Луганска</t>
  </si>
  <si>
    <t>оприходованы излишки 16,03,/ Откуда???</t>
  </si>
  <si>
    <t>остатки 20кг, 93кг даже не сможем разложить в ТТ</t>
  </si>
  <si>
    <t>есть потребность в ТТ</t>
  </si>
  <si>
    <t>продано за один день</t>
  </si>
  <si>
    <t>заказ</t>
  </si>
  <si>
    <t>нужно увеличить продажи / 21,03,24 Фомин на вывод</t>
  </si>
  <si>
    <t>21,03,24 Фомин на вывод</t>
  </si>
  <si>
    <t>21,03,24 100кг заказ Фомин</t>
  </si>
  <si>
    <t>Сосиски Ганноверские Бордо Весовые П/а мгс Баварушка</t>
  </si>
  <si>
    <t>21,03,24 Лыгин подтвердил ввод для Луганска</t>
  </si>
  <si>
    <t>Вареные колбасы «Молочная Стародворская с молоком» ф/в 0,4 п/а ТМ «Стародворье»</t>
  </si>
  <si>
    <t>Вареные колбасы «Филедворская» ф/в 0,4 п/а ТМ «Стародворье»</t>
  </si>
  <si>
    <t>21,03,24 50кг заказ Фомин</t>
  </si>
  <si>
    <t>480 Колбаса Молочная Стародворская ТМ Стародворье с молоком в оболочке полиамид  Поком</t>
  </si>
  <si>
    <t>23,03,(1)</t>
  </si>
  <si>
    <t>23,03,(2)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</si>
</sst>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6" fillId="5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164" fontId="1" fillId="4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2.5703125" customWidth="1"/>
    <col min="10" max="11" width="7.140625" customWidth="1"/>
    <col min="12" max="13" width="1" customWidth="1"/>
    <col min="14" max="20" width="6.85546875" customWidth="1"/>
    <col min="21" max="21" width="21.28515625" customWidth="1"/>
    <col min="22" max="23" width="5" customWidth="1"/>
    <col min="24" max="29" width="6.28515625" customWidth="1"/>
    <col min="30" max="30" width="32.28515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174</v>
      </c>
      <c r="S3" s="3" t="s">
        <v>174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184</v>
      </c>
      <c r="S4" s="1" t="s">
        <v>185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184</v>
      </c>
      <c r="AF4" s="1" t="s">
        <v>185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35272.928999999989</v>
      </c>
      <c r="F5" s="4">
        <f>SUM(F6:F498)</f>
        <v>37118.446999999993</v>
      </c>
      <c r="G5" s="6"/>
      <c r="H5" s="1"/>
      <c r="I5" s="1"/>
      <c r="J5" s="4">
        <f t="shared" ref="J5:T5" si="0">SUM(J6:J498)</f>
        <v>34874.584999999992</v>
      </c>
      <c r="K5" s="4">
        <f t="shared" si="0"/>
        <v>398.34399999999994</v>
      </c>
      <c r="L5" s="4">
        <f t="shared" si="0"/>
        <v>0</v>
      </c>
      <c r="M5" s="4">
        <f t="shared" si="0"/>
        <v>0</v>
      </c>
      <c r="N5" s="4">
        <f t="shared" si="0"/>
        <v>15801.054559999999</v>
      </c>
      <c r="O5" s="4">
        <f t="shared" si="0"/>
        <v>7054.5858000000007</v>
      </c>
      <c r="P5" s="4">
        <f t="shared" si="0"/>
        <v>24259.84773999999</v>
      </c>
      <c r="Q5" s="4">
        <f t="shared" si="0"/>
        <v>25083.335939999994</v>
      </c>
      <c r="R5" s="4">
        <f t="shared" si="0"/>
        <v>10483.335940000001</v>
      </c>
      <c r="S5" s="4">
        <f t="shared" si="0"/>
        <v>14600</v>
      </c>
      <c r="T5" s="4">
        <f t="shared" si="0"/>
        <v>750</v>
      </c>
      <c r="U5" s="1"/>
      <c r="V5" s="1"/>
      <c r="W5" s="1"/>
      <c r="X5" s="4">
        <f t="shared" ref="X5:AC5" si="1">SUM(X6:X498)</f>
        <v>6541.6088000000009</v>
      </c>
      <c r="Y5" s="4">
        <f t="shared" si="1"/>
        <v>6354.0274000000018</v>
      </c>
      <c r="Z5" s="4">
        <f t="shared" si="1"/>
        <v>6699.565999999998</v>
      </c>
      <c r="AA5" s="4">
        <f t="shared" si="1"/>
        <v>6854.1971999999987</v>
      </c>
      <c r="AB5" s="4">
        <f t="shared" si="1"/>
        <v>6400.0376000000042</v>
      </c>
      <c r="AC5" s="4">
        <f t="shared" si="1"/>
        <v>6812.3226000000004</v>
      </c>
      <c r="AD5" s="1"/>
      <c r="AE5" s="4">
        <f>SUM(AE6:AE498)</f>
        <v>8360.7813900000001</v>
      </c>
      <c r="AF5" s="4">
        <f>SUM(AF6:AF498)</f>
        <v>13017.5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1245.7619999999999</v>
      </c>
      <c r="D6" s="1">
        <v>452.34</v>
      </c>
      <c r="E6" s="1">
        <v>890.88099999999997</v>
      </c>
      <c r="F6" s="1">
        <v>625.45600000000002</v>
      </c>
      <c r="G6" s="6">
        <v>1</v>
      </c>
      <c r="H6" s="1">
        <v>50</v>
      </c>
      <c r="I6" s="1" t="s">
        <v>33</v>
      </c>
      <c r="J6" s="1">
        <v>848.84</v>
      </c>
      <c r="K6" s="1">
        <f t="shared" ref="K6:K37" si="2">E6-J6</f>
        <v>42.04099999999994</v>
      </c>
      <c r="L6" s="1"/>
      <c r="M6" s="1"/>
      <c r="N6" s="1">
        <v>395.15260000000012</v>
      </c>
      <c r="O6" s="1">
        <f>E6/5</f>
        <v>178.17619999999999</v>
      </c>
      <c r="P6" s="5">
        <f>11*O6-N6-F6</f>
        <v>939.32959999999991</v>
      </c>
      <c r="Q6" s="5">
        <f>P6</f>
        <v>939.32959999999991</v>
      </c>
      <c r="R6" s="5">
        <f>Q6-S6</f>
        <v>339.32959999999991</v>
      </c>
      <c r="S6" s="5">
        <v>600</v>
      </c>
      <c r="T6" s="5"/>
      <c r="U6" s="1"/>
      <c r="V6" s="1">
        <f>(F6+N6+Q6)/O6</f>
        <v>11</v>
      </c>
      <c r="W6" s="1">
        <f>(F6+N6)/O6</f>
        <v>5.7280860182224123</v>
      </c>
      <c r="X6" s="1">
        <v>135.37819999999999</v>
      </c>
      <c r="Y6" s="1">
        <v>133.3398</v>
      </c>
      <c r="Z6" s="1">
        <v>151.91220000000001</v>
      </c>
      <c r="AA6" s="1">
        <v>155.559</v>
      </c>
      <c r="AB6" s="1">
        <v>131.90600000000001</v>
      </c>
      <c r="AC6" s="1">
        <v>130.43960000000001</v>
      </c>
      <c r="AD6" s="1"/>
      <c r="AE6" s="1">
        <f>R6*G6</f>
        <v>339.32959999999991</v>
      </c>
      <c r="AF6" s="1">
        <f>S6*G6</f>
        <v>600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36.558</v>
      </c>
      <c r="D7" s="1"/>
      <c r="E7" s="1">
        <v>28.401</v>
      </c>
      <c r="F7" s="1">
        <v>7.4320000000000004</v>
      </c>
      <c r="G7" s="6">
        <v>1</v>
      </c>
      <c r="H7" s="1">
        <v>30</v>
      </c>
      <c r="I7" s="1" t="s">
        <v>35</v>
      </c>
      <c r="J7" s="1">
        <v>38.85</v>
      </c>
      <c r="K7" s="1">
        <f t="shared" si="2"/>
        <v>-10.449000000000002</v>
      </c>
      <c r="L7" s="1"/>
      <c r="M7" s="1"/>
      <c r="N7" s="1">
        <v>0</v>
      </c>
      <c r="O7" s="1">
        <f t="shared" ref="O7:O70" si="3">E7/5</f>
        <v>5.6802000000000001</v>
      </c>
      <c r="P7" s="5">
        <f>7*O7-N7-F7</f>
        <v>32.3294</v>
      </c>
      <c r="Q7" s="5">
        <f t="shared" ref="Q7:Q10" si="4">P7</f>
        <v>32.3294</v>
      </c>
      <c r="R7" s="5">
        <f t="shared" ref="R7:R10" si="5">Q7-S7</f>
        <v>32.3294</v>
      </c>
      <c r="S7" s="5"/>
      <c r="T7" s="5"/>
      <c r="U7" s="1"/>
      <c r="V7" s="1">
        <f t="shared" ref="V7:V10" si="6">(F7+N7+Q7)/O7</f>
        <v>7</v>
      </c>
      <c r="W7" s="1">
        <f t="shared" ref="W7:W70" si="7">(F7+N7)/O7</f>
        <v>1.3084046336396606</v>
      </c>
      <c r="X7" s="1">
        <v>1.0247999999999999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>
        <f t="shared" ref="AE7:AF10" si="8">R7*G7</f>
        <v>32.3294</v>
      </c>
      <c r="AF7" s="1">
        <f t="shared" ref="AF7:AF70" si="9">S7*G7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403.66</v>
      </c>
      <c r="D8" s="1">
        <v>149.697</v>
      </c>
      <c r="E8" s="1">
        <v>328.16699999999997</v>
      </c>
      <c r="F8" s="1">
        <v>145.917</v>
      </c>
      <c r="G8" s="6">
        <v>1</v>
      </c>
      <c r="H8" s="1">
        <v>45</v>
      </c>
      <c r="I8" s="1" t="s">
        <v>33</v>
      </c>
      <c r="J8" s="1">
        <v>326.2</v>
      </c>
      <c r="K8" s="1">
        <f t="shared" si="2"/>
        <v>1.9669999999999845</v>
      </c>
      <c r="L8" s="1"/>
      <c r="M8" s="1"/>
      <c r="N8" s="1">
        <v>129.46039999999999</v>
      </c>
      <c r="O8" s="1">
        <f t="shared" si="3"/>
        <v>65.633399999999995</v>
      </c>
      <c r="P8" s="5">
        <f t="shared" ref="P8:P10" si="10">11*O8-N8-F8</f>
        <v>446.59000000000003</v>
      </c>
      <c r="Q8" s="5">
        <f t="shared" si="4"/>
        <v>446.59000000000003</v>
      </c>
      <c r="R8" s="5">
        <f t="shared" si="5"/>
        <v>146.59000000000003</v>
      </c>
      <c r="S8" s="5">
        <v>300</v>
      </c>
      <c r="T8" s="5"/>
      <c r="U8" s="1"/>
      <c r="V8" s="1">
        <f t="shared" si="6"/>
        <v>11</v>
      </c>
      <c r="W8" s="1">
        <f t="shared" si="7"/>
        <v>4.1956899992991374</v>
      </c>
      <c r="X8" s="1">
        <v>46.896799999999999</v>
      </c>
      <c r="Y8" s="1">
        <v>44.297199999999997</v>
      </c>
      <c r="Z8" s="1">
        <v>52.104399999999998</v>
      </c>
      <c r="AA8" s="1">
        <v>51.708000000000013</v>
      </c>
      <c r="AB8" s="1">
        <v>49.739999999999988</v>
      </c>
      <c r="AC8" s="1">
        <v>53.251600000000003</v>
      </c>
      <c r="AD8" s="1"/>
      <c r="AE8" s="1">
        <f t="shared" si="8"/>
        <v>146.59000000000003</v>
      </c>
      <c r="AF8" s="1">
        <f t="shared" si="9"/>
        <v>300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643.02200000000005</v>
      </c>
      <c r="D9" s="1">
        <v>314.97300000000001</v>
      </c>
      <c r="E9" s="1">
        <v>433.65</v>
      </c>
      <c r="F9" s="1">
        <v>409.37299999999999</v>
      </c>
      <c r="G9" s="6">
        <v>1</v>
      </c>
      <c r="H9" s="1">
        <v>45</v>
      </c>
      <c r="I9" s="1" t="s">
        <v>33</v>
      </c>
      <c r="J9" s="1">
        <v>425.9</v>
      </c>
      <c r="K9" s="1">
        <f t="shared" si="2"/>
        <v>7.75</v>
      </c>
      <c r="L9" s="1"/>
      <c r="M9" s="1"/>
      <c r="N9" s="1">
        <v>121.28020000000009</v>
      </c>
      <c r="O9" s="1">
        <f t="shared" si="3"/>
        <v>86.72999999999999</v>
      </c>
      <c r="P9" s="5">
        <f t="shared" si="10"/>
        <v>423.37679999999983</v>
      </c>
      <c r="Q9" s="5">
        <f t="shared" si="4"/>
        <v>423.37679999999983</v>
      </c>
      <c r="R9" s="5">
        <f t="shared" si="5"/>
        <v>123.37679999999983</v>
      </c>
      <c r="S9" s="5">
        <v>300</v>
      </c>
      <c r="T9" s="5"/>
      <c r="U9" s="1"/>
      <c r="V9" s="1">
        <f t="shared" si="6"/>
        <v>11.000000000000002</v>
      </c>
      <c r="W9" s="1">
        <f t="shared" si="7"/>
        <v>6.1184503631961276</v>
      </c>
      <c r="X9" s="1">
        <v>77.259600000000006</v>
      </c>
      <c r="Y9" s="1">
        <v>78.091999999999999</v>
      </c>
      <c r="Z9" s="1">
        <v>82.651600000000002</v>
      </c>
      <c r="AA9" s="1">
        <v>84.82820000000001</v>
      </c>
      <c r="AB9" s="1">
        <v>77.064999999999998</v>
      </c>
      <c r="AC9" s="1">
        <v>74.288600000000002</v>
      </c>
      <c r="AD9" s="1"/>
      <c r="AE9" s="1">
        <f t="shared" si="8"/>
        <v>123.37679999999983</v>
      </c>
      <c r="AF9" s="1">
        <f t="shared" si="9"/>
        <v>300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309.459</v>
      </c>
      <c r="D10" s="1">
        <v>139.31100000000001</v>
      </c>
      <c r="E10" s="1">
        <v>263.30900000000003</v>
      </c>
      <c r="F10" s="1">
        <v>133.649</v>
      </c>
      <c r="G10" s="6">
        <v>1</v>
      </c>
      <c r="H10" s="1">
        <v>40</v>
      </c>
      <c r="I10" s="1" t="s">
        <v>33</v>
      </c>
      <c r="J10" s="1">
        <v>255.24</v>
      </c>
      <c r="K10" s="1">
        <f t="shared" si="2"/>
        <v>8.0690000000000168</v>
      </c>
      <c r="L10" s="1"/>
      <c r="M10" s="1"/>
      <c r="N10" s="1">
        <v>113.736</v>
      </c>
      <c r="O10" s="1">
        <f t="shared" si="3"/>
        <v>52.661800000000007</v>
      </c>
      <c r="P10" s="5">
        <f t="shared" si="10"/>
        <v>331.89480000000003</v>
      </c>
      <c r="Q10" s="5">
        <f t="shared" si="4"/>
        <v>331.89480000000003</v>
      </c>
      <c r="R10" s="5">
        <f t="shared" si="5"/>
        <v>131.89480000000003</v>
      </c>
      <c r="S10" s="5">
        <v>200</v>
      </c>
      <c r="T10" s="5"/>
      <c r="U10" s="1"/>
      <c r="V10" s="1">
        <f t="shared" si="6"/>
        <v>10.999999999999998</v>
      </c>
      <c r="W10" s="1">
        <f t="shared" si="7"/>
        <v>4.6976176279580262</v>
      </c>
      <c r="X10" s="1">
        <v>38.446399999999997</v>
      </c>
      <c r="Y10" s="1">
        <v>35.6038</v>
      </c>
      <c r="Z10" s="1">
        <v>37.677</v>
      </c>
      <c r="AA10" s="1">
        <v>45.204599999999999</v>
      </c>
      <c r="AB10" s="1">
        <v>46.803800000000003</v>
      </c>
      <c r="AC10" s="1">
        <v>40.379800000000003</v>
      </c>
      <c r="AD10" s="1"/>
      <c r="AE10" s="1">
        <f t="shared" si="8"/>
        <v>131.89480000000003</v>
      </c>
      <c r="AF10" s="1">
        <f t="shared" si="9"/>
        <v>200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39</v>
      </c>
      <c r="B11" s="11" t="s">
        <v>40</v>
      </c>
      <c r="C11" s="11">
        <v>65</v>
      </c>
      <c r="D11" s="11">
        <v>2</v>
      </c>
      <c r="E11" s="11">
        <v>38</v>
      </c>
      <c r="F11" s="11">
        <v>21</v>
      </c>
      <c r="G11" s="12">
        <v>0</v>
      </c>
      <c r="H11" s="11">
        <v>31</v>
      </c>
      <c r="I11" s="11" t="s">
        <v>41</v>
      </c>
      <c r="J11" s="11">
        <v>56</v>
      </c>
      <c r="K11" s="11">
        <f t="shared" si="2"/>
        <v>-18</v>
      </c>
      <c r="L11" s="11"/>
      <c r="M11" s="11"/>
      <c r="N11" s="11"/>
      <c r="O11" s="11">
        <f t="shared" si="3"/>
        <v>7.6</v>
      </c>
      <c r="P11" s="13"/>
      <c r="Q11" s="13"/>
      <c r="R11" s="13"/>
      <c r="S11" s="13"/>
      <c r="T11" s="13"/>
      <c r="U11" s="11"/>
      <c r="V11" s="11">
        <f t="shared" ref="V11:V61" si="11">(F11+N11+P11)/O11</f>
        <v>2.763157894736842</v>
      </c>
      <c r="W11" s="11">
        <f t="shared" si="7"/>
        <v>2.763157894736842</v>
      </c>
      <c r="X11" s="11">
        <v>10</v>
      </c>
      <c r="Y11" s="11">
        <v>9.8000000000000007</v>
      </c>
      <c r="Z11" s="11">
        <v>15.4</v>
      </c>
      <c r="AA11" s="11">
        <v>16</v>
      </c>
      <c r="AB11" s="11">
        <v>15.4</v>
      </c>
      <c r="AC11" s="11">
        <v>14.4</v>
      </c>
      <c r="AD11" s="11"/>
      <c r="AE11" s="11">
        <f t="shared" ref="AE11:AF61" si="12">P11*G11</f>
        <v>0</v>
      </c>
      <c r="AF11" s="1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287.714</v>
      </c>
      <c r="D12" s="1">
        <v>132</v>
      </c>
      <c r="E12" s="1">
        <v>194.37200000000001</v>
      </c>
      <c r="F12" s="1">
        <v>157</v>
      </c>
      <c r="G12" s="6">
        <v>0.45</v>
      </c>
      <c r="H12" s="1">
        <v>45</v>
      </c>
      <c r="I12" s="1" t="s">
        <v>33</v>
      </c>
      <c r="J12" s="1">
        <v>203.6</v>
      </c>
      <c r="K12" s="1">
        <f t="shared" si="2"/>
        <v>-9.2279999999999802</v>
      </c>
      <c r="L12" s="1"/>
      <c r="M12" s="1"/>
      <c r="N12" s="1">
        <v>171.2</v>
      </c>
      <c r="O12" s="1">
        <f t="shared" si="3"/>
        <v>38.874400000000001</v>
      </c>
      <c r="P12" s="5">
        <f t="shared" ref="P12:P13" si="13">11*O12-N12-F12</f>
        <v>99.41840000000002</v>
      </c>
      <c r="Q12" s="5">
        <f t="shared" ref="Q12:Q13" si="14">P12</f>
        <v>99.41840000000002</v>
      </c>
      <c r="R12" s="5">
        <f t="shared" ref="R12:R13" si="15">Q12-S12</f>
        <v>99.41840000000002</v>
      </c>
      <c r="S12" s="5"/>
      <c r="T12" s="5"/>
      <c r="U12" s="1"/>
      <c r="V12" s="1">
        <f t="shared" ref="V12:V13" si="16">(F12+N12+Q12)/O12</f>
        <v>11</v>
      </c>
      <c r="W12" s="1">
        <f t="shared" si="7"/>
        <v>8.4425740332969763</v>
      </c>
      <c r="X12" s="1">
        <v>39</v>
      </c>
      <c r="Y12" s="1">
        <v>32.799999999999997</v>
      </c>
      <c r="Z12" s="1">
        <v>34</v>
      </c>
      <c r="AA12" s="1">
        <v>35.4</v>
      </c>
      <c r="AB12" s="1">
        <v>31.2</v>
      </c>
      <c r="AC12" s="1">
        <v>32</v>
      </c>
      <c r="AD12" s="1"/>
      <c r="AE12" s="1">
        <f t="shared" ref="AE12:AF13" si="17">R12*G12</f>
        <v>44.73828000000001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368.43799999999999</v>
      </c>
      <c r="D13" s="1">
        <v>163.935</v>
      </c>
      <c r="E13" s="1">
        <v>258.37299999999999</v>
      </c>
      <c r="F13" s="1">
        <v>215</v>
      </c>
      <c r="G13" s="6">
        <v>0.45</v>
      </c>
      <c r="H13" s="1">
        <v>45</v>
      </c>
      <c r="I13" s="1" t="s">
        <v>33</v>
      </c>
      <c r="J13" s="1">
        <v>276.60000000000002</v>
      </c>
      <c r="K13" s="1">
        <f t="shared" si="2"/>
        <v>-18.227000000000032</v>
      </c>
      <c r="L13" s="1"/>
      <c r="M13" s="1"/>
      <c r="N13" s="1">
        <v>157.60000000000011</v>
      </c>
      <c r="O13" s="1">
        <f t="shared" si="3"/>
        <v>51.674599999999998</v>
      </c>
      <c r="P13" s="5">
        <f t="shared" si="13"/>
        <v>195.82059999999979</v>
      </c>
      <c r="Q13" s="5">
        <f t="shared" si="14"/>
        <v>195.82059999999979</v>
      </c>
      <c r="R13" s="5">
        <f t="shared" si="15"/>
        <v>95.820599999999786</v>
      </c>
      <c r="S13" s="5">
        <v>100</v>
      </c>
      <c r="T13" s="5"/>
      <c r="U13" s="1"/>
      <c r="V13" s="1">
        <f t="shared" si="16"/>
        <v>10.999999999999998</v>
      </c>
      <c r="W13" s="1">
        <f t="shared" si="7"/>
        <v>7.210505741699019</v>
      </c>
      <c r="X13" s="1">
        <v>46.2</v>
      </c>
      <c r="Y13" s="1">
        <v>41.8</v>
      </c>
      <c r="Z13" s="1">
        <v>45.6</v>
      </c>
      <c r="AA13" s="1">
        <v>46.6</v>
      </c>
      <c r="AB13" s="1">
        <v>40.200000000000003</v>
      </c>
      <c r="AC13" s="1">
        <v>40</v>
      </c>
      <c r="AD13" s="1"/>
      <c r="AE13" s="1">
        <f t="shared" si="17"/>
        <v>43.119269999999908</v>
      </c>
      <c r="AF13" s="1">
        <f t="shared" si="9"/>
        <v>45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44</v>
      </c>
      <c r="B14" s="11" t="s">
        <v>40</v>
      </c>
      <c r="C14" s="11">
        <v>26</v>
      </c>
      <c r="D14" s="11">
        <v>2</v>
      </c>
      <c r="E14" s="11">
        <v>9</v>
      </c>
      <c r="F14" s="11"/>
      <c r="G14" s="12">
        <v>0</v>
      </c>
      <c r="H14" s="11">
        <v>50</v>
      </c>
      <c r="I14" s="11" t="s">
        <v>41</v>
      </c>
      <c r="J14" s="11">
        <v>21</v>
      </c>
      <c r="K14" s="11">
        <f t="shared" si="2"/>
        <v>-12</v>
      </c>
      <c r="L14" s="11"/>
      <c r="M14" s="11"/>
      <c r="N14" s="11"/>
      <c r="O14" s="11">
        <f t="shared" si="3"/>
        <v>1.8</v>
      </c>
      <c r="P14" s="13"/>
      <c r="Q14" s="13"/>
      <c r="R14" s="13"/>
      <c r="S14" s="13"/>
      <c r="T14" s="13"/>
      <c r="U14" s="11"/>
      <c r="V14" s="11">
        <f t="shared" si="11"/>
        <v>0</v>
      </c>
      <c r="W14" s="11">
        <f t="shared" si="7"/>
        <v>0</v>
      </c>
      <c r="X14" s="11">
        <v>0.6</v>
      </c>
      <c r="Y14" s="11">
        <v>1.8</v>
      </c>
      <c r="Z14" s="11">
        <v>3.6</v>
      </c>
      <c r="AA14" s="11">
        <v>2.4</v>
      </c>
      <c r="AB14" s="11">
        <v>1.8</v>
      </c>
      <c r="AC14" s="11">
        <v>3</v>
      </c>
      <c r="AD14" s="11"/>
      <c r="AE14" s="11">
        <f t="shared" si="12"/>
        <v>0</v>
      </c>
      <c r="AF14" s="1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237</v>
      </c>
      <c r="D15" s="1"/>
      <c r="E15" s="1">
        <v>88</v>
      </c>
      <c r="F15" s="1">
        <v>137</v>
      </c>
      <c r="G15" s="6">
        <v>0.17</v>
      </c>
      <c r="H15" s="1">
        <v>180</v>
      </c>
      <c r="I15" s="1" t="s">
        <v>33</v>
      </c>
      <c r="J15" s="1">
        <v>85</v>
      </c>
      <c r="K15" s="1">
        <f t="shared" si="2"/>
        <v>3</v>
      </c>
      <c r="L15" s="1"/>
      <c r="M15" s="1"/>
      <c r="N15" s="1">
        <v>15.80000000000001</v>
      </c>
      <c r="O15" s="1">
        <f t="shared" si="3"/>
        <v>17.600000000000001</v>
      </c>
      <c r="P15" s="5">
        <f t="shared" ref="P15" si="18">11*O15-N15-F15</f>
        <v>40.800000000000011</v>
      </c>
      <c r="Q15" s="5">
        <f t="shared" ref="Q15:Q16" si="19">P15</f>
        <v>40.800000000000011</v>
      </c>
      <c r="R15" s="5">
        <f t="shared" ref="R15:R16" si="20">Q15-S15</f>
        <v>40.800000000000011</v>
      </c>
      <c r="S15" s="5"/>
      <c r="T15" s="5"/>
      <c r="U15" s="1"/>
      <c r="V15" s="1">
        <f t="shared" ref="V15:V16" si="21">(F15+N15+Q15)/O15</f>
        <v>11</v>
      </c>
      <c r="W15" s="1">
        <f t="shared" si="7"/>
        <v>8.6818181818181817</v>
      </c>
      <c r="X15" s="1">
        <v>15.4</v>
      </c>
      <c r="Y15" s="1">
        <v>6</v>
      </c>
      <c r="Z15" s="1">
        <v>11.4</v>
      </c>
      <c r="AA15" s="1">
        <v>23.2</v>
      </c>
      <c r="AB15" s="1">
        <v>20.399999999999999</v>
      </c>
      <c r="AC15" s="1">
        <v>24.4</v>
      </c>
      <c r="AD15" s="1"/>
      <c r="AE15" s="1">
        <f t="shared" ref="AE15:AF16" si="22">R15*G15</f>
        <v>6.9360000000000026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143</v>
      </c>
      <c r="D16" s="1"/>
      <c r="E16" s="1">
        <v>15</v>
      </c>
      <c r="F16" s="1">
        <v>123</v>
      </c>
      <c r="G16" s="6">
        <v>0.45</v>
      </c>
      <c r="H16" s="1">
        <v>50</v>
      </c>
      <c r="I16" s="1" t="s">
        <v>33</v>
      </c>
      <c r="J16" s="1">
        <v>16</v>
      </c>
      <c r="K16" s="1">
        <f t="shared" si="2"/>
        <v>-1</v>
      </c>
      <c r="L16" s="1"/>
      <c r="M16" s="1"/>
      <c r="N16" s="1">
        <v>0</v>
      </c>
      <c r="O16" s="1">
        <f t="shared" si="3"/>
        <v>3</v>
      </c>
      <c r="P16" s="5"/>
      <c r="Q16" s="5">
        <f t="shared" si="19"/>
        <v>0</v>
      </c>
      <c r="R16" s="5">
        <f t="shared" si="20"/>
        <v>0</v>
      </c>
      <c r="S16" s="5"/>
      <c r="T16" s="5"/>
      <c r="U16" s="1"/>
      <c r="V16" s="1">
        <f t="shared" si="21"/>
        <v>41</v>
      </c>
      <c r="W16" s="1">
        <f t="shared" si="7"/>
        <v>41</v>
      </c>
      <c r="X16" s="1">
        <v>4</v>
      </c>
      <c r="Y16" s="1">
        <v>5</v>
      </c>
      <c r="Z16" s="1">
        <v>9.4</v>
      </c>
      <c r="AA16" s="1">
        <v>8.4</v>
      </c>
      <c r="AB16" s="1">
        <v>8.6</v>
      </c>
      <c r="AC16" s="1">
        <v>18.2</v>
      </c>
      <c r="AD16" s="1" t="s">
        <v>48</v>
      </c>
      <c r="AE16" s="1">
        <f t="shared" si="22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4" t="s">
        <v>49</v>
      </c>
      <c r="B17" s="11" t="s">
        <v>40</v>
      </c>
      <c r="C17" s="11"/>
      <c r="D17" s="11">
        <v>5.1100000000000003</v>
      </c>
      <c r="E17" s="11">
        <v>5.1100000000000003</v>
      </c>
      <c r="F17" s="11"/>
      <c r="G17" s="12">
        <v>0</v>
      </c>
      <c r="H17" s="11" t="e">
        <v>#N/A</v>
      </c>
      <c r="I17" s="11" t="s">
        <v>41</v>
      </c>
      <c r="J17" s="11">
        <v>5</v>
      </c>
      <c r="K17" s="11">
        <f t="shared" si="2"/>
        <v>0.11000000000000032</v>
      </c>
      <c r="L17" s="11"/>
      <c r="M17" s="11"/>
      <c r="N17" s="11"/>
      <c r="O17" s="11">
        <f t="shared" si="3"/>
        <v>1.022</v>
      </c>
      <c r="P17" s="13"/>
      <c r="Q17" s="13"/>
      <c r="R17" s="13"/>
      <c r="S17" s="13"/>
      <c r="T17" s="13"/>
      <c r="U17" s="11"/>
      <c r="V17" s="11">
        <f t="shared" si="11"/>
        <v>0</v>
      </c>
      <c r="W17" s="11">
        <f t="shared" si="7"/>
        <v>0</v>
      </c>
      <c r="X17" s="11"/>
      <c r="Y17" s="11"/>
      <c r="Z17" s="11"/>
      <c r="AA17" s="11"/>
      <c r="AB17" s="11"/>
      <c r="AC17" s="11"/>
      <c r="AD17" s="11"/>
      <c r="AE17" s="11">
        <f t="shared" si="12"/>
        <v>0</v>
      </c>
      <c r="AF17" s="1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50</v>
      </c>
      <c r="B18" s="11" t="s">
        <v>40</v>
      </c>
      <c r="C18" s="11">
        <v>81</v>
      </c>
      <c r="D18" s="11"/>
      <c r="E18" s="11">
        <v>10</v>
      </c>
      <c r="F18" s="11">
        <v>65</v>
      </c>
      <c r="G18" s="12">
        <v>0</v>
      </c>
      <c r="H18" s="11">
        <v>55</v>
      </c>
      <c r="I18" s="11" t="s">
        <v>41</v>
      </c>
      <c r="J18" s="11">
        <v>11</v>
      </c>
      <c r="K18" s="11">
        <f t="shared" si="2"/>
        <v>-1</v>
      </c>
      <c r="L18" s="11"/>
      <c r="M18" s="11"/>
      <c r="N18" s="11"/>
      <c r="O18" s="11">
        <f t="shared" si="3"/>
        <v>2</v>
      </c>
      <c r="P18" s="13"/>
      <c r="Q18" s="13"/>
      <c r="R18" s="13"/>
      <c r="S18" s="13"/>
      <c r="T18" s="13"/>
      <c r="U18" s="11"/>
      <c r="V18" s="11">
        <f t="shared" si="11"/>
        <v>32.5</v>
      </c>
      <c r="W18" s="11">
        <f t="shared" si="7"/>
        <v>32.5</v>
      </c>
      <c r="X18" s="11">
        <v>2.8</v>
      </c>
      <c r="Y18" s="11">
        <v>2.8</v>
      </c>
      <c r="Z18" s="11">
        <v>5.6</v>
      </c>
      <c r="AA18" s="11">
        <v>5.6</v>
      </c>
      <c r="AB18" s="11">
        <v>2</v>
      </c>
      <c r="AC18" s="11">
        <v>4</v>
      </c>
      <c r="AD18" s="15" t="s">
        <v>45</v>
      </c>
      <c r="AE18" s="11">
        <f t="shared" si="12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51</v>
      </c>
      <c r="B19" s="11" t="s">
        <v>40</v>
      </c>
      <c r="C19" s="11">
        <v>139</v>
      </c>
      <c r="D19" s="11"/>
      <c r="E19" s="11"/>
      <c r="F19" s="11">
        <v>139</v>
      </c>
      <c r="G19" s="12">
        <v>0</v>
      </c>
      <c r="H19" s="11">
        <v>55</v>
      </c>
      <c r="I19" s="11" t="s">
        <v>41</v>
      </c>
      <c r="J19" s="11">
        <v>4</v>
      </c>
      <c r="K19" s="11">
        <f t="shared" si="2"/>
        <v>-4</v>
      </c>
      <c r="L19" s="11"/>
      <c r="M19" s="11"/>
      <c r="N19" s="11"/>
      <c r="O19" s="11">
        <f t="shared" si="3"/>
        <v>0</v>
      </c>
      <c r="P19" s="13"/>
      <c r="Q19" s="13"/>
      <c r="R19" s="13"/>
      <c r="S19" s="13"/>
      <c r="T19" s="13"/>
      <c r="U19" s="11"/>
      <c r="V19" s="11" t="e">
        <f t="shared" si="11"/>
        <v>#DIV/0!</v>
      </c>
      <c r="W19" s="11" t="e">
        <f t="shared" si="7"/>
        <v>#DIV/0!</v>
      </c>
      <c r="X19" s="11">
        <v>0</v>
      </c>
      <c r="Y19" s="11">
        <v>0</v>
      </c>
      <c r="Z19" s="11">
        <v>0.6</v>
      </c>
      <c r="AA19" s="11">
        <v>0.6</v>
      </c>
      <c r="AB19" s="11">
        <v>1.2</v>
      </c>
      <c r="AC19" s="11">
        <v>1.2</v>
      </c>
      <c r="AD19" s="15" t="s">
        <v>45</v>
      </c>
      <c r="AE19" s="11">
        <f t="shared" si="12"/>
        <v>0</v>
      </c>
      <c r="AF19" s="1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40</v>
      </c>
      <c r="C20" s="1">
        <v>158</v>
      </c>
      <c r="D20" s="1">
        <v>72</v>
      </c>
      <c r="E20" s="1">
        <v>77</v>
      </c>
      <c r="F20" s="1">
        <v>137</v>
      </c>
      <c r="G20" s="6">
        <v>0.3</v>
      </c>
      <c r="H20" s="1">
        <v>40</v>
      </c>
      <c r="I20" s="1" t="s">
        <v>33</v>
      </c>
      <c r="J20" s="1">
        <v>77</v>
      </c>
      <c r="K20" s="1">
        <f t="shared" si="2"/>
        <v>0</v>
      </c>
      <c r="L20" s="1"/>
      <c r="M20" s="1"/>
      <c r="N20" s="1">
        <v>30.31999999999994</v>
      </c>
      <c r="O20" s="1">
        <f t="shared" si="3"/>
        <v>15.4</v>
      </c>
      <c r="P20" s="5"/>
      <c r="Q20" s="5">
        <f t="shared" ref="Q20:Q23" si="23">P20</f>
        <v>0</v>
      </c>
      <c r="R20" s="5">
        <f t="shared" ref="R20:R21" si="24">Q20-S20</f>
        <v>0</v>
      </c>
      <c r="S20" s="5"/>
      <c r="T20" s="5"/>
      <c r="U20" s="1"/>
      <c r="V20" s="1">
        <f t="shared" ref="V20:V21" si="25">(F20+N20+Q20)/O20</f>
        <v>10.864935064935061</v>
      </c>
      <c r="W20" s="1">
        <f t="shared" si="7"/>
        <v>10.864935064935061</v>
      </c>
      <c r="X20" s="1">
        <v>16.2</v>
      </c>
      <c r="Y20" s="1">
        <v>15.6</v>
      </c>
      <c r="Z20" s="1">
        <v>20.6</v>
      </c>
      <c r="AA20" s="1">
        <v>22.2</v>
      </c>
      <c r="AB20" s="1">
        <v>16.600000000000001</v>
      </c>
      <c r="AC20" s="1">
        <v>22.4</v>
      </c>
      <c r="AD20" s="1"/>
      <c r="AE20" s="1">
        <f t="shared" ref="AE20:AF21" si="26">R20*G20</f>
        <v>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40</v>
      </c>
      <c r="C21" s="1">
        <v>228</v>
      </c>
      <c r="D21" s="1">
        <v>1.7649999999999999</v>
      </c>
      <c r="E21" s="1">
        <v>98.765000000000001</v>
      </c>
      <c r="F21" s="1">
        <v>113</v>
      </c>
      <c r="G21" s="6">
        <v>0.4</v>
      </c>
      <c r="H21" s="1">
        <v>50</v>
      </c>
      <c r="I21" s="1" t="s">
        <v>33</v>
      </c>
      <c r="J21" s="1">
        <v>98.3</v>
      </c>
      <c r="K21" s="1">
        <f t="shared" si="2"/>
        <v>0.46500000000000341</v>
      </c>
      <c r="L21" s="1"/>
      <c r="M21" s="1"/>
      <c r="N21" s="1">
        <v>0</v>
      </c>
      <c r="O21" s="1">
        <f t="shared" si="3"/>
        <v>19.753</v>
      </c>
      <c r="P21" s="5">
        <f>10.5*O21-N21-F21</f>
        <v>94.406499999999994</v>
      </c>
      <c r="Q21" s="5">
        <f t="shared" si="23"/>
        <v>94.406499999999994</v>
      </c>
      <c r="R21" s="5">
        <f t="shared" si="24"/>
        <v>94.406499999999994</v>
      </c>
      <c r="S21" s="5"/>
      <c r="T21" s="5"/>
      <c r="U21" s="1"/>
      <c r="V21" s="1">
        <f t="shared" si="25"/>
        <v>10.5</v>
      </c>
      <c r="W21" s="1">
        <f t="shared" si="7"/>
        <v>5.7206500278438721</v>
      </c>
      <c r="X21" s="1">
        <v>13.4</v>
      </c>
      <c r="Y21" s="1">
        <v>7.4</v>
      </c>
      <c r="Z21" s="1">
        <v>14.8</v>
      </c>
      <c r="AA21" s="1">
        <v>22.2</v>
      </c>
      <c r="AB21" s="1">
        <v>18.2</v>
      </c>
      <c r="AC21" s="1">
        <v>21.6</v>
      </c>
      <c r="AD21" s="1"/>
      <c r="AE21" s="1">
        <f t="shared" si="26"/>
        <v>37.762599999999999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54</v>
      </c>
      <c r="B22" s="11" t="s">
        <v>40</v>
      </c>
      <c r="C22" s="11">
        <v>188</v>
      </c>
      <c r="D22" s="11">
        <v>199</v>
      </c>
      <c r="E22" s="11">
        <v>112</v>
      </c>
      <c r="F22" s="11">
        <v>256</v>
      </c>
      <c r="G22" s="12">
        <v>0</v>
      </c>
      <c r="H22" s="11">
        <v>40</v>
      </c>
      <c r="I22" s="11" t="s">
        <v>41</v>
      </c>
      <c r="J22" s="11">
        <v>115</v>
      </c>
      <c r="K22" s="11">
        <f t="shared" si="2"/>
        <v>-3</v>
      </c>
      <c r="L22" s="11"/>
      <c r="M22" s="11"/>
      <c r="N22" s="11">
        <v>0</v>
      </c>
      <c r="O22" s="11">
        <f t="shared" si="3"/>
        <v>22.4</v>
      </c>
      <c r="P22" s="13"/>
      <c r="Q22" s="13"/>
      <c r="R22" s="13"/>
      <c r="S22" s="13"/>
      <c r="T22" s="13"/>
      <c r="U22" s="11"/>
      <c r="V22" s="11">
        <f t="shared" si="11"/>
        <v>11.428571428571429</v>
      </c>
      <c r="W22" s="11">
        <f t="shared" si="7"/>
        <v>11.428571428571429</v>
      </c>
      <c r="X22" s="11">
        <v>21</v>
      </c>
      <c r="Y22" s="11">
        <v>27.2</v>
      </c>
      <c r="Z22" s="11">
        <v>31.4</v>
      </c>
      <c r="AA22" s="11">
        <v>27.2</v>
      </c>
      <c r="AB22" s="11">
        <v>22.2</v>
      </c>
      <c r="AC22" s="11">
        <v>36.6</v>
      </c>
      <c r="AD22" s="11" t="s">
        <v>175</v>
      </c>
      <c r="AE22" s="11">
        <f t="shared" si="12"/>
        <v>0</v>
      </c>
      <c r="AF22" s="1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40</v>
      </c>
      <c r="C23" s="1">
        <v>293</v>
      </c>
      <c r="D23" s="1">
        <v>172</v>
      </c>
      <c r="E23" s="1">
        <v>162</v>
      </c>
      <c r="F23" s="1">
        <v>276</v>
      </c>
      <c r="G23" s="6">
        <v>0.17</v>
      </c>
      <c r="H23" s="1">
        <v>120</v>
      </c>
      <c r="I23" s="1" t="s">
        <v>33</v>
      </c>
      <c r="J23" s="1">
        <v>148</v>
      </c>
      <c r="K23" s="1">
        <f t="shared" si="2"/>
        <v>14</v>
      </c>
      <c r="L23" s="1"/>
      <c r="M23" s="1"/>
      <c r="N23" s="1">
        <v>0</v>
      </c>
      <c r="O23" s="1">
        <f t="shared" si="3"/>
        <v>32.4</v>
      </c>
      <c r="P23" s="5">
        <f t="shared" ref="P23" si="27">11*O23-N23-F23</f>
        <v>80.399999999999977</v>
      </c>
      <c r="Q23" s="5">
        <f t="shared" si="23"/>
        <v>80.399999999999977</v>
      </c>
      <c r="R23" s="5">
        <f>Q23-S23</f>
        <v>80.399999999999977</v>
      </c>
      <c r="S23" s="5"/>
      <c r="T23" s="5"/>
      <c r="U23" s="1"/>
      <c r="V23" s="1">
        <f>(F23+N23+Q23)/O23</f>
        <v>11</v>
      </c>
      <c r="W23" s="1">
        <f t="shared" si="7"/>
        <v>8.518518518518519</v>
      </c>
      <c r="X23" s="1">
        <v>26</v>
      </c>
      <c r="Y23" s="1">
        <v>31.6</v>
      </c>
      <c r="Z23" s="1">
        <v>39.799999999999997</v>
      </c>
      <c r="AA23" s="1">
        <v>37.6</v>
      </c>
      <c r="AB23" s="1">
        <v>37.6</v>
      </c>
      <c r="AC23" s="1">
        <v>45.6</v>
      </c>
      <c r="AD23" s="1"/>
      <c r="AE23" s="1">
        <f>R23*G23</f>
        <v>13.667999999999997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1" t="s">
        <v>56</v>
      </c>
      <c r="B24" s="11" t="s">
        <v>40</v>
      </c>
      <c r="C24" s="11">
        <v>27</v>
      </c>
      <c r="D24" s="11"/>
      <c r="E24" s="11"/>
      <c r="F24" s="11">
        <v>26</v>
      </c>
      <c r="G24" s="12">
        <v>0</v>
      </c>
      <c r="H24" s="11">
        <v>40</v>
      </c>
      <c r="I24" s="11" t="s">
        <v>41</v>
      </c>
      <c r="J24" s="11">
        <v>10</v>
      </c>
      <c r="K24" s="11">
        <f t="shared" si="2"/>
        <v>-10</v>
      </c>
      <c r="L24" s="11"/>
      <c r="M24" s="11"/>
      <c r="N24" s="11"/>
      <c r="O24" s="11">
        <f t="shared" si="3"/>
        <v>0</v>
      </c>
      <c r="P24" s="13"/>
      <c r="Q24" s="13"/>
      <c r="R24" s="13"/>
      <c r="S24" s="13"/>
      <c r="T24" s="13"/>
      <c r="U24" s="11"/>
      <c r="V24" s="11" t="e">
        <f t="shared" si="11"/>
        <v>#DIV/0!</v>
      </c>
      <c r="W24" s="11" t="e">
        <f t="shared" si="7"/>
        <v>#DIV/0!</v>
      </c>
      <c r="X24" s="11">
        <v>0</v>
      </c>
      <c r="Y24" s="11">
        <v>0.2</v>
      </c>
      <c r="Z24" s="11">
        <v>3.4</v>
      </c>
      <c r="AA24" s="11">
        <v>3.2</v>
      </c>
      <c r="AB24" s="11">
        <v>1</v>
      </c>
      <c r="AC24" s="11">
        <v>0.8</v>
      </c>
      <c r="AD24" s="15" t="s">
        <v>45</v>
      </c>
      <c r="AE24" s="11">
        <f t="shared" si="12"/>
        <v>0</v>
      </c>
      <c r="AF24" s="1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57</v>
      </c>
      <c r="B25" s="11" t="s">
        <v>40</v>
      </c>
      <c r="C25" s="11">
        <v>3</v>
      </c>
      <c r="D25" s="22">
        <v>15</v>
      </c>
      <c r="E25" s="11"/>
      <c r="F25" s="21">
        <v>18</v>
      </c>
      <c r="G25" s="12">
        <v>0</v>
      </c>
      <c r="H25" s="11" t="e">
        <v>#N/A</v>
      </c>
      <c r="I25" s="11" t="s">
        <v>41</v>
      </c>
      <c r="J25" s="11">
        <v>1</v>
      </c>
      <c r="K25" s="11">
        <f t="shared" si="2"/>
        <v>-1</v>
      </c>
      <c r="L25" s="11"/>
      <c r="M25" s="11"/>
      <c r="N25" s="11"/>
      <c r="O25" s="11">
        <f t="shared" si="3"/>
        <v>0</v>
      </c>
      <c r="P25" s="13"/>
      <c r="Q25" s="13"/>
      <c r="R25" s="13"/>
      <c r="S25" s="13"/>
      <c r="T25" s="13"/>
      <c r="U25" s="11"/>
      <c r="V25" s="11" t="e">
        <f t="shared" si="11"/>
        <v>#DIV/0!</v>
      </c>
      <c r="W25" s="11" t="e">
        <f t="shared" si="7"/>
        <v>#DIV/0!</v>
      </c>
      <c r="X25" s="11">
        <v>0</v>
      </c>
      <c r="Y25" s="11">
        <v>0</v>
      </c>
      <c r="Z25" s="11">
        <v>0.6</v>
      </c>
      <c r="AA25" s="11">
        <v>0.6</v>
      </c>
      <c r="AB25" s="11">
        <v>0</v>
      </c>
      <c r="AC25" s="11">
        <v>0</v>
      </c>
      <c r="AD25" s="11" t="s">
        <v>58</v>
      </c>
      <c r="AE25" s="11">
        <f t="shared" si="12"/>
        <v>0</v>
      </c>
      <c r="AF25" s="1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59</v>
      </c>
      <c r="B26" s="11" t="s">
        <v>40</v>
      </c>
      <c r="C26" s="11"/>
      <c r="D26" s="22">
        <v>12</v>
      </c>
      <c r="E26" s="11"/>
      <c r="F26" s="11">
        <v>12</v>
      </c>
      <c r="G26" s="12">
        <v>0</v>
      </c>
      <c r="H26" s="11" t="e">
        <v>#N/A</v>
      </c>
      <c r="I26" s="11" t="s">
        <v>41</v>
      </c>
      <c r="J26" s="11"/>
      <c r="K26" s="11">
        <f t="shared" si="2"/>
        <v>0</v>
      </c>
      <c r="L26" s="11"/>
      <c r="M26" s="11"/>
      <c r="N26" s="11"/>
      <c r="O26" s="11">
        <f t="shared" si="3"/>
        <v>0</v>
      </c>
      <c r="P26" s="13"/>
      <c r="Q26" s="13"/>
      <c r="R26" s="13"/>
      <c r="S26" s="13"/>
      <c r="T26" s="13"/>
      <c r="U26" s="11"/>
      <c r="V26" s="11" t="e">
        <f t="shared" si="11"/>
        <v>#DIV/0!</v>
      </c>
      <c r="W26" s="11" t="e">
        <f t="shared" si="7"/>
        <v>#DIV/0!</v>
      </c>
      <c r="X26" s="11"/>
      <c r="Y26" s="11"/>
      <c r="Z26" s="11"/>
      <c r="AA26" s="11"/>
      <c r="AB26" s="11"/>
      <c r="AC26" s="11"/>
      <c r="AD26" s="20" t="s">
        <v>170</v>
      </c>
      <c r="AE26" s="11">
        <f t="shared" si="12"/>
        <v>0</v>
      </c>
      <c r="AF26" s="1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60</v>
      </c>
      <c r="B27" s="11" t="s">
        <v>40</v>
      </c>
      <c r="C27" s="11">
        <v>49</v>
      </c>
      <c r="D27" s="11">
        <v>2</v>
      </c>
      <c r="E27" s="11">
        <v>8</v>
      </c>
      <c r="F27" s="11">
        <v>43</v>
      </c>
      <c r="G27" s="12">
        <v>0</v>
      </c>
      <c r="H27" s="11">
        <v>45</v>
      </c>
      <c r="I27" s="11" t="s">
        <v>41</v>
      </c>
      <c r="J27" s="11">
        <v>6</v>
      </c>
      <c r="K27" s="11">
        <f t="shared" si="2"/>
        <v>2</v>
      </c>
      <c r="L27" s="11"/>
      <c r="M27" s="11"/>
      <c r="N27" s="11"/>
      <c r="O27" s="11">
        <f t="shared" si="3"/>
        <v>1.6</v>
      </c>
      <c r="P27" s="13"/>
      <c r="Q27" s="13"/>
      <c r="R27" s="13"/>
      <c r="S27" s="13"/>
      <c r="T27" s="13"/>
      <c r="U27" s="11"/>
      <c r="V27" s="11">
        <f t="shared" si="11"/>
        <v>26.875</v>
      </c>
      <c r="W27" s="11">
        <f t="shared" si="7"/>
        <v>26.875</v>
      </c>
      <c r="X27" s="11">
        <v>1.6</v>
      </c>
      <c r="Y27" s="11">
        <v>0</v>
      </c>
      <c r="Z27" s="11">
        <v>1.2</v>
      </c>
      <c r="AA27" s="11">
        <v>1.2</v>
      </c>
      <c r="AB27" s="11">
        <v>1.4</v>
      </c>
      <c r="AC27" s="11">
        <v>1.8</v>
      </c>
      <c r="AD27" s="15" t="s">
        <v>45</v>
      </c>
      <c r="AE27" s="11">
        <f t="shared" si="12"/>
        <v>0</v>
      </c>
      <c r="AF27" s="1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61</v>
      </c>
      <c r="B28" s="11" t="s">
        <v>40</v>
      </c>
      <c r="C28" s="11">
        <v>26</v>
      </c>
      <c r="D28" s="11"/>
      <c r="E28" s="11">
        <v>-1</v>
      </c>
      <c r="F28" s="11"/>
      <c r="G28" s="12">
        <v>0</v>
      </c>
      <c r="H28" s="11">
        <v>35</v>
      </c>
      <c r="I28" s="11" t="s">
        <v>41</v>
      </c>
      <c r="J28" s="11">
        <v>4</v>
      </c>
      <c r="K28" s="11">
        <f t="shared" si="2"/>
        <v>-5</v>
      </c>
      <c r="L28" s="11"/>
      <c r="M28" s="11"/>
      <c r="N28" s="11"/>
      <c r="O28" s="11">
        <f t="shared" si="3"/>
        <v>-0.2</v>
      </c>
      <c r="P28" s="13"/>
      <c r="Q28" s="13"/>
      <c r="R28" s="13"/>
      <c r="S28" s="13"/>
      <c r="T28" s="13"/>
      <c r="U28" s="11"/>
      <c r="V28" s="11">
        <f t="shared" si="11"/>
        <v>0</v>
      </c>
      <c r="W28" s="11">
        <f t="shared" si="7"/>
        <v>0</v>
      </c>
      <c r="X28" s="11">
        <v>0</v>
      </c>
      <c r="Y28" s="11">
        <v>0</v>
      </c>
      <c r="Z28" s="11">
        <v>0.6</v>
      </c>
      <c r="AA28" s="11">
        <v>0.8</v>
      </c>
      <c r="AB28" s="11">
        <v>1.4</v>
      </c>
      <c r="AC28" s="11">
        <v>1.2</v>
      </c>
      <c r="AD28" s="15" t="s">
        <v>45</v>
      </c>
      <c r="AE28" s="11">
        <f t="shared" si="12"/>
        <v>0</v>
      </c>
      <c r="AF28" s="1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62</v>
      </c>
      <c r="B29" s="11" t="s">
        <v>40</v>
      </c>
      <c r="C29" s="11">
        <v>73</v>
      </c>
      <c r="D29" s="11"/>
      <c r="E29" s="11">
        <v>4</v>
      </c>
      <c r="F29" s="11">
        <v>46</v>
      </c>
      <c r="G29" s="12">
        <v>0</v>
      </c>
      <c r="H29" s="11">
        <v>45</v>
      </c>
      <c r="I29" s="11" t="s">
        <v>41</v>
      </c>
      <c r="J29" s="11">
        <v>4</v>
      </c>
      <c r="K29" s="11">
        <f t="shared" si="2"/>
        <v>0</v>
      </c>
      <c r="L29" s="11"/>
      <c r="M29" s="11"/>
      <c r="N29" s="11"/>
      <c r="O29" s="11">
        <f t="shared" si="3"/>
        <v>0.8</v>
      </c>
      <c r="P29" s="13"/>
      <c r="Q29" s="13"/>
      <c r="R29" s="13"/>
      <c r="S29" s="13"/>
      <c r="T29" s="13"/>
      <c r="U29" s="11"/>
      <c r="V29" s="11">
        <f t="shared" si="11"/>
        <v>57.5</v>
      </c>
      <c r="W29" s="11">
        <f t="shared" si="7"/>
        <v>57.5</v>
      </c>
      <c r="X29" s="11">
        <v>0</v>
      </c>
      <c r="Y29" s="11">
        <v>0</v>
      </c>
      <c r="Z29" s="11">
        <v>0.4</v>
      </c>
      <c r="AA29" s="11">
        <v>0.4</v>
      </c>
      <c r="AB29" s="11">
        <v>1.6</v>
      </c>
      <c r="AC29" s="11">
        <v>2</v>
      </c>
      <c r="AD29" s="15" t="s">
        <v>45</v>
      </c>
      <c r="AE29" s="11">
        <f t="shared" si="12"/>
        <v>0</v>
      </c>
      <c r="AF29" s="1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40</v>
      </c>
      <c r="C30" s="1">
        <v>139</v>
      </c>
      <c r="D30" s="1"/>
      <c r="E30" s="1">
        <v>52</v>
      </c>
      <c r="F30" s="1">
        <v>65</v>
      </c>
      <c r="G30" s="6">
        <v>0.35</v>
      </c>
      <c r="H30" s="1">
        <v>45</v>
      </c>
      <c r="I30" s="1" t="s">
        <v>33</v>
      </c>
      <c r="J30" s="1">
        <v>52</v>
      </c>
      <c r="K30" s="1">
        <f t="shared" si="2"/>
        <v>0</v>
      </c>
      <c r="L30" s="1"/>
      <c r="M30" s="1"/>
      <c r="N30" s="1">
        <v>0</v>
      </c>
      <c r="O30" s="1">
        <f t="shared" si="3"/>
        <v>10.4</v>
      </c>
      <c r="P30" s="5">
        <f t="shared" ref="P30:P44" si="28">11*O30-N30-F30</f>
        <v>49.400000000000006</v>
      </c>
      <c r="Q30" s="5">
        <f t="shared" ref="Q30:Q45" si="29">P30</f>
        <v>49.400000000000006</v>
      </c>
      <c r="R30" s="5">
        <f t="shared" ref="R30:R33" si="30">Q30-S30</f>
        <v>49.400000000000006</v>
      </c>
      <c r="S30" s="5"/>
      <c r="T30" s="5"/>
      <c r="U30" s="1"/>
      <c r="V30" s="1">
        <f t="shared" ref="V30:V33" si="31">(F30+N30+Q30)/O30</f>
        <v>11</v>
      </c>
      <c r="W30" s="1">
        <f t="shared" si="7"/>
        <v>6.25</v>
      </c>
      <c r="X30" s="1">
        <v>11.6</v>
      </c>
      <c r="Y30" s="1">
        <v>11.8</v>
      </c>
      <c r="Z30" s="1">
        <v>8.1999999999999993</v>
      </c>
      <c r="AA30" s="1">
        <v>10</v>
      </c>
      <c r="AB30" s="1">
        <v>13.4</v>
      </c>
      <c r="AC30" s="1">
        <v>21.2</v>
      </c>
      <c r="AD30" s="1"/>
      <c r="AE30" s="1">
        <f t="shared" ref="AE30:AF33" si="32">R30*G30</f>
        <v>17.29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40</v>
      </c>
      <c r="C31" s="1">
        <v>136</v>
      </c>
      <c r="D31" s="1"/>
      <c r="E31" s="1">
        <v>48</v>
      </c>
      <c r="F31" s="1">
        <v>11</v>
      </c>
      <c r="G31" s="6">
        <v>0.35</v>
      </c>
      <c r="H31" s="1">
        <v>45</v>
      </c>
      <c r="I31" s="1" t="s">
        <v>33</v>
      </c>
      <c r="J31" s="1">
        <v>48</v>
      </c>
      <c r="K31" s="1">
        <f t="shared" si="2"/>
        <v>0</v>
      </c>
      <c r="L31" s="1"/>
      <c r="M31" s="1"/>
      <c r="N31" s="1">
        <v>0</v>
      </c>
      <c r="O31" s="1">
        <f t="shared" si="3"/>
        <v>9.6</v>
      </c>
      <c r="P31" s="5">
        <f>7.5*O31-N31-F31</f>
        <v>61</v>
      </c>
      <c r="Q31" s="5">
        <f t="shared" si="29"/>
        <v>61</v>
      </c>
      <c r="R31" s="5">
        <f t="shared" si="30"/>
        <v>61</v>
      </c>
      <c r="S31" s="5"/>
      <c r="T31" s="5"/>
      <c r="U31" s="1"/>
      <c r="V31" s="1">
        <f t="shared" si="31"/>
        <v>7.5</v>
      </c>
      <c r="W31" s="1">
        <f t="shared" si="7"/>
        <v>1.1458333333333335</v>
      </c>
      <c r="X31" s="1">
        <v>3</v>
      </c>
      <c r="Y31" s="1">
        <v>3.8</v>
      </c>
      <c r="Z31" s="1">
        <v>12.8</v>
      </c>
      <c r="AA31" s="1">
        <v>13.8</v>
      </c>
      <c r="AB31" s="1">
        <v>14.2</v>
      </c>
      <c r="AC31" s="1">
        <v>20.2</v>
      </c>
      <c r="AD31" s="1"/>
      <c r="AE31" s="1">
        <f t="shared" si="32"/>
        <v>21.349999999999998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32</v>
      </c>
      <c r="C32" s="1">
        <v>1417.34</v>
      </c>
      <c r="D32" s="1">
        <v>420.43599999999998</v>
      </c>
      <c r="E32" s="1">
        <v>733.27099999999996</v>
      </c>
      <c r="F32" s="1">
        <v>904.31799999999998</v>
      </c>
      <c r="G32" s="6">
        <v>1</v>
      </c>
      <c r="H32" s="1">
        <v>55</v>
      </c>
      <c r="I32" s="1" t="s">
        <v>33</v>
      </c>
      <c r="J32" s="1">
        <v>702.42</v>
      </c>
      <c r="K32" s="1">
        <f t="shared" si="2"/>
        <v>30.850999999999999</v>
      </c>
      <c r="L32" s="1"/>
      <c r="M32" s="1"/>
      <c r="N32" s="1">
        <v>238.87123999999989</v>
      </c>
      <c r="O32" s="1">
        <f t="shared" si="3"/>
        <v>146.6542</v>
      </c>
      <c r="P32" s="5">
        <f t="shared" si="28"/>
        <v>470.00696000000016</v>
      </c>
      <c r="Q32" s="5">
        <f t="shared" si="29"/>
        <v>470.00696000000016</v>
      </c>
      <c r="R32" s="5">
        <f t="shared" si="30"/>
        <v>170.00696000000016</v>
      </c>
      <c r="S32" s="5">
        <v>300</v>
      </c>
      <c r="T32" s="5"/>
      <c r="U32" s="1"/>
      <c r="V32" s="1">
        <f t="shared" si="31"/>
        <v>11</v>
      </c>
      <c r="W32" s="1">
        <f t="shared" si="7"/>
        <v>7.7951346773566659</v>
      </c>
      <c r="X32" s="1">
        <v>145.07</v>
      </c>
      <c r="Y32" s="1">
        <v>146.67840000000001</v>
      </c>
      <c r="Z32" s="1">
        <v>188.5592</v>
      </c>
      <c r="AA32" s="1">
        <v>176.7534</v>
      </c>
      <c r="AB32" s="1">
        <v>133.43780000000001</v>
      </c>
      <c r="AC32" s="1">
        <v>148.86439999999999</v>
      </c>
      <c r="AD32" s="1"/>
      <c r="AE32" s="1">
        <f t="shared" si="32"/>
        <v>170.00696000000016</v>
      </c>
      <c r="AF32" s="1">
        <f t="shared" si="9"/>
        <v>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32</v>
      </c>
      <c r="C33" s="1">
        <v>3772.1149999999998</v>
      </c>
      <c r="D33" s="1">
        <v>1769.5619999999999</v>
      </c>
      <c r="E33" s="1">
        <v>2491.4229999999998</v>
      </c>
      <c r="F33" s="1">
        <v>2480.9259999999999</v>
      </c>
      <c r="G33" s="6">
        <v>1</v>
      </c>
      <c r="H33" s="1">
        <v>50</v>
      </c>
      <c r="I33" s="1" t="s">
        <v>33</v>
      </c>
      <c r="J33" s="1">
        <v>2487.085</v>
      </c>
      <c r="K33" s="1">
        <f t="shared" si="2"/>
        <v>4.3379999999997381</v>
      </c>
      <c r="L33" s="1"/>
      <c r="M33" s="1"/>
      <c r="N33" s="1">
        <v>1300</v>
      </c>
      <c r="O33" s="1">
        <f t="shared" si="3"/>
        <v>498.28459999999995</v>
      </c>
      <c r="P33" s="5">
        <f t="shared" si="28"/>
        <v>1700.2045999999996</v>
      </c>
      <c r="Q33" s="5">
        <f t="shared" si="29"/>
        <v>1700.2045999999996</v>
      </c>
      <c r="R33" s="5">
        <f t="shared" si="30"/>
        <v>400.20459999999957</v>
      </c>
      <c r="S33" s="5">
        <v>1300</v>
      </c>
      <c r="T33" s="5"/>
      <c r="U33" s="1"/>
      <c r="V33" s="1">
        <f t="shared" si="31"/>
        <v>11</v>
      </c>
      <c r="W33" s="1">
        <f t="shared" si="7"/>
        <v>7.5878845141912876</v>
      </c>
      <c r="X33" s="1">
        <v>454.88819999999998</v>
      </c>
      <c r="Y33" s="1">
        <v>445.81220000000002</v>
      </c>
      <c r="Z33" s="1">
        <v>492.71140000000003</v>
      </c>
      <c r="AA33" s="1">
        <v>482.79480000000001</v>
      </c>
      <c r="AB33" s="1">
        <v>400.60680000000002</v>
      </c>
      <c r="AC33" s="1">
        <v>442.15919999999988</v>
      </c>
      <c r="AD33" s="1"/>
      <c r="AE33" s="1">
        <f t="shared" si="32"/>
        <v>400.20459999999957</v>
      </c>
      <c r="AF33" s="1">
        <f t="shared" si="9"/>
        <v>1300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1" t="s">
        <v>67</v>
      </c>
      <c r="B34" s="11" t="s">
        <v>32</v>
      </c>
      <c r="C34" s="11">
        <v>478.108</v>
      </c>
      <c r="D34" s="11"/>
      <c r="E34" s="11">
        <v>89.671999999999997</v>
      </c>
      <c r="F34" s="11">
        <v>298.41399999999999</v>
      </c>
      <c r="G34" s="12">
        <v>0</v>
      </c>
      <c r="H34" s="11">
        <v>55</v>
      </c>
      <c r="I34" s="11" t="s">
        <v>41</v>
      </c>
      <c r="J34" s="11">
        <v>96.45</v>
      </c>
      <c r="K34" s="11">
        <f t="shared" si="2"/>
        <v>-6.7780000000000058</v>
      </c>
      <c r="L34" s="11"/>
      <c r="M34" s="11"/>
      <c r="N34" s="11">
        <v>0</v>
      </c>
      <c r="O34" s="11">
        <f t="shared" si="3"/>
        <v>17.9344</v>
      </c>
      <c r="P34" s="13"/>
      <c r="Q34" s="13"/>
      <c r="R34" s="13"/>
      <c r="S34" s="13"/>
      <c r="T34" s="13"/>
      <c r="U34" s="11"/>
      <c r="V34" s="11">
        <f t="shared" si="11"/>
        <v>16.639196181639754</v>
      </c>
      <c r="W34" s="11">
        <f t="shared" si="7"/>
        <v>16.639196181639754</v>
      </c>
      <c r="X34" s="11">
        <v>16.148</v>
      </c>
      <c r="Y34" s="11">
        <v>9.6419999999999995</v>
      </c>
      <c r="Z34" s="11">
        <v>5.4735999999999994</v>
      </c>
      <c r="AA34" s="11">
        <v>5.9990000000000014</v>
      </c>
      <c r="AB34" s="11">
        <v>29.547999999999998</v>
      </c>
      <c r="AC34" s="11">
        <v>34.298200000000001</v>
      </c>
      <c r="AD34" s="15" t="s">
        <v>175</v>
      </c>
      <c r="AE34" s="11">
        <f t="shared" si="12"/>
        <v>0</v>
      </c>
      <c r="AF34" s="1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>
        <v>2053.0059999999999</v>
      </c>
      <c r="D35" s="1">
        <v>904.12</v>
      </c>
      <c r="E35" s="1">
        <v>1307.8679999999999</v>
      </c>
      <c r="F35" s="1">
        <v>1210.9670000000001</v>
      </c>
      <c r="G35" s="6">
        <v>1</v>
      </c>
      <c r="H35" s="1">
        <v>55</v>
      </c>
      <c r="I35" s="1" t="s">
        <v>33</v>
      </c>
      <c r="J35" s="1">
        <v>1256.5</v>
      </c>
      <c r="K35" s="1">
        <f t="shared" si="2"/>
        <v>51.367999999999938</v>
      </c>
      <c r="L35" s="1"/>
      <c r="M35" s="1"/>
      <c r="N35" s="1">
        <v>481.30040000000082</v>
      </c>
      <c r="O35" s="1">
        <f t="shared" si="3"/>
        <v>261.5736</v>
      </c>
      <c r="P35" s="5">
        <f t="shared" si="28"/>
        <v>1185.042199999999</v>
      </c>
      <c r="Q35" s="5">
        <f t="shared" si="29"/>
        <v>1185.042199999999</v>
      </c>
      <c r="R35" s="5">
        <f t="shared" ref="R35:R45" si="33">Q35-S35</f>
        <v>385.04219999999896</v>
      </c>
      <c r="S35" s="5">
        <v>800</v>
      </c>
      <c r="T35" s="5"/>
      <c r="U35" s="1"/>
      <c r="V35" s="1">
        <f t="shared" ref="V35:V45" si="34">(F35+N35+Q35)/O35</f>
        <v>10.999999999999998</v>
      </c>
      <c r="W35" s="1">
        <f t="shared" si="7"/>
        <v>6.4695649713885528</v>
      </c>
      <c r="X35" s="1">
        <v>243.20439999999999</v>
      </c>
      <c r="Y35" s="1">
        <v>240.19239999999999</v>
      </c>
      <c r="Z35" s="1">
        <v>280.11279999999999</v>
      </c>
      <c r="AA35" s="1">
        <v>268.08699999999999</v>
      </c>
      <c r="AB35" s="1">
        <v>269.89519999999999</v>
      </c>
      <c r="AC35" s="1">
        <v>278.43540000000002</v>
      </c>
      <c r="AD35" s="1"/>
      <c r="AE35" s="1">
        <f t="shared" ref="AE35:AF45" si="35">R35*G35</f>
        <v>385.04219999999896</v>
      </c>
      <c r="AF35" s="1">
        <f t="shared" si="9"/>
        <v>800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69</v>
      </c>
      <c r="B36" s="1" t="s">
        <v>32</v>
      </c>
      <c r="C36" s="1"/>
      <c r="D36" s="1">
        <v>153.01499999999999</v>
      </c>
      <c r="E36" s="1">
        <v>76.846999999999994</v>
      </c>
      <c r="F36" s="1">
        <v>76.168000000000006</v>
      </c>
      <c r="G36" s="6">
        <v>1</v>
      </c>
      <c r="H36" s="1">
        <v>60</v>
      </c>
      <c r="I36" s="1" t="s">
        <v>33</v>
      </c>
      <c r="J36" s="1">
        <v>100.6</v>
      </c>
      <c r="K36" s="1">
        <f t="shared" si="2"/>
        <v>-23.753</v>
      </c>
      <c r="L36" s="1"/>
      <c r="M36" s="1"/>
      <c r="N36" s="1"/>
      <c r="O36" s="1">
        <f t="shared" si="3"/>
        <v>15.369399999999999</v>
      </c>
      <c r="P36" s="5">
        <f t="shared" si="28"/>
        <v>92.895399999999995</v>
      </c>
      <c r="Q36" s="5">
        <v>300</v>
      </c>
      <c r="R36" s="5">
        <f t="shared" si="33"/>
        <v>100</v>
      </c>
      <c r="S36" s="5">
        <v>200</v>
      </c>
      <c r="T36" s="5">
        <v>500</v>
      </c>
      <c r="U36" s="1" t="s">
        <v>171</v>
      </c>
      <c r="V36" s="1">
        <f t="shared" si="34"/>
        <v>24.475125899514623</v>
      </c>
      <c r="W36" s="1">
        <f t="shared" si="7"/>
        <v>4.9558213072728936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9" t="s">
        <v>169</v>
      </c>
      <c r="AE36" s="1">
        <f t="shared" si="35"/>
        <v>100</v>
      </c>
      <c r="AF36" s="1">
        <f t="shared" si="9"/>
        <v>200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32</v>
      </c>
      <c r="C37" s="1">
        <v>4455.2659999999996</v>
      </c>
      <c r="D37" s="1">
        <v>2264.7689999999998</v>
      </c>
      <c r="E37" s="1">
        <v>3711.5</v>
      </c>
      <c r="F37" s="1">
        <v>2345.1750000000002</v>
      </c>
      <c r="G37" s="6">
        <v>1</v>
      </c>
      <c r="H37" s="1">
        <v>60</v>
      </c>
      <c r="I37" s="1" t="s">
        <v>33</v>
      </c>
      <c r="J37" s="1">
        <v>3618.4929999999999</v>
      </c>
      <c r="K37" s="1">
        <f t="shared" si="2"/>
        <v>93.007000000000062</v>
      </c>
      <c r="L37" s="1"/>
      <c r="M37" s="1"/>
      <c r="N37" s="1">
        <v>1500</v>
      </c>
      <c r="O37" s="1">
        <f t="shared" si="3"/>
        <v>742.3</v>
      </c>
      <c r="P37" s="5">
        <f>10*O37-N37-F37</f>
        <v>3577.8249999999998</v>
      </c>
      <c r="Q37" s="5">
        <f t="shared" si="29"/>
        <v>3577.8249999999998</v>
      </c>
      <c r="R37" s="5">
        <f t="shared" si="33"/>
        <v>877.82499999999982</v>
      </c>
      <c r="S37" s="5">
        <v>2700</v>
      </c>
      <c r="T37" s="5"/>
      <c r="U37" s="1"/>
      <c r="V37" s="1">
        <f t="shared" si="34"/>
        <v>10</v>
      </c>
      <c r="W37" s="1">
        <f t="shared" si="7"/>
        <v>5.1800821770173791</v>
      </c>
      <c r="X37" s="1">
        <v>541.18100000000004</v>
      </c>
      <c r="Y37" s="1">
        <v>539.90100000000007</v>
      </c>
      <c r="Z37" s="1">
        <v>583.44939999999997</v>
      </c>
      <c r="AA37" s="1">
        <v>580.8546</v>
      </c>
      <c r="AB37" s="1">
        <v>492.69420000000002</v>
      </c>
      <c r="AC37" s="1">
        <v>510.68619999999999</v>
      </c>
      <c r="AD37" s="1"/>
      <c r="AE37" s="1">
        <f t="shared" si="35"/>
        <v>877.82499999999982</v>
      </c>
      <c r="AF37" s="1">
        <f t="shared" si="9"/>
        <v>2700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335.11200000000002</v>
      </c>
      <c r="D38" s="1">
        <v>356.51</v>
      </c>
      <c r="E38" s="1">
        <v>235.84700000000001</v>
      </c>
      <c r="F38" s="1">
        <v>343.95499999999998</v>
      </c>
      <c r="G38" s="6">
        <v>1</v>
      </c>
      <c r="H38" s="1">
        <v>50</v>
      </c>
      <c r="I38" s="1" t="s">
        <v>33</v>
      </c>
      <c r="J38" s="1">
        <v>218.1</v>
      </c>
      <c r="K38" s="1">
        <f t="shared" ref="K38:K69" si="36">E38-J38</f>
        <v>17.747000000000014</v>
      </c>
      <c r="L38" s="1"/>
      <c r="M38" s="1"/>
      <c r="N38" s="1">
        <v>107.9489999999999</v>
      </c>
      <c r="O38" s="1">
        <f t="shared" si="3"/>
        <v>47.169400000000003</v>
      </c>
      <c r="P38" s="5">
        <f t="shared" si="28"/>
        <v>66.959400000000187</v>
      </c>
      <c r="Q38" s="5">
        <f t="shared" si="29"/>
        <v>66.959400000000187</v>
      </c>
      <c r="R38" s="5">
        <f t="shared" si="33"/>
        <v>66.959400000000187</v>
      </c>
      <c r="S38" s="5"/>
      <c r="T38" s="5"/>
      <c r="U38" s="1"/>
      <c r="V38" s="1">
        <f t="shared" si="34"/>
        <v>11</v>
      </c>
      <c r="W38" s="1">
        <f t="shared" si="7"/>
        <v>9.5804483415095341</v>
      </c>
      <c r="X38" s="1">
        <v>53.491799999999998</v>
      </c>
      <c r="Y38" s="1">
        <v>53.4696</v>
      </c>
      <c r="Z38" s="1">
        <v>48.554000000000002</v>
      </c>
      <c r="AA38" s="1">
        <v>46.411799999999999</v>
      </c>
      <c r="AB38" s="1">
        <v>55.809399999999997</v>
      </c>
      <c r="AC38" s="1">
        <v>65.093199999999996</v>
      </c>
      <c r="AD38" s="1"/>
      <c r="AE38" s="1">
        <f t="shared" si="35"/>
        <v>66.959400000000187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32</v>
      </c>
      <c r="C39" s="1">
        <v>1778.038</v>
      </c>
      <c r="D39" s="1">
        <v>685.5</v>
      </c>
      <c r="E39" s="1">
        <v>1081.8040000000001</v>
      </c>
      <c r="F39" s="1">
        <v>1074.403</v>
      </c>
      <c r="G39" s="6">
        <v>1</v>
      </c>
      <c r="H39" s="1">
        <v>55</v>
      </c>
      <c r="I39" s="1" t="s">
        <v>33</v>
      </c>
      <c r="J39" s="1">
        <v>1031.55</v>
      </c>
      <c r="K39" s="1">
        <f t="shared" si="36"/>
        <v>50.254000000000133</v>
      </c>
      <c r="L39" s="1"/>
      <c r="M39" s="1"/>
      <c r="N39" s="1">
        <v>328.2567999999992</v>
      </c>
      <c r="O39" s="1">
        <f t="shared" si="3"/>
        <v>216.36080000000001</v>
      </c>
      <c r="P39" s="5">
        <f t="shared" si="28"/>
        <v>977.30900000000088</v>
      </c>
      <c r="Q39" s="5">
        <f t="shared" si="29"/>
        <v>977.30900000000088</v>
      </c>
      <c r="R39" s="5">
        <f t="shared" si="33"/>
        <v>277.30900000000088</v>
      </c>
      <c r="S39" s="5">
        <v>700</v>
      </c>
      <c r="T39" s="5"/>
      <c r="U39" s="1"/>
      <c r="V39" s="1">
        <f t="shared" si="34"/>
        <v>11</v>
      </c>
      <c r="W39" s="1">
        <f t="shared" si="7"/>
        <v>6.482966415358046</v>
      </c>
      <c r="X39" s="1">
        <v>195.44739999999999</v>
      </c>
      <c r="Y39" s="1">
        <v>198.57400000000001</v>
      </c>
      <c r="Z39" s="1">
        <v>242.14060000000001</v>
      </c>
      <c r="AA39" s="1">
        <v>226.56280000000001</v>
      </c>
      <c r="AB39" s="1">
        <v>198.285</v>
      </c>
      <c r="AC39" s="1">
        <v>205.46940000000001</v>
      </c>
      <c r="AD39" s="1"/>
      <c r="AE39" s="1">
        <f t="shared" si="35"/>
        <v>277.30900000000088</v>
      </c>
      <c r="AF39" s="1">
        <f t="shared" si="9"/>
        <v>700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32</v>
      </c>
      <c r="C40" s="1">
        <v>2977.9749999999999</v>
      </c>
      <c r="D40" s="1">
        <v>2596.4189999999999</v>
      </c>
      <c r="E40" s="1">
        <v>2196.3380000000002</v>
      </c>
      <c r="F40" s="1">
        <v>2913.0050000000001</v>
      </c>
      <c r="G40" s="6">
        <v>1</v>
      </c>
      <c r="H40" s="1">
        <v>60</v>
      </c>
      <c r="I40" s="1" t="s">
        <v>33</v>
      </c>
      <c r="J40" s="1">
        <v>2148.4</v>
      </c>
      <c r="K40" s="1">
        <f t="shared" si="36"/>
        <v>47.938000000000102</v>
      </c>
      <c r="L40" s="1"/>
      <c r="M40" s="1"/>
      <c r="N40" s="1">
        <v>1000</v>
      </c>
      <c r="O40" s="1">
        <f t="shared" si="3"/>
        <v>439.26760000000002</v>
      </c>
      <c r="P40" s="5">
        <f t="shared" si="28"/>
        <v>918.93860000000041</v>
      </c>
      <c r="Q40" s="5">
        <f t="shared" si="29"/>
        <v>918.93860000000041</v>
      </c>
      <c r="R40" s="5">
        <f t="shared" si="33"/>
        <v>218.93860000000041</v>
      </c>
      <c r="S40" s="5">
        <v>700</v>
      </c>
      <c r="T40" s="5"/>
      <c r="U40" s="1"/>
      <c r="V40" s="1">
        <f t="shared" si="34"/>
        <v>11</v>
      </c>
      <c r="W40" s="1">
        <f t="shared" si="7"/>
        <v>8.9080209876621907</v>
      </c>
      <c r="X40" s="1">
        <v>460.649</v>
      </c>
      <c r="Y40" s="1">
        <v>458.06580000000002</v>
      </c>
      <c r="Z40" s="1">
        <v>419.35419999999999</v>
      </c>
      <c r="AA40" s="1">
        <v>433.76979999999998</v>
      </c>
      <c r="AB40" s="1">
        <v>408.56900000000002</v>
      </c>
      <c r="AC40" s="1">
        <v>390.56020000000001</v>
      </c>
      <c r="AD40" s="1"/>
      <c r="AE40" s="1">
        <f t="shared" si="35"/>
        <v>218.93860000000041</v>
      </c>
      <c r="AF40" s="1">
        <f t="shared" si="9"/>
        <v>700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2763.6239999999998</v>
      </c>
      <c r="D41" s="1">
        <v>1141.6199999999999</v>
      </c>
      <c r="E41" s="1">
        <v>1825.049</v>
      </c>
      <c r="F41" s="1">
        <v>1624.181</v>
      </c>
      <c r="G41" s="6">
        <v>1</v>
      </c>
      <c r="H41" s="1">
        <v>60</v>
      </c>
      <c r="I41" s="1" t="s">
        <v>33</v>
      </c>
      <c r="J41" s="1">
        <v>1796.1</v>
      </c>
      <c r="K41" s="1">
        <f t="shared" si="36"/>
        <v>28.949000000000069</v>
      </c>
      <c r="L41" s="1"/>
      <c r="M41" s="1"/>
      <c r="N41" s="1">
        <v>700</v>
      </c>
      <c r="O41" s="1">
        <f t="shared" si="3"/>
        <v>365.00979999999998</v>
      </c>
      <c r="P41" s="5">
        <f t="shared" si="28"/>
        <v>1690.9267999999997</v>
      </c>
      <c r="Q41" s="5">
        <f t="shared" si="29"/>
        <v>1690.9267999999997</v>
      </c>
      <c r="R41" s="5">
        <f t="shared" si="33"/>
        <v>540.92679999999973</v>
      </c>
      <c r="S41" s="5">
        <v>1150</v>
      </c>
      <c r="T41" s="5"/>
      <c r="U41" s="1"/>
      <c r="V41" s="1">
        <f t="shared" si="34"/>
        <v>11</v>
      </c>
      <c r="W41" s="1">
        <f t="shared" si="7"/>
        <v>6.367448216458846</v>
      </c>
      <c r="X41" s="1">
        <v>312.73939999999999</v>
      </c>
      <c r="Y41" s="1">
        <v>315.84160000000003</v>
      </c>
      <c r="Z41" s="1">
        <v>340.54579999999999</v>
      </c>
      <c r="AA41" s="1">
        <v>353.5752</v>
      </c>
      <c r="AB41" s="1">
        <v>311.97039999999998</v>
      </c>
      <c r="AC41" s="1">
        <v>318.53019999999998</v>
      </c>
      <c r="AD41" s="1"/>
      <c r="AE41" s="1">
        <f t="shared" si="35"/>
        <v>540.92679999999973</v>
      </c>
      <c r="AF41" s="1">
        <f t="shared" si="9"/>
        <v>1150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856.23199999999997</v>
      </c>
      <c r="D42" s="1">
        <v>431.786</v>
      </c>
      <c r="E42" s="1">
        <v>454.23899999999998</v>
      </c>
      <c r="F42" s="1">
        <v>694.20799999999997</v>
      </c>
      <c r="G42" s="6">
        <v>1</v>
      </c>
      <c r="H42" s="1">
        <v>60</v>
      </c>
      <c r="I42" s="1" t="s">
        <v>33</v>
      </c>
      <c r="J42" s="1">
        <v>429.25</v>
      </c>
      <c r="K42" s="1">
        <f t="shared" si="36"/>
        <v>24.988999999999976</v>
      </c>
      <c r="L42" s="1"/>
      <c r="M42" s="1"/>
      <c r="N42" s="1">
        <v>169.15860000000001</v>
      </c>
      <c r="O42" s="1">
        <f t="shared" si="3"/>
        <v>90.847799999999992</v>
      </c>
      <c r="P42" s="5">
        <f t="shared" si="28"/>
        <v>135.95920000000001</v>
      </c>
      <c r="Q42" s="5">
        <f t="shared" si="29"/>
        <v>135.95920000000001</v>
      </c>
      <c r="R42" s="5">
        <f t="shared" si="33"/>
        <v>135.95920000000001</v>
      </c>
      <c r="S42" s="5"/>
      <c r="T42" s="5"/>
      <c r="U42" s="1"/>
      <c r="V42" s="1">
        <f t="shared" si="34"/>
        <v>11</v>
      </c>
      <c r="W42" s="1">
        <f t="shared" si="7"/>
        <v>9.5034398191260543</v>
      </c>
      <c r="X42" s="1">
        <v>103.06780000000001</v>
      </c>
      <c r="Y42" s="1">
        <v>104.166</v>
      </c>
      <c r="Z42" s="1">
        <v>118.0818</v>
      </c>
      <c r="AA42" s="1">
        <v>112.38079999999999</v>
      </c>
      <c r="AB42" s="1">
        <v>122.084</v>
      </c>
      <c r="AC42" s="1">
        <v>136.95359999999999</v>
      </c>
      <c r="AD42" s="1"/>
      <c r="AE42" s="1">
        <f t="shared" si="35"/>
        <v>135.95920000000001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962.11500000000001</v>
      </c>
      <c r="D43" s="1">
        <v>323.60700000000003</v>
      </c>
      <c r="E43" s="1">
        <v>560.16800000000001</v>
      </c>
      <c r="F43" s="1">
        <v>603.34100000000001</v>
      </c>
      <c r="G43" s="6">
        <v>1</v>
      </c>
      <c r="H43" s="1">
        <v>60</v>
      </c>
      <c r="I43" s="1" t="s">
        <v>33</v>
      </c>
      <c r="J43" s="1">
        <v>534.74199999999996</v>
      </c>
      <c r="K43" s="1">
        <f t="shared" si="36"/>
        <v>25.426000000000045</v>
      </c>
      <c r="L43" s="1"/>
      <c r="M43" s="1"/>
      <c r="N43" s="1">
        <v>212.3464000000005</v>
      </c>
      <c r="O43" s="1">
        <f t="shared" si="3"/>
        <v>112.03360000000001</v>
      </c>
      <c r="P43" s="5">
        <f t="shared" si="28"/>
        <v>416.68219999999951</v>
      </c>
      <c r="Q43" s="5">
        <f t="shared" si="29"/>
        <v>416.68219999999951</v>
      </c>
      <c r="R43" s="5">
        <f t="shared" si="33"/>
        <v>166.68219999999951</v>
      </c>
      <c r="S43" s="5">
        <v>250</v>
      </c>
      <c r="T43" s="5"/>
      <c r="U43" s="1"/>
      <c r="V43" s="1">
        <f t="shared" si="34"/>
        <v>11</v>
      </c>
      <c r="W43" s="1">
        <f t="shared" si="7"/>
        <v>7.280738992587942</v>
      </c>
      <c r="X43" s="1">
        <v>105.24979999999999</v>
      </c>
      <c r="Y43" s="1">
        <v>104.3272</v>
      </c>
      <c r="Z43" s="1">
        <v>131.30439999999999</v>
      </c>
      <c r="AA43" s="1">
        <v>123.2154</v>
      </c>
      <c r="AB43" s="1">
        <v>122.465</v>
      </c>
      <c r="AC43" s="1">
        <v>130.97900000000001</v>
      </c>
      <c r="AD43" s="1"/>
      <c r="AE43" s="1">
        <f t="shared" si="35"/>
        <v>166.68219999999951</v>
      </c>
      <c r="AF43" s="1">
        <f t="shared" si="9"/>
        <v>250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>
        <v>1207.117</v>
      </c>
      <c r="D44" s="1">
        <v>341.68</v>
      </c>
      <c r="E44" s="1">
        <v>602.40499999999997</v>
      </c>
      <c r="F44" s="1">
        <v>783.44200000000001</v>
      </c>
      <c r="G44" s="6">
        <v>1</v>
      </c>
      <c r="H44" s="1">
        <v>60</v>
      </c>
      <c r="I44" s="1" t="s">
        <v>33</v>
      </c>
      <c r="J44" s="1">
        <v>575.755</v>
      </c>
      <c r="K44" s="1">
        <f t="shared" si="36"/>
        <v>26.649999999999977</v>
      </c>
      <c r="L44" s="1"/>
      <c r="M44" s="1"/>
      <c r="N44" s="1">
        <v>32.543720000000008</v>
      </c>
      <c r="O44" s="1">
        <f t="shared" si="3"/>
        <v>120.48099999999999</v>
      </c>
      <c r="P44" s="5">
        <f t="shared" si="28"/>
        <v>509.30528000000004</v>
      </c>
      <c r="Q44" s="5">
        <f t="shared" si="29"/>
        <v>509.30528000000004</v>
      </c>
      <c r="R44" s="5">
        <f t="shared" si="33"/>
        <v>209.30528000000004</v>
      </c>
      <c r="S44" s="5">
        <v>300</v>
      </c>
      <c r="T44" s="5"/>
      <c r="U44" s="1"/>
      <c r="V44" s="1">
        <f t="shared" si="34"/>
        <v>11.000000000000002</v>
      </c>
      <c r="W44" s="1">
        <f t="shared" si="7"/>
        <v>6.7727336260489208</v>
      </c>
      <c r="X44" s="1">
        <v>108.7698</v>
      </c>
      <c r="Y44" s="1">
        <v>114.2332</v>
      </c>
      <c r="Z44" s="1">
        <v>153.69460000000001</v>
      </c>
      <c r="AA44" s="1">
        <v>146.37739999999999</v>
      </c>
      <c r="AB44" s="1">
        <v>125.672</v>
      </c>
      <c r="AC44" s="1">
        <v>135.666</v>
      </c>
      <c r="AD44" s="1"/>
      <c r="AE44" s="1">
        <f t="shared" si="35"/>
        <v>209.30528000000004</v>
      </c>
      <c r="AF44" s="1">
        <f t="shared" si="9"/>
        <v>300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32</v>
      </c>
      <c r="C45" s="1">
        <v>103.63500000000001</v>
      </c>
      <c r="D45" s="1">
        <v>113.642</v>
      </c>
      <c r="E45" s="1">
        <v>82.78</v>
      </c>
      <c r="F45" s="1">
        <v>85.599000000000004</v>
      </c>
      <c r="G45" s="6">
        <v>1</v>
      </c>
      <c r="H45" s="1">
        <v>35</v>
      </c>
      <c r="I45" s="1" t="s">
        <v>33</v>
      </c>
      <c r="J45" s="1">
        <v>87.17</v>
      </c>
      <c r="K45" s="1">
        <f t="shared" si="36"/>
        <v>-4.3900000000000006</v>
      </c>
      <c r="L45" s="1"/>
      <c r="M45" s="1"/>
      <c r="N45" s="1">
        <v>0</v>
      </c>
      <c r="O45" s="1">
        <f t="shared" si="3"/>
        <v>16.556000000000001</v>
      </c>
      <c r="P45" s="5">
        <f>10*O45-N45-F45</f>
        <v>79.960999999999999</v>
      </c>
      <c r="Q45" s="5">
        <f t="shared" si="29"/>
        <v>79.960999999999999</v>
      </c>
      <c r="R45" s="5">
        <f t="shared" si="33"/>
        <v>79.960999999999999</v>
      </c>
      <c r="S45" s="5"/>
      <c r="T45" s="5"/>
      <c r="U45" s="1"/>
      <c r="V45" s="1">
        <f t="shared" si="34"/>
        <v>10</v>
      </c>
      <c r="W45" s="1">
        <f t="shared" si="7"/>
        <v>5.1702705967625029</v>
      </c>
      <c r="X45" s="1">
        <v>19.7302</v>
      </c>
      <c r="Y45" s="1">
        <v>21.406400000000001</v>
      </c>
      <c r="Z45" s="1">
        <v>16.279800000000002</v>
      </c>
      <c r="AA45" s="1">
        <v>15.695399999999999</v>
      </c>
      <c r="AB45" s="1">
        <v>19.875599999999999</v>
      </c>
      <c r="AC45" s="1">
        <v>21.9572</v>
      </c>
      <c r="AD45" s="1"/>
      <c r="AE45" s="1">
        <f t="shared" si="35"/>
        <v>79.960999999999999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1" t="s">
        <v>79</v>
      </c>
      <c r="B46" s="11" t="s">
        <v>32</v>
      </c>
      <c r="C46" s="11">
        <v>208.97</v>
      </c>
      <c r="D46" s="11">
        <v>75.350999999999999</v>
      </c>
      <c r="E46" s="11">
        <v>70.296999999999997</v>
      </c>
      <c r="F46" s="11">
        <v>204.732</v>
      </c>
      <c r="G46" s="12">
        <v>0</v>
      </c>
      <c r="H46" s="11">
        <v>40</v>
      </c>
      <c r="I46" s="11" t="s">
        <v>41</v>
      </c>
      <c r="J46" s="11">
        <v>72.900000000000006</v>
      </c>
      <c r="K46" s="11">
        <f t="shared" si="36"/>
        <v>-2.6030000000000086</v>
      </c>
      <c r="L46" s="11"/>
      <c r="M46" s="11"/>
      <c r="N46" s="11">
        <v>0</v>
      </c>
      <c r="O46" s="11">
        <f t="shared" si="3"/>
        <v>14.0594</v>
      </c>
      <c r="P46" s="13"/>
      <c r="Q46" s="13"/>
      <c r="R46" s="13"/>
      <c r="S46" s="13"/>
      <c r="T46" s="13"/>
      <c r="U46" s="11"/>
      <c r="V46" s="11">
        <f t="shared" si="11"/>
        <v>14.561930096590181</v>
      </c>
      <c r="W46" s="11">
        <f t="shared" si="7"/>
        <v>14.561930096590181</v>
      </c>
      <c r="X46" s="11">
        <v>10.567</v>
      </c>
      <c r="Y46" s="11">
        <v>12.131600000000001</v>
      </c>
      <c r="Z46" s="11">
        <v>26.346800000000002</v>
      </c>
      <c r="AA46" s="11">
        <v>25.6096</v>
      </c>
      <c r="AB46" s="11">
        <v>15.41</v>
      </c>
      <c r="AC46" s="11">
        <v>15.928599999999999</v>
      </c>
      <c r="AD46" s="15" t="s">
        <v>175</v>
      </c>
      <c r="AE46" s="11">
        <f t="shared" si="12"/>
        <v>0</v>
      </c>
      <c r="AF46" s="1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80</v>
      </c>
      <c r="B47" s="11" t="s">
        <v>32</v>
      </c>
      <c r="C47" s="11">
        <v>23.664999999999999</v>
      </c>
      <c r="D47" s="11">
        <v>0.90600000000000003</v>
      </c>
      <c r="E47" s="11">
        <v>1.43</v>
      </c>
      <c r="F47" s="11"/>
      <c r="G47" s="12">
        <v>0</v>
      </c>
      <c r="H47" s="11"/>
      <c r="I47" s="11" t="s">
        <v>41</v>
      </c>
      <c r="J47" s="11">
        <v>5.6</v>
      </c>
      <c r="K47" s="11">
        <f t="shared" si="36"/>
        <v>-4.17</v>
      </c>
      <c r="L47" s="11"/>
      <c r="M47" s="11"/>
      <c r="N47" s="11"/>
      <c r="O47" s="11">
        <f t="shared" si="3"/>
        <v>0.28599999999999998</v>
      </c>
      <c r="P47" s="13"/>
      <c r="Q47" s="13"/>
      <c r="R47" s="13"/>
      <c r="S47" s="13"/>
      <c r="T47" s="13"/>
      <c r="U47" s="11"/>
      <c r="V47" s="11">
        <f t="shared" si="11"/>
        <v>0</v>
      </c>
      <c r="W47" s="11">
        <f t="shared" si="7"/>
        <v>0</v>
      </c>
      <c r="X47" s="11">
        <v>19.3858</v>
      </c>
      <c r="Y47" s="11">
        <v>27.394200000000001</v>
      </c>
      <c r="Z47" s="11">
        <v>8.0084</v>
      </c>
      <c r="AA47" s="11">
        <v>0</v>
      </c>
      <c r="AB47" s="11">
        <v>0.4</v>
      </c>
      <c r="AC47" s="11">
        <v>0.4</v>
      </c>
      <c r="AD47" s="11"/>
      <c r="AE47" s="11">
        <f t="shared" si="12"/>
        <v>0</v>
      </c>
      <c r="AF47" s="1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32</v>
      </c>
      <c r="C48" s="1">
        <v>234.7</v>
      </c>
      <c r="D48" s="1">
        <v>195.018</v>
      </c>
      <c r="E48" s="1">
        <v>191.923</v>
      </c>
      <c r="F48" s="1">
        <v>177.364</v>
      </c>
      <c r="G48" s="6">
        <v>1</v>
      </c>
      <c r="H48" s="1">
        <v>30</v>
      </c>
      <c r="I48" s="1" t="s">
        <v>33</v>
      </c>
      <c r="J48" s="1">
        <v>187.8</v>
      </c>
      <c r="K48" s="1">
        <f t="shared" si="36"/>
        <v>4.1229999999999905</v>
      </c>
      <c r="L48" s="1"/>
      <c r="M48" s="1"/>
      <c r="N48" s="1">
        <v>71.837599999999981</v>
      </c>
      <c r="O48" s="1">
        <f t="shared" si="3"/>
        <v>38.384599999999999</v>
      </c>
      <c r="P48" s="5">
        <f t="shared" ref="P48:P50" si="37">10*O48-N48-F48</f>
        <v>134.64440000000005</v>
      </c>
      <c r="Q48" s="5">
        <f t="shared" ref="Q48:Q55" si="38">P48</f>
        <v>134.64440000000005</v>
      </c>
      <c r="R48" s="5">
        <f t="shared" ref="R48:R55" si="39">Q48-S48</f>
        <v>134.64440000000005</v>
      </c>
      <c r="S48" s="5"/>
      <c r="T48" s="5"/>
      <c r="U48" s="1"/>
      <c r="V48" s="1">
        <f t="shared" ref="V48:V55" si="40">(F48+N48+Q48)/O48</f>
        <v>10</v>
      </c>
      <c r="W48" s="1">
        <f t="shared" si="7"/>
        <v>6.4922286541998613</v>
      </c>
      <c r="X48" s="1">
        <v>37.110599999999998</v>
      </c>
      <c r="Y48" s="1">
        <v>36.819400000000002</v>
      </c>
      <c r="Z48" s="1">
        <v>31.751799999999999</v>
      </c>
      <c r="AA48" s="1">
        <v>35.364400000000003</v>
      </c>
      <c r="AB48" s="1">
        <v>37.385399999999997</v>
      </c>
      <c r="AC48" s="1">
        <v>35.1158</v>
      </c>
      <c r="AD48" s="1"/>
      <c r="AE48" s="1">
        <f t="shared" ref="AE48:AF55" si="41">R48*G48</f>
        <v>134.64440000000005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197.25800000000001</v>
      </c>
      <c r="D49" s="1">
        <v>198.31700000000001</v>
      </c>
      <c r="E49" s="1">
        <v>185.095</v>
      </c>
      <c r="F49" s="1">
        <v>167.678</v>
      </c>
      <c r="G49" s="6">
        <v>1</v>
      </c>
      <c r="H49" s="1">
        <v>30</v>
      </c>
      <c r="I49" s="1" t="s">
        <v>33</v>
      </c>
      <c r="J49" s="1">
        <v>184.6</v>
      </c>
      <c r="K49" s="1">
        <f t="shared" si="36"/>
        <v>0.49500000000000455</v>
      </c>
      <c r="L49" s="1"/>
      <c r="M49" s="1"/>
      <c r="N49" s="1">
        <v>18.78400000000002</v>
      </c>
      <c r="O49" s="1">
        <f t="shared" si="3"/>
        <v>37.018999999999998</v>
      </c>
      <c r="P49" s="5">
        <f t="shared" si="37"/>
        <v>183.72799999999995</v>
      </c>
      <c r="Q49" s="5">
        <f t="shared" si="38"/>
        <v>183.72799999999995</v>
      </c>
      <c r="R49" s="5">
        <f t="shared" si="39"/>
        <v>183.72799999999995</v>
      </c>
      <c r="S49" s="5"/>
      <c r="T49" s="5"/>
      <c r="U49" s="1"/>
      <c r="V49" s="1">
        <f t="shared" si="40"/>
        <v>9.9999999999999982</v>
      </c>
      <c r="W49" s="1">
        <f t="shared" si="7"/>
        <v>5.036926983440936</v>
      </c>
      <c r="X49" s="1">
        <v>30.123999999999999</v>
      </c>
      <c r="Y49" s="1">
        <v>33.083599999999997</v>
      </c>
      <c r="Z49" s="1">
        <v>35.465400000000002</v>
      </c>
      <c r="AA49" s="1">
        <v>31.067</v>
      </c>
      <c r="AB49" s="1">
        <v>25.674399999999999</v>
      </c>
      <c r="AC49" s="1">
        <v>30.261800000000001</v>
      </c>
      <c r="AD49" s="1"/>
      <c r="AE49" s="1">
        <f t="shared" si="41"/>
        <v>183.72799999999995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32</v>
      </c>
      <c r="C50" s="1">
        <v>321.42399999999998</v>
      </c>
      <c r="D50" s="1">
        <v>520.83699999999999</v>
      </c>
      <c r="E50" s="1">
        <v>315.52199999999999</v>
      </c>
      <c r="F50" s="1">
        <v>436.92399999999998</v>
      </c>
      <c r="G50" s="6">
        <v>1</v>
      </c>
      <c r="H50" s="1">
        <v>30</v>
      </c>
      <c r="I50" s="1" t="s">
        <v>33</v>
      </c>
      <c r="J50" s="1">
        <v>326.7</v>
      </c>
      <c r="K50" s="1">
        <f t="shared" si="36"/>
        <v>-11.177999999999997</v>
      </c>
      <c r="L50" s="1"/>
      <c r="M50" s="1"/>
      <c r="N50" s="1">
        <v>114.96720000000001</v>
      </c>
      <c r="O50" s="1">
        <f t="shared" si="3"/>
        <v>63.104399999999998</v>
      </c>
      <c r="P50" s="5">
        <f t="shared" si="37"/>
        <v>79.152799999999957</v>
      </c>
      <c r="Q50" s="5">
        <f t="shared" si="38"/>
        <v>79.152799999999957</v>
      </c>
      <c r="R50" s="5">
        <f t="shared" si="39"/>
        <v>79.152799999999957</v>
      </c>
      <c r="S50" s="5"/>
      <c r="T50" s="5"/>
      <c r="U50" s="1"/>
      <c r="V50" s="1">
        <f t="shared" si="40"/>
        <v>10</v>
      </c>
      <c r="W50" s="1">
        <f t="shared" si="7"/>
        <v>8.745684928467746</v>
      </c>
      <c r="X50" s="1">
        <v>69.743200000000002</v>
      </c>
      <c r="Y50" s="1">
        <v>72.853200000000001</v>
      </c>
      <c r="Z50" s="1">
        <v>60.441600000000008</v>
      </c>
      <c r="AA50" s="1">
        <v>59.664200000000008</v>
      </c>
      <c r="AB50" s="1">
        <v>67.179200000000009</v>
      </c>
      <c r="AC50" s="1">
        <v>69.483399999999989</v>
      </c>
      <c r="AD50" s="1"/>
      <c r="AE50" s="1">
        <f t="shared" si="41"/>
        <v>79.152799999999957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147.173</v>
      </c>
      <c r="D51" s="1">
        <v>207.72800000000001</v>
      </c>
      <c r="E51" s="1">
        <v>107.19799999999999</v>
      </c>
      <c r="F51" s="1">
        <v>189.02500000000001</v>
      </c>
      <c r="G51" s="6">
        <v>1</v>
      </c>
      <c r="H51" s="1">
        <v>45</v>
      </c>
      <c r="I51" s="1" t="s">
        <v>33</v>
      </c>
      <c r="J51" s="1">
        <v>117.6</v>
      </c>
      <c r="K51" s="1">
        <f t="shared" si="36"/>
        <v>-10.402000000000001</v>
      </c>
      <c r="L51" s="1"/>
      <c r="M51" s="1"/>
      <c r="N51" s="1">
        <v>71.346200000000039</v>
      </c>
      <c r="O51" s="1">
        <f t="shared" si="3"/>
        <v>21.439599999999999</v>
      </c>
      <c r="P51" s="5"/>
      <c r="Q51" s="5">
        <f t="shared" si="38"/>
        <v>0</v>
      </c>
      <c r="R51" s="5">
        <f t="shared" si="39"/>
        <v>0</v>
      </c>
      <c r="S51" s="5"/>
      <c r="T51" s="5"/>
      <c r="U51" s="1"/>
      <c r="V51" s="1">
        <f t="shared" si="40"/>
        <v>12.144405679210436</v>
      </c>
      <c r="W51" s="1">
        <f t="shared" si="7"/>
        <v>12.144405679210436</v>
      </c>
      <c r="X51" s="1">
        <v>30.371400000000001</v>
      </c>
      <c r="Y51" s="1">
        <v>29.220600000000001</v>
      </c>
      <c r="Z51" s="1">
        <v>21.2148</v>
      </c>
      <c r="AA51" s="1">
        <v>25.0716</v>
      </c>
      <c r="AB51" s="1">
        <v>15.373799999999999</v>
      </c>
      <c r="AC51" s="1">
        <v>9.9593999999999987</v>
      </c>
      <c r="AD51" s="1"/>
      <c r="AE51" s="1">
        <f t="shared" si="41"/>
        <v>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1214.067</v>
      </c>
      <c r="D52" s="1">
        <v>1851.931</v>
      </c>
      <c r="E52" s="1">
        <v>1372.4639999999999</v>
      </c>
      <c r="F52" s="1">
        <v>1343.75</v>
      </c>
      <c r="G52" s="6">
        <v>1</v>
      </c>
      <c r="H52" s="1">
        <v>40</v>
      </c>
      <c r="I52" s="1" t="s">
        <v>33</v>
      </c>
      <c r="J52" s="1">
        <v>1350.65</v>
      </c>
      <c r="K52" s="1">
        <f t="shared" si="36"/>
        <v>21.813999999999851</v>
      </c>
      <c r="L52" s="1"/>
      <c r="M52" s="1"/>
      <c r="N52" s="1">
        <v>377.77980000000042</v>
      </c>
      <c r="O52" s="1">
        <f t="shared" si="3"/>
        <v>274.49279999999999</v>
      </c>
      <c r="P52" s="5">
        <f t="shared" ref="P52" si="42">11*O52-N52-F52</f>
        <v>1297.8909999999996</v>
      </c>
      <c r="Q52" s="5">
        <f t="shared" si="38"/>
        <v>1297.8909999999996</v>
      </c>
      <c r="R52" s="5">
        <f t="shared" si="39"/>
        <v>397.89099999999962</v>
      </c>
      <c r="S52" s="5">
        <v>900</v>
      </c>
      <c r="T52" s="5"/>
      <c r="U52" s="1"/>
      <c r="V52" s="1">
        <f t="shared" si="40"/>
        <v>11</v>
      </c>
      <c r="W52" s="1">
        <f t="shared" si="7"/>
        <v>6.2716756140780401</v>
      </c>
      <c r="X52" s="1">
        <v>242.74959999999999</v>
      </c>
      <c r="Y52" s="1">
        <v>244.68340000000001</v>
      </c>
      <c r="Z52" s="1">
        <v>210.64320000000001</v>
      </c>
      <c r="AA52" s="1">
        <v>207.3244</v>
      </c>
      <c r="AB52" s="1">
        <v>246.68279999999999</v>
      </c>
      <c r="AC52" s="1">
        <v>242.53899999999999</v>
      </c>
      <c r="AD52" s="1" t="s">
        <v>86</v>
      </c>
      <c r="AE52" s="1">
        <f t="shared" si="41"/>
        <v>397.89099999999962</v>
      </c>
      <c r="AF52" s="1">
        <f t="shared" si="9"/>
        <v>900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32</v>
      </c>
      <c r="C53" s="1">
        <v>98.991</v>
      </c>
      <c r="D53" s="1">
        <v>118.246</v>
      </c>
      <c r="E53" s="1">
        <v>103.40900000000001</v>
      </c>
      <c r="F53" s="1">
        <v>94.343000000000004</v>
      </c>
      <c r="G53" s="6">
        <v>1</v>
      </c>
      <c r="H53" s="1">
        <v>35</v>
      </c>
      <c r="I53" s="1" t="s">
        <v>33</v>
      </c>
      <c r="J53" s="1">
        <v>99.8</v>
      </c>
      <c r="K53" s="1">
        <f t="shared" si="36"/>
        <v>3.6090000000000089</v>
      </c>
      <c r="L53" s="1"/>
      <c r="M53" s="1"/>
      <c r="N53" s="1">
        <v>55.662400000000012</v>
      </c>
      <c r="O53" s="1">
        <f t="shared" si="3"/>
        <v>20.681800000000003</v>
      </c>
      <c r="P53" s="5">
        <f>10*O53-N53-F53</f>
        <v>56.812600000000018</v>
      </c>
      <c r="Q53" s="5">
        <f t="shared" si="38"/>
        <v>56.812600000000018</v>
      </c>
      <c r="R53" s="5">
        <f t="shared" si="39"/>
        <v>56.812600000000018</v>
      </c>
      <c r="S53" s="5"/>
      <c r="T53" s="5"/>
      <c r="U53" s="1"/>
      <c r="V53" s="1">
        <f t="shared" si="40"/>
        <v>10</v>
      </c>
      <c r="W53" s="1">
        <f t="shared" si="7"/>
        <v>7.2530147279250352</v>
      </c>
      <c r="X53" s="1">
        <v>18.055399999999999</v>
      </c>
      <c r="Y53" s="1">
        <v>15.7164</v>
      </c>
      <c r="Z53" s="1">
        <v>13.788399999999999</v>
      </c>
      <c r="AA53" s="1">
        <v>14.644600000000001</v>
      </c>
      <c r="AB53" s="1">
        <v>19.748200000000001</v>
      </c>
      <c r="AC53" s="1">
        <v>18.239599999999999</v>
      </c>
      <c r="AD53" s="1"/>
      <c r="AE53" s="1">
        <f t="shared" si="41"/>
        <v>56.812600000000018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32</v>
      </c>
      <c r="C54" s="1">
        <v>169.73599999999999</v>
      </c>
      <c r="D54" s="1">
        <v>12.189</v>
      </c>
      <c r="E54" s="1">
        <v>35.448999999999998</v>
      </c>
      <c r="F54" s="1">
        <v>146.036</v>
      </c>
      <c r="G54" s="6">
        <v>1</v>
      </c>
      <c r="H54" s="1">
        <v>45</v>
      </c>
      <c r="I54" s="1" t="s">
        <v>33</v>
      </c>
      <c r="J54" s="1">
        <v>32.200000000000003</v>
      </c>
      <c r="K54" s="1">
        <f t="shared" si="36"/>
        <v>3.2489999999999952</v>
      </c>
      <c r="L54" s="1"/>
      <c r="M54" s="1"/>
      <c r="N54" s="1">
        <v>0</v>
      </c>
      <c r="O54" s="1">
        <f t="shared" si="3"/>
        <v>7.0897999999999994</v>
      </c>
      <c r="P54" s="5"/>
      <c r="Q54" s="5">
        <f t="shared" si="38"/>
        <v>0</v>
      </c>
      <c r="R54" s="5">
        <f t="shared" si="39"/>
        <v>0</v>
      </c>
      <c r="S54" s="5"/>
      <c r="T54" s="5"/>
      <c r="U54" s="1"/>
      <c r="V54" s="1">
        <f t="shared" si="40"/>
        <v>20.59804225789162</v>
      </c>
      <c r="W54" s="1">
        <f t="shared" si="7"/>
        <v>20.59804225789162</v>
      </c>
      <c r="X54" s="1">
        <v>7.5084</v>
      </c>
      <c r="Y54" s="1">
        <v>1.0691999999999999</v>
      </c>
      <c r="Z54" s="1">
        <v>0</v>
      </c>
      <c r="AA54" s="1">
        <v>1.843</v>
      </c>
      <c r="AB54" s="1">
        <v>11.752599999999999</v>
      </c>
      <c r="AC54" s="1">
        <v>16.173200000000001</v>
      </c>
      <c r="AD54" s="1" t="s">
        <v>45</v>
      </c>
      <c r="AE54" s="1">
        <f t="shared" si="41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174.441</v>
      </c>
      <c r="D55" s="1">
        <v>163.446</v>
      </c>
      <c r="E55" s="1">
        <v>123.51300000000001</v>
      </c>
      <c r="F55" s="1">
        <v>171.24</v>
      </c>
      <c r="G55" s="6">
        <v>1</v>
      </c>
      <c r="H55" s="1">
        <v>30</v>
      </c>
      <c r="I55" s="1" t="s">
        <v>33</v>
      </c>
      <c r="J55" s="1">
        <v>122.05</v>
      </c>
      <c r="K55" s="1">
        <f t="shared" si="36"/>
        <v>1.4630000000000081</v>
      </c>
      <c r="L55" s="1"/>
      <c r="M55" s="1"/>
      <c r="N55" s="1">
        <v>58.689199999999971</v>
      </c>
      <c r="O55" s="1">
        <f t="shared" si="3"/>
        <v>24.7026</v>
      </c>
      <c r="P55" s="5">
        <f>10*O55-N55-F55</f>
        <v>17.09680000000003</v>
      </c>
      <c r="Q55" s="5">
        <f t="shared" si="38"/>
        <v>17.09680000000003</v>
      </c>
      <c r="R55" s="5">
        <f t="shared" si="39"/>
        <v>17.09680000000003</v>
      </c>
      <c r="S55" s="5"/>
      <c r="T55" s="5"/>
      <c r="U55" s="1"/>
      <c r="V55" s="1">
        <f t="shared" si="40"/>
        <v>10</v>
      </c>
      <c r="W55" s="1">
        <f t="shared" si="7"/>
        <v>9.3078947155360154</v>
      </c>
      <c r="X55" s="1">
        <v>29.4602</v>
      </c>
      <c r="Y55" s="1">
        <v>29.1632</v>
      </c>
      <c r="Z55" s="1">
        <v>26.098199999999999</v>
      </c>
      <c r="AA55" s="1">
        <v>23.256</v>
      </c>
      <c r="AB55" s="1">
        <v>29.959599999999998</v>
      </c>
      <c r="AC55" s="1">
        <v>38.545000000000002</v>
      </c>
      <c r="AD55" s="1"/>
      <c r="AE55" s="1">
        <f t="shared" si="41"/>
        <v>17.09680000000003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1" t="s">
        <v>90</v>
      </c>
      <c r="B56" s="11" t="s">
        <v>32</v>
      </c>
      <c r="C56" s="11">
        <v>53.38</v>
      </c>
      <c r="D56" s="11">
        <v>1.784</v>
      </c>
      <c r="E56" s="11">
        <v>28.324999999999999</v>
      </c>
      <c r="F56" s="11">
        <v>26.838999999999999</v>
      </c>
      <c r="G56" s="12">
        <v>0</v>
      </c>
      <c r="H56" s="11"/>
      <c r="I56" s="11" t="s">
        <v>41</v>
      </c>
      <c r="J56" s="11">
        <v>29</v>
      </c>
      <c r="K56" s="11">
        <f t="shared" si="36"/>
        <v>-0.67500000000000071</v>
      </c>
      <c r="L56" s="11"/>
      <c r="M56" s="11"/>
      <c r="N56" s="11"/>
      <c r="O56" s="11">
        <f t="shared" si="3"/>
        <v>5.665</v>
      </c>
      <c r="P56" s="13"/>
      <c r="Q56" s="13"/>
      <c r="R56" s="13"/>
      <c r="S56" s="13"/>
      <c r="T56" s="13"/>
      <c r="U56" s="11"/>
      <c r="V56" s="11">
        <f t="shared" si="11"/>
        <v>4.7376875551632827</v>
      </c>
      <c r="W56" s="11">
        <f t="shared" si="7"/>
        <v>4.7376875551632827</v>
      </c>
      <c r="X56" s="11">
        <v>12.819000000000001</v>
      </c>
      <c r="Y56" s="11">
        <v>18.399000000000001</v>
      </c>
      <c r="Z56" s="11">
        <v>7.4585999999999997</v>
      </c>
      <c r="AA56" s="11">
        <v>0</v>
      </c>
      <c r="AB56" s="11">
        <v>0.4</v>
      </c>
      <c r="AC56" s="11">
        <v>0.4</v>
      </c>
      <c r="AD56" s="11"/>
      <c r="AE56" s="11">
        <f t="shared" si="12"/>
        <v>0</v>
      </c>
      <c r="AF56" s="1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32</v>
      </c>
      <c r="C57" s="1">
        <v>21.094999999999999</v>
      </c>
      <c r="D57" s="1">
        <v>8.0000000000000002E-3</v>
      </c>
      <c r="E57" s="1">
        <v>16.876000000000001</v>
      </c>
      <c r="F57" s="1">
        <v>0.01</v>
      </c>
      <c r="G57" s="6">
        <v>1</v>
      </c>
      <c r="H57" s="1" t="e">
        <v>#N/A</v>
      </c>
      <c r="I57" s="1" t="s">
        <v>33</v>
      </c>
      <c r="J57" s="1">
        <v>17.75</v>
      </c>
      <c r="K57" s="1">
        <f t="shared" si="36"/>
        <v>-0.87399999999999878</v>
      </c>
      <c r="L57" s="1"/>
      <c r="M57" s="1"/>
      <c r="N57" s="1">
        <v>0</v>
      </c>
      <c r="O57" s="1">
        <f t="shared" si="3"/>
        <v>3.3752000000000004</v>
      </c>
      <c r="P57" s="5">
        <f>7*O57-N57-F57</f>
        <v>23.616400000000002</v>
      </c>
      <c r="Q57" s="5">
        <v>50</v>
      </c>
      <c r="R57" s="5">
        <f t="shared" ref="R57:R60" si="43">Q57-S57</f>
        <v>50</v>
      </c>
      <c r="S57" s="5"/>
      <c r="T57" s="5">
        <v>50</v>
      </c>
      <c r="U57" s="1" t="s">
        <v>172</v>
      </c>
      <c r="V57" s="1">
        <f t="shared" ref="V57:V60" si="44">(F57+N57+Q57)/O57</f>
        <v>14.816899739274707</v>
      </c>
      <c r="W57" s="1">
        <f t="shared" si="7"/>
        <v>2.9627873903768664E-3</v>
      </c>
      <c r="X57" s="1">
        <v>1.1286</v>
      </c>
      <c r="Y57" s="1">
        <v>0.42399999999999999</v>
      </c>
      <c r="Z57" s="1">
        <v>0</v>
      </c>
      <c r="AA57" s="1">
        <v>0</v>
      </c>
      <c r="AB57" s="1">
        <v>0</v>
      </c>
      <c r="AC57" s="1">
        <v>0</v>
      </c>
      <c r="AD57" s="1"/>
      <c r="AE57" s="1">
        <f t="shared" ref="AE57:AF60" si="45">R57*G57</f>
        <v>50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32</v>
      </c>
      <c r="C58" s="1">
        <v>75.224000000000004</v>
      </c>
      <c r="D58" s="1">
        <v>171.40100000000001</v>
      </c>
      <c r="E58" s="1">
        <v>77.552999999999997</v>
      </c>
      <c r="F58" s="1">
        <v>169.072</v>
      </c>
      <c r="G58" s="6">
        <v>1</v>
      </c>
      <c r="H58" s="1">
        <v>45</v>
      </c>
      <c r="I58" s="1" t="s">
        <v>33</v>
      </c>
      <c r="J58" s="1">
        <v>77.150000000000006</v>
      </c>
      <c r="K58" s="1">
        <f t="shared" si="36"/>
        <v>0.40299999999999159</v>
      </c>
      <c r="L58" s="1"/>
      <c r="M58" s="1"/>
      <c r="N58" s="1">
        <v>88.677800000000019</v>
      </c>
      <c r="O58" s="1">
        <f t="shared" si="3"/>
        <v>15.5106</v>
      </c>
      <c r="P58" s="5"/>
      <c r="Q58" s="5">
        <f t="shared" ref="Q58:Q60" si="46">P58</f>
        <v>0</v>
      </c>
      <c r="R58" s="5">
        <f t="shared" si="43"/>
        <v>0</v>
      </c>
      <c r="S58" s="5"/>
      <c r="T58" s="5"/>
      <c r="U58" s="1"/>
      <c r="V58" s="1">
        <f t="shared" si="44"/>
        <v>16.617655023016521</v>
      </c>
      <c r="W58" s="1">
        <f t="shared" si="7"/>
        <v>16.617655023016521</v>
      </c>
      <c r="X58" s="1">
        <v>24.6844</v>
      </c>
      <c r="Y58" s="1">
        <v>22.8308</v>
      </c>
      <c r="Z58" s="1">
        <v>10.7676</v>
      </c>
      <c r="AA58" s="1">
        <v>9.0406000000000013</v>
      </c>
      <c r="AB58" s="1">
        <v>26.168800000000001</v>
      </c>
      <c r="AC58" s="1">
        <v>27.463799999999999</v>
      </c>
      <c r="AD58" s="1"/>
      <c r="AE58" s="1">
        <f t="shared" si="45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32</v>
      </c>
      <c r="C59" s="1">
        <v>19.96</v>
      </c>
      <c r="D59" s="1">
        <v>171.12100000000001</v>
      </c>
      <c r="E59" s="1">
        <v>12.098000000000001</v>
      </c>
      <c r="F59" s="1">
        <v>155.387</v>
      </c>
      <c r="G59" s="6">
        <v>1</v>
      </c>
      <c r="H59" s="1">
        <v>45</v>
      </c>
      <c r="I59" s="1" t="s">
        <v>33</v>
      </c>
      <c r="J59" s="1">
        <v>28.35</v>
      </c>
      <c r="K59" s="1">
        <f t="shared" si="36"/>
        <v>-16.252000000000002</v>
      </c>
      <c r="L59" s="1"/>
      <c r="M59" s="1"/>
      <c r="N59" s="1">
        <v>0</v>
      </c>
      <c r="O59" s="1">
        <f t="shared" si="3"/>
        <v>2.4196</v>
      </c>
      <c r="P59" s="5"/>
      <c r="Q59" s="5">
        <f t="shared" si="46"/>
        <v>0</v>
      </c>
      <c r="R59" s="5">
        <f t="shared" si="43"/>
        <v>0</v>
      </c>
      <c r="S59" s="5"/>
      <c r="T59" s="5"/>
      <c r="U59" s="1"/>
      <c r="V59" s="1">
        <f t="shared" si="44"/>
        <v>64.220119027938509</v>
      </c>
      <c r="W59" s="1">
        <f t="shared" si="7"/>
        <v>64.220119027938509</v>
      </c>
      <c r="X59" s="1">
        <v>15.0572</v>
      </c>
      <c r="Y59" s="1">
        <v>17.765999999999998</v>
      </c>
      <c r="Z59" s="1">
        <v>11.2722</v>
      </c>
      <c r="AA59" s="1">
        <v>8.5650000000000013</v>
      </c>
      <c r="AB59" s="1">
        <v>12.215</v>
      </c>
      <c r="AC59" s="1">
        <v>18.4438</v>
      </c>
      <c r="AD59" s="1"/>
      <c r="AE59" s="1">
        <f t="shared" si="45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32</v>
      </c>
      <c r="C60" s="1">
        <v>55.28</v>
      </c>
      <c r="D60" s="1"/>
      <c r="E60" s="1">
        <v>36.731999999999999</v>
      </c>
      <c r="F60" s="1">
        <v>15.872</v>
      </c>
      <c r="G60" s="6">
        <v>1</v>
      </c>
      <c r="H60" s="1" t="e">
        <v>#N/A</v>
      </c>
      <c r="I60" s="1" t="s">
        <v>33</v>
      </c>
      <c r="J60" s="1">
        <v>36.4</v>
      </c>
      <c r="K60" s="1">
        <f t="shared" si="36"/>
        <v>0.33200000000000074</v>
      </c>
      <c r="L60" s="1"/>
      <c r="M60" s="1"/>
      <c r="N60" s="1">
        <v>0</v>
      </c>
      <c r="O60" s="1">
        <f t="shared" si="3"/>
        <v>7.3464</v>
      </c>
      <c r="P60" s="5">
        <f>9*O60-N60-F60</f>
        <v>50.245599999999996</v>
      </c>
      <c r="Q60" s="5">
        <f t="shared" si="46"/>
        <v>50.245599999999996</v>
      </c>
      <c r="R60" s="5">
        <f t="shared" si="43"/>
        <v>50.245599999999996</v>
      </c>
      <c r="S60" s="5"/>
      <c r="T60" s="5"/>
      <c r="U60" s="1"/>
      <c r="V60" s="1">
        <f t="shared" si="44"/>
        <v>9</v>
      </c>
      <c r="W60" s="1">
        <f t="shared" si="7"/>
        <v>2.1605139932483937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/>
      <c r="AE60" s="1">
        <f t="shared" si="45"/>
        <v>50.245599999999996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95</v>
      </c>
      <c r="B61" s="11" t="s">
        <v>40</v>
      </c>
      <c r="C61" s="11">
        <v>-3</v>
      </c>
      <c r="D61" s="11">
        <v>9</v>
      </c>
      <c r="E61" s="11"/>
      <c r="F61" s="11"/>
      <c r="G61" s="12">
        <v>0</v>
      </c>
      <c r="H61" s="11">
        <v>40</v>
      </c>
      <c r="I61" s="11" t="s">
        <v>41</v>
      </c>
      <c r="J61" s="11">
        <v>9</v>
      </c>
      <c r="K61" s="11">
        <f t="shared" si="36"/>
        <v>-9</v>
      </c>
      <c r="L61" s="11"/>
      <c r="M61" s="11"/>
      <c r="N61" s="11"/>
      <c r="O61" s="11">
        <f t="shared" si="3"/>
        <v>0</v>
      </c>
      <c r="P61" s="13"/>
      <c r="Q61" s="13"/>
      <c r="R61" s="13"/>
      <c r="S61" s="13"/>
      <c r="T61" s="13"/>
      <c r="U61" s="11"/>
      <c r="V61" s="11" t="e">
        <f t="shared" si="11"/>
        <v>#DIV/0!</v>
      </c>
      <c r="W61" s="11" t="e">
        <f t="shared" si="7"/>
        <v>#DIV/0!</v>
      </c>
      <c r="X61" s="11">
        <v>2.4</v>
      </c>
      <c r="Y61" s="11">
        <v>6</v>
      </c>
      <c r="Z61" s="11">
        <v>22.4</v>
      </c>
      <c r="AA61" s="11">
        <v>21.2</v>
      </c>
      <c r="AB61" s="11">
        <v>6.6</v>
      </c>
      <c r="AC61" s="11">
        <v>9.6</v>
      </c>
      <c r="AD61" s="11"/>
      <c r="AE61" s="11">
        <f t="shared" si="12"/>
        <v>0</v>
      </c>
      <c r="AF61" s="1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40</v>
      </c>
      <c r="C62" s="1">
        <v>2291</v>
      </c>
      <c r="D62" s="1">
        <v>822</v>
      </c>
      <c r="E62" s="1">
        <v>1257</v>
      </c>
      <c r="F62" s="1">
        <v>1541</v>
      </c>
      <c r="G62" s="6">
        <v>0.4</v>
      </c>
      <c r="H62" s="1">
        <v>45</v>
      </c>
      <c r="I62" s="1" t="s">
        <v>33</v>
      </c>
      <c r="J62" s="1">
        <v>1251</v>
      </c>
      <c r="K62" s="1">
        <f t="shared" si="36"/>
        <v>6</v>
      </c>
      <c r="L62" s="1"/>
      <c r="M62" s="1"/>
      <c r="N62" s="1">
        <v>907.80000000000018</v>
      </c>
      <c r="O62" s="1">
        <f t="shared" si="3"/>
        <v>251.4</v>
      </c>
      <c r="P62" s="5">
        <f t="shared" ref="P62:P72" si="47">11*O62-N62-F62</f>
        <v>316.59999999999991</v>
      </c>
      <c r="Q62" s="5">
        <f t="shared" ref="Q62:Q72" si="48">P62</f>
        <v>316.59999999999991</v>
      </c>
      <c r="R62" s="5">
        <f t="shared" ref="R62:R72" si="49">Q62-S62</f>
        <v>316.59999999999991</v>
      </c>
      <c r="S62" s="5"/>
      <c r="T62" s="5"/>
      <c r="U62" s="1"/>
      <c r="V62" s="1">
        <f t="shared" ref="V62:V72" si="50">(F62+N62+Q62)/O62</f>
        <v>11</v>
      </c>
      <c r="W62" s="1">
        <f t="shared" si="7"/>
        <v>9.7406523468575976</v>
      </c>
      <c r="X62" s="1">
        <v>264</v>
      </c>
      <c r="Y62" s="1">
        <v>255.2</v>
      </c>
      <c r="Z62" s="1">
        <v>276.39999999999998</v>
      </c>
      <c r="AA62" s="1">
        <v>295.39999999999998</v>
      </c>
      <c r="AB62" s="1">
        <v>331.4</v>
      </c>
      <c r="AC62" s="1">
        <v>344.8</v>
      </c>
      <c r="AD62" s="1" t="s">
        <v>97</v>
      </c>
      <c r="AE62" s="1">
        <f t="shared" ref="AE62:AF72" si="51">R62*G62</f>
        <v>126.63999999999997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40</v>
      </c>
      <c r="C63" s="1">
        <v>200</v>
      </c>
      <c r="D63" s="1">
        <v>60</v>
      </c>
      <c r="E63" s="1">
        <v>115.9</v>
      </c>
      <c r="F63" s="1">
        <v>57</v>
      </c>
      <c r="G63" s="6">
        <v>0.45</v>
      </c>
      <c r="H63" s="1">
        <v>50</v>
      </c>
      <c r="I63" s="1" t="s">
        <v>33</v>
      </c>
      <c r="J63" s="1">
        <v>137.6</v>
      </c>
      <c r="K63" s="1">
        <f t="shared" si="36"/>
        <v>-21.699999999999989</v>
      </c>
      <c r="L63" s="1"/>
      <c r="M63" s="1"/>
      <c r="N63" s="1">
        <v>0</v>
      </c>
      <c r="O63" s="1">
        <f t="shared" si="3"/>
        <v>23.18</v>
      </c>
      <c r="P63" s="5">
        <f>9*O63-N63-F63</f>
        <v>151.62</v>
      </c>
      <c r="Q63" s="5">
        <f t="shared" si="48"/>
        <v>151.62</v>
      </c>
      <c r="R63" s="5">
        <f t="shared" si="49"/>
        <v>151.62</v>
      </c>
      <c r="S63" s="5"/>
      <c r="T63" s="5"/>
      <c r="U63" s="1"/>
      <c r="V63" s="1">
        <f t="shared" si="50"/>
        <v>9</v>
      </c>
      <c r="W63" s="1">
        <f t="shared" si="7"/>
        <v>2.459016393442623</v>
      </c>
      <c r="X63" s="1">
        <v>16.38</v>
      </c>
      <c r="Y63" s="1">
        <v>16.399999999999999</v>
      </c>
      <c r="Z63" s="1">
        <v>24.8</v>
      </c>
      <c r="AA63" s="1">
        <v>24.2</v>
      </c>
      <c r="AB63" s="1">
        <v>15.6</v>
      </c>
      <c r="AC63" s="1">
        <v>17.600000000000001</v>
      </c>
      <c r="AD63" s="1"/>
      <c r="AE63" s="1">
        <f t="shared" si="51"/>
        <v>68.228999999999999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32</v>
      </c>
      <c r="C64" s="1">
        <v>1292.3320000000001</v>
      </c>
      <c r="D64" s="1">
        <v>666.19100000000003</v>
      </c>
      <c r="E64" s="1">
        <v>777.57799999999997</v>
      </c>
      <c r="F64" s="1">
        <v>957.57600000000002</v>
      </c>
      <c r="G64" s="6">
        <v>1</v>
      </c>
      <c r="H64" s="1">
        <v>45</v>
      </c>
      <c r="I64" s="1" t="s">
        <v>33</v>
      </c>
      <c r="J64" s="1">
        <v>742.3</v>
      </c>
      <c r="K64" s="1">
        <f t="shared" si="36"/>
        <v>35.27800000000002</v>
      </c>
      <c r="L64" s="1"/>
      <c r="M64" s="1"/>
      <c r="N64" s="1">
        <v>309.37759999999992</v>
      </c>
      <c r="O64" s="1">
        <f t="shared" si="3"/>
        <v>155.51560000000001</v>
      </c>
      <c r="P64" s="5">
        <f t="shared" si="47"/>
        <v>443.7180000000003</v>
      </c>
      <c r="Q64" s="5">
        <f t="shared" si="48"/>
        <v>443.7180000000003</v>
      </c>
      <c r="R64" s="5">
        <f t="shared" si="49"/>
        <v>143.7180000000003</v>
      </c>
      <c r="S64" s="5">
        <v>300</v>
      </c>
      <c r="T64" s="5"/>
      <c r="U64" s="1"/>
      <c r="V64" s="1">
        <f t="shared" si="50"/>
        <v>11</v>
      </c>
      <c r="W64" s="1">
        <f t="shared" si="7"/>
        <v>8.1467942765870411</v>
      </c>
      <c r="X64" s="1">
        <v>142.91739999999999</v>
      </c>
      <c r="Y64" s="1">
        <v>136.5942</v>
      </c>
      <c r="Z64" s="1">
        <v>146.70359999999999</v>
      </c>
      <c r="AA64" s="1">
        <v>157.69980000000001</v>
      </c>
      <c r="AB64" s="1">
        <v>143.4332</v>
      </c>
      <c r="AC64" s="1">
        <v>149.143</v>
      </c>
      <c r="AD64" s="1"/>
      <c r="AE64" s="1">
        <f t="shared" si="51"/>
        <v>143.7180000000003</v>
      </c>
      <c r="AF64" s="1">
        <f t="shared" si="9"/>
        <v>300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40</v>
      </c>
      <c r="C65" s="1">
        <v>743</v>
      </c>
      <c r="D65" s="1">
        <v>48</v>
      </c>
      <c r="E65" s="1">
        <v>582</v>
      </c>
      <c r="F65" s="1">
        <v>74</v>
      </c>
      <c r="G65" s="6">
        <v>0.35</v>
      </c>
      <c r="H65" s="1">
        <v>40</v>
      </c>
      <c r="I65" s="1" t="s">
        <v>33</v>
      </c>
      <c r="J65" s="1">
        <v>582</v>
      </c>
      <c r="K65" s="1">
        <f t="shared" si="36"/>
        <v>0</v>
      </c>
      <c r="L65" s="1"/>
      <c r="M65" s="1"/>
      <c r="N65" s="1">
        <v>430.4</v>
      </c>
      <c r="O65" s="1">
        <f t="shared" si="3"/>
        <v>116.4</v>
      </c>
      <c r="P65" s="5">
        <f t="shared" si="47"/>
        <v>776.00000000000011</v>
      </c>
      <c r="Q65" s="5">
        <f t="shared" si="48"/>
        <v>776.00000000000011</v>
      </c>
      <c r="R65" s="5">
        <f t="shared" si="49"/>
        <v>276.00000000000011</v>
      </c>
      <c r="S65" s="5">
        <v>500</v>
      </c>
      <c r="T65" s="5"/>
      <c r="U65" s="1"/>
      <c r="V65" s="1">
        <f t="shared" si="50"/>
        <v>11</v>
      </c>
      <c r="W65" s="1">
        <f t="shared" si="7"/>
        <v>4.333333333333333</v>
      </c>
      <c r="X65" s="1">
        <v>78</v>
      </c>
      <c r="Y65" s="1">
        <v>60.6</v>
      </c>
      <c r="Z65" s="1">
        <v>68.2</v>
      </c>
      <c r="AA65" s="1">
        <v>92</v>
      </c>
      <c r="AB65" s="1">
        <v>55.8</v>
      </c>
      <c r="AC65" s="1">
        <v>39.4</v>
      </c>
      <c r="AD65" s="1" t="s">
        <v>97</v>
      </c>
      <c r="AE65" s="1">
        <f t="shared" si="51"/>
        <v>96.600000000000037</v>
      </c>
      <c r="AF65" s="1">
        <f t="shared" si="9"/>
        <v>175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32</v>
      </c>
      <c r="C66" s="1">
        <v>230.155</v>
      </c>
      <c r="D66" s="1">
        <v>167.999</v>
      </c>
      <c r="E66" s="1">
        <v>160.922</v>
      </c>
      <c r="F66" s="1">
        <v>208.01400000000001</v>
      </c>
      <c r="G66" s="6">
        <v>1</v>
      </c>
      <c r="H66" s="1">
        <v>40</v>
      </c>
      <c r="I66" s="1" t="s">
        <v>33</v>
      </c>
      <c r="J66" s="1">
        <v>154.44999999999999</v>
      </c>
      <c r="K66" s="1">
        <f t="shared" si="36"/>
        <v>6.4720000000000084</v>
      </c>
      <c r="L66" s="1"/>
      <c r="M66" s="1"/>
      <c r="N66" s="1">
        <v>92.463400000000092</v>
      </c>
      <c r="O66" s="1">
        <f t="shared" si="3"/>
        <v>32.184399999999997</v>
      </c>
      <c r="P66" s="5">
        <f t="shared" si="47"/>
        <v>53.550999999999874</v>
      </c>
      <c r="Q66" s="5">
        <f t="shared" si="48"/>
        <v>53.550999999999874</v>
      </c>
      <c r="R66" s="5">
        <f t="shared" si="49"/>
        <v>53.550999999999874</v>
      </c>
      <c r="S66" s="5"/>
      <c r="T66" s="5"/>
      <c r="U66" s="1"/>
      <c r="V66" s="1">
        <f t="shared" si="50"/>
        <v>11</v>
      </c>
      <c r="W66" s="1">
        <f t="shared" si="7"/>
        <v>9.3361193621754683</v>
      </c>
      <c r="X66" s="1">
        <v>35.796999999999997</v>
      </c>
      <c r="Y66" s="1">
        <v>33.779600000000002</v>
      </c>
      <c r="Z66" s="1">
        <v>30.5198</v>
      </c>
      <c r="AA66" s="1">
        <v>37.2712</v>
      </c>
      <c r="AB66" s="1">
        <v>35.063800000000001</v>
      </c>
      <c r="AC66" s="1">
        <v>28.7758</v>
      </c>
      <c r="AD66" s="1"/>
      <c r="AE66" s="1">
        <f t="shared" si="51"/>
        <v>53.550999999999874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40</v>
      </c>
      <c r="C67" s="1">
        <v>1047</v>
      </c>
      <c r="D67" s="1">
        <v>468</v>
      </c>
      <c r="E67" s="1">
        <v>641</v>
      </c>
      <c r="F67" s="1">
        <v>712</v>
      </c>
      <c r="G67" s="6">
        <v>0.4</v>
      </c>
      <c r="H67" s="1">
        <v>40</v>
      </c>
      <c r="I67" s="1" t="s">
        <v>33</v>
      </c>
      <c r="J67" s="1">
        <v>639</v>
      </c>
      <c r="K67" s="1">
        <f t="shared" si="36"/>
        <v>2</v>
      </c>
      <c r="L67" s="1"/>
      <c r="M67" s="1"/>
      <c r="N67" s="1">
        <v>366.84000000000009</v>
      </c>
      <c r="O67" s="1">
        <f t="shared" si="3"/>
        <v>128.19999999999999</v>
      </c>
      <c r="P67" s="5">
        <f t="shared" si="47"/>
        <v>331.35999999999967</v>
      </c>
      <c r="Q67" s="5">
        <f t="shared" si="48"/>
        <v>331.35999999999967</v>
      </c>
      <c r="R67" s="5">
        <f t="shared" si="49"/>
        <v>131.35999999999967</v>
      </c>
      <c r="S67" s="5">
        <v>200</v>
      </c>
      <c r="T67" s="5"/>
      <c r="U67" s="1"/>
      <c r="V67" s="1">
        <f t="shared" si="50"/>
        <v>11</v>
      </c>
      <c r="W67" s="1">
        <f t="shared" si="7"/>
        <v>8.4152886115444634</v>
      </c>
      <c r="X67" s="1">
        <v>125.2</v>
      </c>
      <c r="Y67" s="1">
        <v>123</v>
      </c>
      <c r="Z67" s="1">
        <v>149.19999999999999</v>
      </c>
      <c r="AA67" s="1">
        <v>152.4</v>
      </c>
      <c r="AB67" s="1">
        <v>124.8</v>
      </c>
      <c r="AC67" s="1">
        <v>172.8</v>
      </c>
      <c r="AD67" s="1"/>
      <c r="AE67" s="1">
        <f t="shared" si="51"/>
        <v>52.543999999999869</v>
      </c>
      <c r="AF67" s="1">
        <f t="shared" si="9"/>
        <v>80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40</v>
      </c>
      <c r="C68" s="1">
        <v>1727.662</v>
      </c>
      <c r="D68" s="1"/>
      <c r="E68" s="1">
        <v>867</v>
      </c>
      <c r="F68" s="1">
        <v>723</v>
      </c>
      <c r="G68" s="6">
        <v>0.4</v>
      </c>
      <c r="H68" s="1">
        <v>45</v>
      </c>
      <c r="I68" s="1" t="s">
        <v>33</v>
      </c>
      <c r="J68" s="1">
        <v>866</v>
      </c>
      <c r="K68" s="1">
        <f t="shared" si="36"/>
        <v>1</v>
      </c>
      <c r="L68" s="1"/>
      <c r="M68" s="1"/>
      <c r="N68" s="1">
        <v>729.73799999999983</v>
      </c>
      <c r="O68" s="1">
        <f t="shared" si="3"/>
        <v>173.4</v>
      </c>
      <c r="P68" s="5">
        <f t="shared" si="47"/>
        <v>454.66200000000026</v>
      </c>
      <c r="Q68" s="5">
        <f t="shared" si="48"/>
        <v>454.66200000000026</v>
      </c>
      <c r="R68" s="5">
        <f t="shared" si="49"/>
        <v>104.66200000000026</v>
      </c>
      <c r="S68" s="5">
        <v>350</v>
      </c>
      <c r="T68" s="5"/>
      <c r="U68" s="1"/>
      <c r="V68" s="1">
        <f t="shared" si="50"/>
        <v>11</v>
      </c>
      <c r="W68" s="1">
        <f t="shared" si="7"/>
        <v>8.3779584775086491</v>
      </c>
      <c r="X68" s="1">
        <v>159.19999999999999</v>
      </c>
      <c r="Y68" s="1">
        <v>133</v>
      </c>
      <c r="Z68" s="1">
        <v>164.4</v>
      </c>
      <c r="AA68" s="1">
        <v>205</v>
      </c>
      <c r="AB68" s="1">
        <v>191.8</v>
      </c>
      <c r="AC68" s="1">
        <v>184.2</v>
      </c>
      <c r="AD68" s="1" t="s">
        <v>97</v>
      </c>
      <c r="AE68" s="1">
        <f t="shared" si="51"/>
        <v>41.864800000000109</v>
      </c>
      <c r="AF68" s="1">
        <f t="shared" si="9"/>
        <v>140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40</v>
      </c>
      <c r="C69" s="1">
        <v>678</v>
      </c>
      <c r="D69" s="1">
        <v>263</v>
      </c>
      <c r="E69" s="1">
        <v>386</v>
      </c>
      <c r="F69" s="1">
        <v>429</v>
      </c>
      <c r="G69" s="6">
        <v>0.4</v>
      </c>
      <c r="H69" s="1">
        <v>40</v>
      </c>
      <c r="I69" s="1" t="s">
        <v>33</v>
      </c>
      <c r="J69" s="1">
        <v>386</v>
      </c>
      <c r="K69" s="1">
        <f t="shared" si="36"/>
        <v>0</v>
      </c>
      <c r="L69" s="1"/>
      <c r="M69" s="1"/>
      <c r="N69" s="1">
        <v>198.75999999999979</v>
      </c>
      <c r="O69" s="1">
        <f t="shared" si="3"/>
        <v>77.2</v>
      </c>
      <c r="P69" s="5">
        <f t="shared" si="47"/>
        <v>221.44000000000028</v>
      </c>
      <c r="Q69" s="5">
        <f t="shared" si="48"/>
        <v>221.44000000000028</v>
      </c>
      <c r="R69" s="5">
        <f t="shared" si="49"/>
        <v>221.44000000000028</v>
      </c>
      <c r="S69" s="5"/>
      <c r="T69" s="5"/>
      <c r="U69" s="1"/>
      <c r="V69" s="1">
        <f t="shared" si="50"/>
        <v>11</v>
      </c>
      <c r="W69" s="1">
        <f t="shared" si="7"/>
        <v>8.1316062176165769</v>
      </c>
      <c r="X69" s="1">
        <v>76.8</v>
      </c>
      <c r="Y69" s="1">
        <v>71.599999999999994</v>
      </c>
      <c r="Z69" s="1">
        <v>93.8</v>
      </c>
      <c r="AA69" s="1">
        <v>91</v>
      </c>
      <c r="AB69" s="1">
        <v>68.599999999999994</v>
      </c>
      <c r="AC69" s="1">
        <v>86.2</v>
      </c>
      <c r="AD69" s="1"/>
      <c r="AE69" s="1">
        <f t="shared" si="51"/>
        <v>88.576000000000121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1085.3150000000001</v>
      </c>
      <c r="D70" s="1">
        <v>106.005</v>
      </c>
      <c r="E70" s="1">
        <v>484.13</v>
      </c>
      <c r="F70" s="1">
        <v>593.65300000000002</v>
      </c>
      <c r="G70" s="6">
        <v>1</v>
      </c>
      <c r="H70" s="1">
        <v>50</v>
      </c>
      <c r="I70" s="1" t="s">
        <v>33</v>
      </c>
      <c r="J70" s="1">
        <v>465.79</v>
      </c>
      <c r="K70" s="1">
        <f t="shared" ref="K70:K101" si="52">E70-J70</f>
        <v>18.339999999999975</v>
      </c>
      <c r="L70" s="1"/>
      <c r="M70" s="1"/>
      <c r="N70" s="1">
        <v>198.9027999999997</v>
      </c>
      <c r="O70" s="1">
        <f t="shared" si="3"/>
        <v>96.825999999999993</v>
      </c>
      <c r="P70" s="5">
        <f t="shared" si="47"/>
        <v>272.53020000000026</v>
      </c>
      <c r="Q70" s="5">
        <f t="shared" si="48"/>
        <v>272.53020000000026</v>
      </c>
      <c r="R70" s="5">
        <f t="shared" si="49"/>
        <v>272.53020000000026</v>
      </c>
      <c r="S70" s="5"/>
      <c r="T70" s="5"/>
      <c r="U70" s="1"/>
      <c r="V70" s="1">
        <f t="shared" si="50"/>
        <v>11</v>
      </c>
      <c r="W70" s="1">
        <f t="shared" si="7"/>
        <v>8.1853613698799883</v>
      </c>
      <c r="X70" s="1">
        <v>90.543399999999991</v>
      </c>
      <c r="Y70" s="1">
        <v>87.37</v>
      </c>
      <c r="Z70" s="1">
        <v>68.546199999999999</v>
      </c>
      <c r="AA70" s="1">
        <v>65.930399999999992</v>
      </c>
      <c r="AB70" s="1">
        <v>114.4318</v>
      </c>
      <c r="AC70" s="1">
        <v>123.3282</v>
      </c>
      <c r="AD70" s="1"/>
      <c r="AE70" s="1">
        <f t="shared" si="51"/>
        <v>272.53020000000026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32</v>
      </c>
      <c r="C71" s="1">
        <v>703.09100000000001</v>
      </c>
      <c r="D71" s="1">
        <v>812.005</v>
      </c>
      <c r="E71" s="1">
        <v>583.71500000000003</v>
      </c>
      <c r="F71" s="1">
        <v>809.48199999999997</v>
      </c>
      <c r="G71" s="6">
        <v>1</v>
      </c>
      <c r="H71" s="1">
        <v>50</v>
      </c>
      <c r="I71" s="1" t="s">
        <v>33</v>
      </c>
      <c r="J71" s="1">
        <v>583.1</v>
      </c>
      <c r="K71" s="1">
        <f t="shared" si="52"/>
        <v>0.61500000000000909</v>
      </c>
      <c r="L71" s="1"/>
      <c r="M71" s="1"/>
      <c r="N71" s="1">
        <v>163.65940000000001</v>
      </c>
      <c r="O71" s="1">
        <f t="shared" ref="O71:O127" si="53">E71/5</f>
        <v>116.74300000000001</v>
      </c>
      <c r="P71" s="5">
        <f t="shared" si="47"/>
        <v>311.03160000000003</v>
      </c>
      <c r="Q71" s="5">
        <f t="shared" si="48"/>
        <v>311.03160000000003</v>
      </c>
      <c r="R71" s="5">
        <f t="shared" si="49"/>
        <v>111.03160000000003</v>
      </c>
      <c r="S71" s="5">
        <v>200</v>
      </c>
      <c r="T71" s="5"/>
      <c r="U71" s="1"/>
      <c r="V71" s="1">
        <f t="shared" si="50"/>
        <v>11</v>
      </c>
      <c r="W71" s="1">
        <f t="shared" ref="W71:W127" si="54">(F71+N71)/O71</f>
        <v>8.3357580326015253</v>
      </c>
      <c r="X71" s="1">
        <v>120.23399999999999</v>
      </c>
      <c r="Y71" s="1">
        <v>121.8886</v>
      </c>
      <c r="Z71" s="1">
        <v>110.8618</v>
      </c>
      <c r="AA71" s="1">
        <v>107.5912</v>
      </c>
      <c r="AB71" s="1">
        <v>80.777000000000001</v>
      </c>
      <c r="AC71" s="1">
        <v>86.271000000000001</v>
      </c>
      <c r="AD71" s="1"/>
      <c r="AE71" s="1">
        <f t="shared" si="51"/>
        <v>111.03160000000003</v>
      </c>
      <c r="AF71" s="1">
        <f t="shared" ref="AF71:AF131" si="55">S71*G71</f>
        <v>200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32</v>
      </c>
      <c r="C72" s="1">
        <v>504.7</v>
      </c>
      <c r="D72" s="1">
        <v>174.85499999999999</v>
      </c>
      <c r="E72" s="1">
        <v>359.39600000000002</v>
      </c>
      <c r="F72" s="1">
        <v>141.39599999999999</v>
      </c>
      <c r="G72" s="6">
        <v>1</v>
      </c>
      <c r="H72" s="1">
        <v>55</v>
      </c>
      <c r="I72" s="1" t="s">
        <v>33</v>
      </c>
      <c r="J72" s="1">
        <v>356.28</v>
      </c>
      <c r="K72" s="1">
        <f t="shared" si="52"/>
        <v>3.1160000000000423</v>
      </c>
      <c r="L72" s="1"/>
      <c r="M72" s="1"/>
      <c r="N72" s="1">
        <v>161.1206</v>
      </c>
      <c r="O72" s="1">
        <f t="shared" si="53"/>
        <v>71.879199999999997</v>
      </c>
      <c r="P72" s="5">
        <f t="shared" si="47"/>
        <v>488.15460000000007</v>
      </c>
      <c r="Q72" s="5">
        <f t="shared" si="48"/>
        <v>488.15460000000007</v>
      </c>
      <c r="R72" s="5">
        <f t="shared" si="49"/>
        <v>188.15460000000007</v>
      </c>
      <c r="S72" s="5">
        <v>300</v>
      </c>
      <c r="T72" s="5"/>
      <c r="U72" s="1"/>
      <c r="V72" s="1">
        <f t="shared" si="50"/>
        <v>11</v>
      </c>
      <c r="W72" s="1">
        <f t="shared" si="54"/>
        <v>4.2086806753553185</v>
      </c>
      <c r="X72" s="1">
        <v>56.556600000000003</v>
      </c>
      <c r="Y72" s="1">
        <v>52.7376</v>
      </c>
      <c r="Z72" s="1">
        <v>64.523800000000008</v>
      </c>
      <c r="AA72" s="1">
        <v>62.333599999999997</v>
      </c>
      <c r="AB72" s="1">
        <v>75.874200000000002</v>
      </c>
      <c r="AC72" s="1">
        <v>78.190599999999989</v>
      </c>
      <c r="AD72" s="1"/>
      <c r="AE72" s="1">
        <f t="shared" si="51"/>
        <v>188.15460000000007</v>
      </c>
      <c r="AF72" s="1">
        <f t="shared" si="55"/>
        <v>300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108</v>
      </c>
      <c r="B73" s="16" t="s">
        <v>32</v>
      </c>
      <c r="C73" s="16"/>
      <c r="D73" s="16"/>
      <c r="E73" s="16"/>
      <c r="F73" s="16"/>
      <c r="G73" s="17">
        <v>0</v>
      </c>
      <c r="H73" s="16" t="e">
        <v>#N/A</v>
      </c>
      <c r="I73" s="16" t="s">
        <v>33</v>
      </c>
      <c r="J73" s="16"/>
      <c r="K73" s="16">
        <f t="shared" si="52"/>
        <v>0</v>
      </c>
      <c r="L73" s="16"/>
      <c r="M73" s="16"/>
      <c r="N73" s="16"/>
      <c r="O73" s="16">
        <f t="shared" si="53"/>
        <v>0</v>
      </c>
      <c r="P73" s="18"/>
      <c r="Q73" s="18"/>
      <c r="R73" s="18"/>
      <c r="S73" s="18"/>
      <c r="T73" s="18"/>
      <c r="U73" s="16"/>
      <c r="V73" s="16" t="e">
        <f t="shared" ref="V73:V126" si="56">(F73+N73+P73)/O73</f>
        <v>#DIV/0!</v>
      </c>
      <c r="W73" s="16" t="e">
        <f t="shared" si="54"/>
        <v>#DIV/0!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 t="s">
        <v>109</v>
      </c>
      <c r="AE73" s="16">
        <f t="shared" ref="AE73:AF126" si="57">P73*G73</f>
        <v>0</v>
      </c>
      <c r="AF73" s="16">
        <f t="shared" si="5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110</v>
      </c>
      <c r="B74" s="16" t="s">
        <v>32</v>
      </c>
      <c r="C74" s="16"/>
      <c r="D74" s="16"/>
      <c r="E74" s="16"/>
      <c r="F74" s="16"/>
      <c r="G74" s="17">
        <v>0</v>
      </c>
      <c r="H74" s="16" t="e">
        <v>#N/A</v>
      </c>
      <c r="I74" s="16" t="s">
        <v>33</v>
      </c>
      <c r="J74" s="16"/>
      <c r="K74" s="16">
        <f t="shared" si="52"/>
        <v>0</v>
      </c>
      <c r="L74" s="16"/>
      <c r="M74" s="16"/>
      <c r="N74" s="16"/>
      <c r="O74" s="16">
        <f t="shared" si="53"/>
        <v>0</v>
      </c>
      <c r="P74" s="18"/>
      <c r="Q74" s="18"/>
      <c r="R74" s="18"/>
      <c r="S74" s="18"/>
      <c r="T74" s="18"/>
      <c r="U74" s="16"/>
      <c r="V74" s="16" t="e">
        <f t="shared" si="56"/>
        <v>#DIV/0!</v>
      </c>
      <c r="W74" s="16" t="e">
        <f t="shared" si="54"/>
        <v>#DIV/0!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 t="s">
        <v>109</v>
      </c>
      <c r="AE74" s="16">
        <f t="shared" si="57"/>
        <v>0</v>
      </c>
      <c r="AF74" s="16">
        <f t="shared" si="5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6" t="s">
        <v>111</v>
      </c>
      <c r="B75" s="16" t="s">
        <v>32</v>
      </c>
      <c r="C75" s="16"/>
      <c r="D75" s="16"/>
      <c r="E75" s="16"/>
      <c r="F75" s="16"/>
      <c r="G75" s="17">
        <v>0</v>
      </c>
      <c r="H75" s="16" t="e">
        <v>#N/A</v>
      </c>
      <c r="I75" s="16" t="s">
        <v>33</v>
      </c>
      <c r="J75" s="16"/>
      <c r="K75" s="16">
        <f t="shared" si="52"/>
        <v>0</v>
      </c>
      <c r="L75" s="16"/>
      <c r="M75" s="16"/>
      <c r="N75" s="16"/>
      <c r="O75" s="16">
        <f t="shared" si="53"/>
        <v>0</v>
      </c>
      <c r="P75" s="18"/>
      <c r="Q75" s="18"/>
      <c r="R75" s="18"/>
      <c r="S75" s="18"/>
      <c r="T75" s="18"/>
      <c r="U75" s="16"/>
      <c r="V75" s="16" t="e">
        <f t="shared" si="56"/>
        <v>#DIV/0!</v>
      </c>
      <c r="W75" s="16" t="e">
        <f t="shared" si="54"/>
        <v>#DIV/0!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 t="s">
        <v>109</v>
      </c>
      <c r="AE75" s="16">
        <f t="shared" si="57"/>
        <v>0</v>
      </c>
      <c r="AF75" s="16">
        <f t="shared" si="5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112</v>
      </c>
      <c r="B76" s="11" t="s">
        <v>40</v>
      </c>
      <c r="C76" s="11">
        <v>28.605</v>
      </c>
      <c r="D76" s="11"/>
      <c r="E76" s="11">
        <v>1</v>
      </c>
      <c r="F76" s="11"/>
      <c r="G76" s="12">
        <v>0</v>
      </c>
      <c r="H76" s="11">
        <v>50</v>
      </c>
      <c r="I76" s="11" t="s">
        <v>41</v>
      </c>
      <c r="J76" s="11">
        <v>4</v>
      </c>
      <c r="K76" s="11">
        <f t="shared" si="52"/>
        <v>-3</v>
      </c>
      <c r="L76" s="11"/>
      <c r="M76" s="11"/>
      <c r="N76" s="11"/>
      <c r="O76" s="11">
        <f t="shared" si="53"/>
        <v>0.2</v>
      </c>
      <c r="P76" s="13"/>
      <c r="Q76" s="13"/>
      <c r="R76" s="13"/>
      <c r="S76" s="13"/>
      <c r="T76" s="13"/>
      <c r="U76" s="11"/>
      <c r="V76" s="11">
        <f t="shared" si="56"/>
        <v>0</v>
      </c>
      <c r="W76" s="11">
        <f t="shared" si="54"/>
        <v>0</v>
      </c>
      <c r="X76" s="11">
        <v>0.6</v>
      </c>
      <c r="Y76" s="11">
        <v>0.6</v>
      </c>
      <c r="Z76" s="11">
        <v>0.2</v>
      </c>
      <c r="AA76" s="11">
        <v>0.2</v>
      </c>
      <c r="AB76" s="11">
        <v>0</v>
      </c>
      <c r="AC76" s="11">
        <v>0</v>
      </c>
      <c r="AD76" s="11"/>
      <c r="AE76" s="11">
        <f t="shared" si="57"/>
        <v>0</v>
      </c>
      <c r="AF76" s="11">
        <f t="shared" si="5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40</v>
      </c>
      <c r="C77" s="1">
        <v>1684</v>
      </c>
      <c r="D77" s="1">
        <v>1380</v>
      </c>
      <c r="E77" s="1">
        <v>1217</v>
      </c>
      <c r="F77" s="1">
        <v>1298</v>
      </c>
      <c r="G77" s="6">
        <v>0.4</v>
      </c>
      <c r="H77" s="1">
        <v>45</v>
      </c>
      <c r="I77" s="1" t="s">
        <v>33</v>
      </c>
      <c r="J77" s="1">
        <v>1223</v>
      </c>
      <c r="K77" s="1">
        <f t="shared" si="52"/>
        <v>-6</v>
      </c>
      <c r="L77" s="1"/>
      <c r="M77" s="1"/>
      <c r="N77" s="1">
        <v>644.59999999999945</v>
      </c>
      <c r="O77" s="1">
        <f t="shared" si="53"/>
        <v>243.4</v>
      </c>
      <c r="P77" s="5">
        <f>11*O77-N77-F77</f>
        <v>734.80000000000064</v>
      </c>
      <c r="Q77" s="5">
        <f>P77</f>
        <v>734.80000000000064</v>
      </c>
      <c r="R77" s="5">
        <f>Q77-S77</f>
        <v>234.80000000000064</v>
      </c>
      <c r="S77" s="5">
        <v>500</v>
      </c>
      <c r="T77" s="5"/>
      <c r="U77" s="1"/>
      <c r="V77" s="1">
        <f>(F77+N77+Q77)/O77</f>
        <v>11</v>
      </c>
      <c r="W77" s="1">
        <f t="shared" si="54"/>
        <v>7.9811010682004904</v>
      </c>
      <c r="X77" s="1">
        <v>242.2</v>
      </c>
      <c r="Y77" s="1">
        <v>237.8</v>
      </c>
      <c r="Z77" s="1">
        <v>218.8</v>
      </c>
      <c r="AA77" s="1">
        <v>219.8</v>
      </c>
      <c r="AB77" s="1">
        <v>182.6</v>
      </c>
      <c r="AC77" s="1">
        <v>227.8</v>
      </c>
      <c r="AD77" s="1" t="s">
        <v>97</v>
      </c>
      <c r="AE77" s="1">
        <f>R77*G77</f>
        <v>93.920000000000258</v>
      </c>
      <c r="AF77" s="1">
        <f t="shared" si="55"/>
        <v>200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114</v>
      </c>
      <c r="B78" s="11" t="s">
        <v>32</v>
      </c>
      <c r="C78" s="11"/>
      <c r="D78" s="11"/>
      <c r="E78" s="11"/>
      <c r="F78" s="11"/>
      <c r="G78" s="12">
        <v>0</v>
      </c>
      <c r="H78" s="11" t="e">
        <v>#N/A</v>
      </c>
      <c r="I78" s="11" t="s">
        <v>41</v>
      </c>
      <c r="J78" s="11"/>
      <c r="K78" s="11">
        <f t="shared" si="52"/>
        <v>0</v>
      </c>
      <c r="L78" s="11"/>
      <c r="M78" s="11"/>
      <c r="N78" s="11"/>
      <c r="O78" s="11">
        <f t="shared" si="53"/>
        <v>0</v>
      </c>
      <c r="P78" s="13"/>
      <c r="Q78" s="13"/>
      <c r="R78" s="13"/>
      <c r="S78" s="13"/>
      <c r="T78" s="13"/>
      <c r="U78" s="11"/>
      <c r="V78" s="11" t="e">
        <f t="shared" si="56"/>
        <v>#DIV/0!</v>
      </c>
      <c r="W78" s="11" t="e">
        <f t="shared" si="54"/>
        <v>#DIV/0!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 t="s">
        <v>176</v>
      </c>
      <c r="AE78" s="11">
        <f t="shared" si="57"/>
        <v>0</v>
      </c>
      <c r="AF78" s="11">
        <f t="shared" si="5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32</v>
      </c>
      <c r="C79" s="1">
        <v>56.847000000000001</v>
      </c>
      <c r="D79" s="1">
        <v>27.257999999999999</v>
      </c>
      <c r="E79" s="1">
        <v>36.533000000000001</v>
      </c>
      <c r="F79" s="1">
        <v>24.312000000000001</v>
      </c>
      <c r="G79" s="6">
        <v>1</v>
      </c>
      <c r="H79" s="1" t="e">
        <v>#N/A</v>
      </c>
      <c r="I79" s="1" t="s">
        <v>33</v>
      </c>
      <c r="J79" s="1">
        <v>71.400000000000006</v>
      </c>
      <c r="K79" s="1">
        <f t="shared" si="52"/>
        <v>-34.867000000000004</v>
      </c>
      <c r="L79" s="1"/>
      <c r="M79" s="1"/>
      <c r="N79" s="1">
        <v>150</v>
      </c>
      <c r="O79" s="1">
        <f t="shared" si="53"/>
        <v>7.3066000000000004</v>
      </c>
      <c r="P79" s="5"/>
      <c r="Q79" s="5">
        <f t="shared" ref="Q79:Q80" si="58">P79</f>
        <v>0</v>
      </c>
      <c r="R79" s="5">
        <f t="shared" ref="R79:R80" si="59">Q79-S79</f>
        <v>0</v>
      </c>
      <c r="S79" s="5"/>
      <c r="T79" s="5"/>
      <c r="U79" s="1"/>
      <c r="V79" s="1">
        <f t="shared" ref="V79:V80" si="60">(F79+N79+Q79)/O79</f>
        <v>23.856787014480059</v>
      </c>
      <c r="W79" s="1">
        <f t="shared" si="54"/>
        <v>23.856787014480059</v>
      </c>
      <c r="X79" s="1">
        <v>11.958600000000001</v>
      </c>
      <c r="Y79" s="1">
        <v>4.6520000000000001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ref="AE79:AF80" si="61">R79*G79</f>
        <v>0</v>
      </c>
      <c r="AF79" s="1">
        <f t="shared" si="5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40</v>
      </c>
      <c r="C80" s="1">
        <v>467</v>
      </c>
      <c r="D80" s="1">
        <v>522</v>
      </c>
      <c r="E80" s="1">
        <v>465</v>
      </c>
      <c r="F80" s="1">
        <v>423</v>
      </c>
      <c r="G80" s="6">
        <v>0.35</v>
      </c>
      <c r="H80" s="1">
        <v>40</v>
      </c>
      <c r="I80" s="1" t="s">
        <v>33</v>
      </c>
      <c r="J80" s="1">
        <v>489</v>
      </c>
      <c r="K80" s="1">
        <f t="shared" si="52"/>
        <v>-24</v>
      </c>
      <c r="L80" s="1"/>
      <c r="M80" s="1"/>
      <c r="N80" s="1">
        <v>319.80000000000018</v>
      </c>
      <c r="O80" s="1">
        <f t="shared" si="53"/>
        <v>93</v>
      </c>
      <c r="P80" s="5">
        <f t="shared" ref="P80" si="62">11*O80-N80-F80</f>
        <v>280.19999999999982</v>
      </c>
      <c r="Q80" s="5">
        <f t="shared" si="58"/>
        <v>280.19999999999982</v>
      </c>
      <c r="R80" s="5">
        <f t="shared" si="59"/>
        <v>130.19999999999982</v>
      </c>
      <c r="S80" s="5">
        <v>150</v>
      </c>
      <c r="T80" s="5"/>
      <c r="U80" s="1"/>
      <c r="V80" s="1">
        <f t="shared" si="60"/>
        <v>11</v>
      </c>
      <c r="W80" s="1">
        <f t="shared" si="54"/>
        <v>7.9870967741935504</v>
      </c>
      <c r="X80" s="1">
        <v>85.2</v>
      </c>
      <c r="Y80" s="1">
        <v>81.599999999999994</v>
      </c>
      <c r="Z80" s="1">
        <v>75</v>
      </c>
      <c r="AA80" s="1">
        <v>71.599999999999994</v>
      </c>
      <c r="AB80" s="1">
        <v>81.8</v>
      </c>
      <c r="AC80" s="1">
        <v>79</v>
      </c>
      <c r="AD80" s="1"/>
      <c r="AE80" s="1">
        <f t="shared" si="61"/>
        <v>45.569999999999936</v>
      </c>
      <c r="AF80" s="1">
        <f t="shared" si="55"/>
        <v>52.5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117</v>
      </c>
      <c r="B81" s="11" t="s">
        <v>32</v>
      </c>
      <c r="C81" s="11">
        <v>-2.5310000000000001</v>
      </c>
      <c r="D81" s="11">
        <v>2.5310000000000001</v>
      </c>
      <c r="E81" s="11"/>
      <c r="F81" s="11"/>
      <c r="G81" s="12">
        <v>0</v>
      </c>
      <c r="H81" s="11" t="e">
        <v>#N/A</v>
      </c>
      <c r="I81" s="11" t="s">
        <v>41</v>
      </c>
      <c r="J81" s="11"/>
      <c r="K81" s="11">
        <f t="shared" si="52"/>
        <v>0</v>
      </c>
      <c r="L81" s="11"/>
      <c r="M81" s="11"/>
      <c r="N81" s="11"/>
      <c r="O81" s="11">
        <f t="shared" si="53"/>
        <v>0</v>
      </c>
      <c r="P81" s="13"/>
      <c r="Q81" s="13"/>
      <c r="R81" s="13"/>
      <c r="S81" s="13"/>
      <c r="T81" s="13"/>
      <c r="U81" s="11"/>
      <c r="V81" s="11" t="e">
        <f t="shared" si="56"/>
        <v>#DIV/0!</v>
      </c>
      <c r="W81" s="11" t="e">
        <f t="shared" si="54"/>
        <v>#DIV/0!</v>
      </c>
      <c r="X81" s="11">
        <v>0</v>
      </c>
      <c r="Y81" s="11">
        <v>0.50619999999999998</v>
      </c>
      <c r="Z81" s="11">
        <v>0.50619999999999998</v>
      </c>
      <c r="AA81" s="11">
        <v>0</v>
      </c>
      <c r="AB81" s="11">
        <v>0</v>
      </c>
      <c r="AC81" s="11">
        <v>0</v>
      </c>
      <c r="AD81" s="11" t="s">
        <v>118</v>
      </c>
      <c r="AE81" s="11">
        <f t="shared" si="57"/>
        <v>0</v>
      </c>
      <c r="AF81" s="11">
        <f t="shared" si="5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119</v>
      </c>
      <c r="B82" s="1" t="s">
        <v>40</v>
      </c>
      <c r="C82" s="1">
        <v>343.02499999999998</v>
      </c>
      <c r="D82" s="1">
        <v>34.975000000000001</v>
      </c>
      <c r="E82" s="1">
        <v>213</v>
      </c>
      <c r="F82" s="1">
        <v>111</v>
      </c>
      <c r="G82" s="6">
        <v>0.4</v>
      </c>
      <c r="H82" s="1">
        <v>50</v>
      </c>
      <c r="I82" s="1" t="s">
        <v>33</v>
      </c>
      <c r="J82" s="1">
        <v>203</v>
      </c>
      <c r="K82" s="1">
        <f t="shared" si="52"/>
        <v>10</v>
      </c>
      <c r="L82" s="1"/>
      <c r="M82" s="1"/>
      <c r="N82" s="1">
        <v>264.17500000000013</v>
      </c>
      <c r="O82" s="1">
        <f t="shared" si="53"/>
        <v>42.6</v>
      </c>
      <c r="P82" s="5">
        <f>11*O82-N82-F82</f>
        <v>93.424999999999898</v>
      </c>
      <c r="Q82" s="5">
        <f>P82</f>
        <v>93.424999999999898</v>
      </c>
      <c r="R82" s="5">
        <f>Q82-S82</f>
        <v>93.424999999999898</v>
      </c>
      <c r="S82" s="5"/>
      <c r="T82" s="5"/>
      <c r="U82" s="1"/>
      <c r="V82" s="1">
        <f>(F82+N82+Q82)/O82</f>
        <v>11</v>
      </c>
      <c r="W82" s="1">
        <f t="shared" si="54"/>
        <v>8.8069248826291098</v>
      </c>
      <c r="X82" s="1">
        <v>38.200000000000003</v>
      </c>
      <c r="Y82" s="1">
        <v>26.8</v>
      </c>
      <c r="Z82" s="1">
        <v>28.4</v>
      </c>
      <c r="AA82" s="1">
        <v>38.200000000000003</v>
      </c>
      <c r="AB82" s="1">
        <v>34.799999999999997</v>
      </c>
      <c r="AC82" s="1">
        <v>42.8</v>
      </c>
      <c r="AD82" s="1"/>
      <c r="AE82" s="1">
        <f>R82*G82</f>
        <v>37.369999999999962</v>
      </c>
      <c r="AF82" s="1">
        <f t="shared" si="5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120</v>
      </c>
      <c r="B83" s="11" t="s">
        <v>40</v>
      </c>
      <c r="C83" s="11">
        <v>40</v>
      </c>
      <c r="D83" s="11"/>
      <c r="E83" s="11"/>
      <c r="F83" s="11"/>
      <c r="G83" s="12">
        <v>0</v>
      </c>
      <c r="H83" s="11">
        <v>45</v>
      </c>
      <c r="I83" s="11" t="s">
        <v>41</v>
      </c>
      <c r="J83" s="11">
        <v>14</v>
      </c>
      <c r="K83" s="11">
        <f t="shared" si="52"/>
        <v>-14</v>
      </c>
      <c r="L83" s="11"/>
      <c r="M83" s="11"/>
      <c r="N83" s="11"/>
      <c r="O83" s="11">
        <f t="shared" si="53"/>
        <v>0</v>
      </c>
      <c r="P83" s="13"/>
      <c r="Q83" s="13"/>
      <c r="R83" s="13"/>
      <c r="S83" s="13"/>
      <c r="T83" s="13"/>
      <c r="U83" s="11"/>
      <c r="V83" s="11" t="e">
        <f t="shared" si="56"/>
        <v>#DIV/0!</v>
      </c>
      <c r="W83" s="11" t="e">
        <f t="shared" si="54"/>
        <v>#DIV/0!</v>
      </c>
      <c r="X83" s="11">
        <v>0</v>
      </c>
      <c r="Y83" s="11">
        <v>0</v>
      </c>
      <c r="Z83" s="11">
        <v>2.4</v>
      </c>
      <c r="AA83" s="11">
        <v>2.4</v>
      </c>
      <c r="AB83" s="11">
        <v>0</v>
      </c>
      <c r="AC83" s="11">
        <v>0</v>
      </c>
      <c r="AD83" s="11"/>
      <c r="AE83" s="11">
        <f t="shared" si="57"/>
        <v>0</v>
      </c>
      <c r="AF83" s="11">
        <f t="shared" si="5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121</v>
      </c>
      <c r="B84" s="11" t="s">
        <v>40</v>
      </c>
      <c r="C84" s="11">
        <v>2</v>
      </c>
      <c r="D84" s="11"/>
      <c r="E84" s="11"/>
      <c r="F84" s="11"/>
      <c r="G84" s="12">
        <v>0</v>
      </c>
      <c r="H84" s="11">
        <v>60</v>
      </c>
      <c r="I84" s="11" t="s">
        <v>41</v>
      </c>
      <c r="J84" s="11">
        <v>13</v>
      </c>
      <c r="K84" s="11">
        <f t="shared" si="52"/>
        <v>-13</v>
      </c>
      <c r="L84" s="11"/>
      <c r="M84" s="11"/>
      <c r="N84" s="11"/>
      <c r="O84" s="11">
        <f t="shared" si="53"/>
        <v>0</v>
      </c>
      <c r="P84" s="13"/>
      <c r="Q84" s="13"/>
      <c r="R84" s="13"/>
      <c r="S84" s="13"/>
      <c r="T84" s="13"/>
      <c r="U84" s="11"/>
      <c r="V84" s="11" t="e">
        <f t="shared" si="56"/>
        <v>#DIV/0!</v>
      </c>
      <c r="W84" s="11" t="e">
        <f t="shared" si="54"/>
        <v>#DIV/0!</v>
      </c>
      <c r="X84" s="11">
        <v>0</v>
      </c>
      <c r="Y84" s="11">
        <v>1</v>
      </c>
      <c r="Z84" s="11">
        <v>9</v>
      </c>
      <c r="AA84" s="11">
        <v>9</v>
      </c>
      <c r="AB84" s="11">
        <v>3</v>
      </c>
      <c r="AC84" s="11">
        <v>2</v>
      </c>
      <c r="AD84" s="11"/>
      <c r="AE84" s="11">
        <f t="shared" si="57"/>
        <v>0</v>
      </c>
      <c r="AF84" s="11">
        <f t="shared" si="5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122</v>
      </c>
      <c r="B85" s="11" t="s">
        <v>40</v>
      </c>
      <c r="C85" s="11">
        <v>36</v>
      </c>
      <c r="D85" s="11"/>
      <c r="E85" s="11"/>
      <c r="F85" s="11">
        <v>36</v>
      </c>
      <c r="G85" s="12">
        <v>0</v>
      </c>
      <c r="H85" s="11">
        <v>40</v>
      </c>
      <c r="I85" s="11" t="s">
        <v>41</v>
      </c>
      <c r="J85" s="11">
        <v>14</v>
      </c>
      <c r="K85" s="11">
        <f t="shared" si="52"/>
        <v>-14</v>
      </c>
      <c r="L85" s="11"/>
      <c r="M85" s="11"/>
      <c r="N85" s="11"/>
      <c r="O85" s="11">
        <f t="shared" si="53"/>
        <v>0</v>
      </c>
      <c r="P85" s="13"/>
      <c r="Q85" s="13"/>
      <c r="R85" s="13"/>
      <c r="S85" s="13"/>
      <c r="T85" s="13"/>
      <c r="U85" s="11"/>
      <c r="V85" s="11" t="e">
        <f t="shared" si="56"/>
        <v>#DIV/0!</v>
      </c>
      <c r="W85" s="11" t="e">
        <f t="shared" si="54"/>
        <v>#DIV/0!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5" t="s">
        <v>45</v>
      </c>
      <c r="AE85" s="11">
        <f t="shared" si="57"/>
        <v>0</v>
      </c>
      <c r="AF85" s="11">
        <f t="shared" si="5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1" t="s">
        <v>123</v>
      </c>
      <c r="B86" s="11" t="s">
        <v>40</v>
      </c>
      <c r="C86" s="11">
        <v>12</v>
      </c>
      <c r="D86" s="11">
        <v>6</v>
      </c>
      <c r="E86" s="11">
        <v>14</v>
      </c>
      <c r="F86" s="11"/>
      <c r="G86" s="12">
        <v>0</v>
      </c>
      <c r="H86" s="11">
        <v>45</v>
      </c>
      <c r="I86" s="11" t="s">
        <v>41</v>
      </c>
      <c r="J86" s="11">
        <v>38</v>
      </c>
      <c r="K86" s="11">
        <f t="shared" si="52"/>
        <v>-24</v>
      </c>
      <c r="L86" s="11"/>
      <c r="M86" s="11"/>
      <c r="N86" s="11"/>
      <c r="O86" s="11">
        <f t="shared" si="53"/>
        <v>2.8</v>
      </c>
      <c r="P86" s="13"/>
      <c r="Q86" s="13"/>
      <c r="R86" s="13"/>
      <c r="S86" s="13"/>
      <c r="T86" s="13"/>
      <c r="U86" s="11"/>
      <c r="V86" s="11">
        <f t="shared" si="56"/>
        <v>0</v>
      </c>
      <c r="W86" s="11">
        <f t="shared" si="54"/>
        <v>0</v>
      </c>
      <c r="X86" s="11">
        <v>4</v>
      </c>
      <c r="Y86" s="11">
        <v>5.4</v>
      </c>
      <c r="Z86" s="11">
        <v>11</v>
      </c>
      <c r="AA86" s="11">
        <v>9.8000000000000007</v>
      </c>
      <c r="AB86" s="11">
        <v>4.5999999999999996</v>
      </c>
      <c r="AC86" s="11">
        <v>4.8</v>
      </c>
      <c r="AD86" s="11"/>
      <c r="AE86" s="11">
        <f t="shared" si="57"/>
        <v>0</v>
      </c>
      <c r="AF86" s="11">
        <f t="shared" si="5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124</v>
      </c>
      <c r="B87" s="1" t="s">
        <v>40</v>
      </c>
      <c r="C87" s="1">
        <v>316</v>
      </c>
      <c r="D87" s="1">
        <v>300</v>
      </c>
      <c r="E87" s="1">
        <v>261</v>
      </c>
      <c r="F87" s="1">
        <v>280</v>
      </c>
      <c r="G87" s="6">
        <v>0.45</v>
      </c>
      <c r="H87" s="1">
        <v>45</v>
      </c>
      <c r="I87" s="1" t="s">
        <v>33</v>
      </c>
      <c r="J87" s="1">
        <v>271.3</v>
      </c>
      <c r="K87" s="1">
        <f t="shared" si="52"/>
        <v>-10.300000000000011</v>
      </c>
      <c r="L87" s="1"/>
      <c r="M87" s="1"/>
      <c r="N87" s="1">
        <v>95.599999999999909</v>
      </c>
      <c r="O87" s="1">
        <f t="shared" si="53"/>
        <v>52.2</v>
      </c>
      <c r="P87" s="5">
        <f>11*O87-N87-F87</f>
        <v>198.60000000000014</v>
      </c>
      <c r="Q87" s="5">
        <f>P87</f>
        <v>198.60000000000014</v>
      </c>
      <c r="R87" s="5">
        <f>Q87-S87</f>
        <v>98.600000000000136</v>
      </c>
      <c r="S87" s="5">
        <v>100</v>
      </c>
      <c r="T87" s="5"/>
      <c r="U87" s="1"/>
      <c r="V87" s="1">
        <f>(F87+N87+Q87)/O87</f>
        <v>11</v>
      </c>
      <c r="W87" s="1">
        <f t="shared" si="54"/>
        <v>7.1954022988505724</v>
      </c>
      <c r="X87" s="1">
        <v>47.8</v>
      </c>
      <c r="Y87" s="1">
        <v>49</v>
      </c>
      <c r="Z87" s="1">
        <v>53.6</v>
      </c>
      <c r="AA87" s="1">
        <v>45</v>
      </c>
      <c r="AB87" s="1">
        <v>36.200000000000003</v>
      </c>
      <c r="AC87" s="1">
        <v>52.4</v>
      </c>
      <c r="AD87" s="1"/>
      <c r="AE87" s="1">
        <f>R87*G87</f>
        <v>44.370000000000061</v>
      </c>
      <c r="AF87" s="1">
        <f t="shared" si="55"/>
        <v>45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1" t="s">
        <v>125</v>
      </c>
      <c r="B88" s="11" t="s">
        <v>40</v>
      </c>
      <c r="C88" s="11">
        <v>18</v>
      </c>
      <c r="D88" s="11"/>
      <c r="E88" s="11"/>
      <c r="F88" s="11">
        <v>18</v>
      </c>
      <c r="G88" s="12">
        <v>0</v>
      </c>
      <c r="H88" s="11">
        <v>45</v>
      </c>
      <c r="I88" s="11" t="s">
        <v>41</v>
      </c>
      <c r="J88" s="11">
        <v>12</v>
      </c>
      <c r="K88" s="11">
        <f t="shared" si="52"/>
        <v>-12</v>
      </c>
      <c r="L88" s="11"/>
      <c r="M88" s="11"/>
      <c r="N88" s="11"/>
      <c r="O88" s="11">
        <f t="shared" si="53"/>
        <v>0</v>
      </c>
      <c r="P88" s="13"/>
      <c r="Q88" s="13"/>
      <c r="R88" s="13"/>
      <c r="S88" s="13"/>
      <c r="T88" s="13"/>
      <c r="U88" s="11"/>
      <c r="V88" s="11" t="e">
        <f t="shared" si="56"/>
        <v>#DIV/0!</v>
      </c>
      <c r="W88" s="11" t="e">
        <f t="shared" si="54"/>
        <v>#DIV/0!</v>
      </c>
      <c r="X88" s="11">
        <v>0</v>
      </c>
      <c r="Y88" s="11">
        <v>0</v>
      </c>
      <c r="Z88" s="11">
        <v>0</v>
      </c>
      <c r="AA88" s="11">
        <v>0</v>
      </c>
      <c r="AB88" s="11">
        <v>0.2</v>
      </c>
      <c r="AC88" s="11">
        <v>0.2</v>
      </c>
      <c r="AD88" s="15" t="s">
        <v>45</v>
      </c>
      <c r="AE88" s="11">
        <f t="shared" si="57"/>
        <v>0</v>
      </c>
      <c r="AF88" s="11">
        <f t="shared" si="5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126</v>
      </c>
      <c r="B89" s="1" t="s">
        <v>40</v>
      </c>
      <c r="C89" s="1">
        <v>211</v>
      </c>
      <c r="D89" s="1">
        <v>59</v>
      </c>
      <c r="E89" s="1">
        <v>143</v>
      </c>
      <c r="F89" s="1">
        <v>88</v>
      </c>
      <c r="G89" s="6">
        <v>0.4</v>
      </c>
      <c r="H89" s="1">
        <v>40</v>
      </c>
      <c r="I89" s="1" t="s">
        <v>33</v>
      </c>
      <c r="J89" s="1">
        <v>148</v>
      </c>
      <c r="K89" s="1">
        <f t="shared" si="52"/>
        <v>-5</v>
      </c>
      <c r="L89" s="1"/>
      <c r="M89" s="1"/>
      <c r="N89" s="1">
        <v>70.95999999999998</v>
      </c>
      <c r="O89" s="1">
        <f t="shared" si="53"/>
        <v>28.6</v>
      </c>
      <c r="P89" s="5">
        <f>11*O89-N89-F89</f>
        <v>155.64000000000004</v>
      </c>
      <c r="Q89" s="5">
        <f>P89</f>
        <v>155.64000000000004</v>
      </c>
      <c r="R89" s="5">
        <f>Q89-S89</f>
        <v>155.64000000000004</v>
      </c>
      <c r="S89" s="5"/>
      <c r="T89" s="5"/>
      <c r="U89" s="1"/>
      <c r="V89" s="1">
        <f>(F89+N89+Q89)/O89</f>
        <v>11</v>
      </c>
      <c r="W89" s="1">
        <f t="shared" si="54"/>
        <v>5.5580419580419571</v>
      </c>
      <c r="X89" s="1">
        <v>20.8</v>
      </c>
      <c r="Y89" s="1">
        <v>18.2</v>
      </c>
      <c r="Z89" s="1">
        <v>23.8</v>
      </c>
      <c r="AA89" s="1">
        <v>26</v>
      </c>
      <c r="AB89" s="1">
        <v>17.399999999999999</v>
      </c>
      <c r="AC89" s="1">
        <v>17.600000000000001</v>
      </c>
      <c r="AD89" s="1"/>
      <c r="AE89" s="1">
        <f>R89*G89</f>
        <v>62.256000000000022</v>
      </c>
      <c r="AF89" s="1">
        <f t="shared" si="5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127</v>
      </c>
      <c r="B90" s="11" t="s">
        <v>40</v>
      </c>
      <c r="C90" s="11"/>
      <c r="D90" s="11"/>
      <c r="E90" s="11"/>
      <c r="F90" s="11"/>
      <c r="G90" s="12">
        <v>0</v>
      </c>
      <c r="H90" s="11" t="e">
        <v>#N/A</v>
      </c>
      <c r="I90" s="11" t="s">
        <v>41</v>
      </c>
      <c r="J90" s="11"/>
      <c r="K90" s="11">
        <f t="shared" si="52"/>
        <v>0</v>
      </c>
      <c r="L90" s="11"/>
      <c r="M90" s="11"/>
      <c r="N90" s="11"/>
      <c r="O90" s="11">
        <f t="shared" si="53"/>
        <v>0</v>
      </c>
      <c r="P90" s="13"/>
      <c r="Q90" s="13"/>
      <c r="R90" s="13"/>
      <c r="S90" s="13"/>
      <c r="T90" s="13"/>
      <c r="U90" s="11"/>
      <c r="V90" s="11" t="e">
        <f t="shared" si="56"/>
        <v>#DIV/0!</v>
      </c>
      <c r="W90" s="11" t="e">
        <f t="shared" si="54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 t="s">
        <v>176</v>
      </c>
      <c r="AE90" s="11">
        <f t="shared" si="57"/>
        <v>0</v>
      </c>
      <c r="AF90" s="11">
        <f t="shared" si="5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128</v>
      </c>
      <c r="B91" s="1" t="s">
        <v>32</v>
      </c>
      <c r="C91" s="1">
        <v>346.73</v>
      </c>
      <c r="D91" s="1">
        <v>90.566999999999993</v>
      </c>
      <c r="E91" s="1">
        <v>180.12700000000001</v>
      </c>
      <c r="F91" s="1">
        <v>245.286</v>
      </c>
      <c r="G91" s="6">
        <v>1</v>
      </c>
      <c r="H91" s="1">
        <v>40</v>
      </c>
      <c r="I91" s="1" t="s">
        <v>33</v>
      </c>
      <c r="J91" s="1">
        <v>180.15</v>
      </c>
      <c r="K91" s="1">
        <f t="shared" si="52"/>
        <v>-2.2999999999996135E-2</v>
      </c>
      <c r="L91" s="1"/>
      <c r="M91" s="1"/>
      <c r="N91" s="1">
        <v>76.936799999999948</v>
      </c>
      <c r="O91" s="1">
        <f t="shared" si="53"/>
        <v>36.025400000000005</v>
      </c>
      <c r="P91" s="5">
        <f>11*O91-N91-F91</f>
        <v>74.056600000000117</v>
      </c>
      <c r="Q91" s="5">
        <f>P91</f>
        <v>74.056600000000117</v>
      </c>
      <c r="R91" s="5">
        <f>Q91-S91</f>
        <v>74.056600000000117</v>
      </c>
      <c r="S91" s="5"/>
      <c r="T91" s="5"/>
      <c r="U91" s="1"/>
      <c r="V91" s="1">
        <f>(F91+N91+Q91)/O91</f>
        <v>11</v>
      </c>
      <c r="W91" s="1">
        <f t="shared" si="54"/>
        <v>8.9443226168203527</v>
      </c>
      <c r="X91" s="1">
        <v>38.482799999999997</v>
      </c>
      <c r="Y91" s="1">
        <v>38.129800000000003</v>
      </c>
      <c r="Z91" s="1">
        <v>45.754800000000003</v>
      </c>
      <c r="AA91" s="1">
        <v>52.1004</v>
      </c>
      <c r="AB91" s="1">
        <v>37.531799999999997</v>
      </c>
      <c r="AC91" s="1">
        <v>37.608600000000003</v>
      </c>
      <c r="AD91" s="1"/>
      <c r="AE91" s="1">
        <f>R91*G91</f>
        <v>74.056600000000117</v>
      </c>
      <c r="AF91" s="1">
        <f t="shared" si="5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1" t="s">
        <v>129</v>
      </c>
      <c r="B92" s="11" t="s">
        <v>40</v>
      </c>
      <c r="C92" s="11">
        <v>88</v>
      </c>
      <c r="D92" s="11">
        <v>5</v>
      </c>
      <c r="E92" s="11">
        <v>38</v>
      </c>
      <c r="F92" s="11"/>
      <c r="G92" s="12">
        <v>0</v>
      </c>
      <c r="H92" s="11">
        <v>45</v>
      </c>
      <c r="I92" s="11" t="s">
        <v>41</v>
      </c>
      <c r="J92" s="11">
        <v>59</v>
      </c>
      <c r="K92" s="11">
        <f t="shared" si="52"/>
        <v>-21</v>
      </c>
      <c r="L92" s="11"/>
      <c r="M92" s="11"/>
      <c r="N92" s="11"/>
      <c r="O92" s="11">
        <f t="shared" si="53"/>
        <v>7.6</v>
      </c>
      <c r="P92" s="13"/>
      <c r="Q92" s="13"/>
      <c r="R92" s="13"/>
      <c r="S92" s="13"/>
      <c r="T92" s="13"/>
      <c r="U92" s="11"/>
      <c r="V92" s="11">
        <f t="shared" si="56"/>
        <v>0</v>
      </c>
      <c r="W92" s="11">
        <f t="shared" si="54"/>
        <v>0</v>
      </c>
      <c r="X92" s="11">
        <v>15.4</v>
      </c>
      <c r="Y92" s="11">
        <v>16.399999999999999</v>
      </c>
      <c r="Z92" s="11">
        <v>11.6</v>
      </c>
      <c r="AA92" s="11">
        <v>10.6</v>
      </c>
      <c r="AB92" s="11">
        <v>15.6</v>
      </c>
      <c r="AC92" s="11">
        <v>16.399999999999999</v>
      </c>
      <c r="AD92" s="11"/>
      <c r="AE92" s="11">
        <f t="shared" si="57"/>
        <v>0</v>
      </c>
      <c r="AF92" s="11">
        <f t="shared" si="5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1" t="s">
        <v>130</v>
      </c>
      <c r="B93" s="11" t="s">
        <v>32</v>
      </c>
      <c r="C93" s="11"/>
      <c r="D93" s="22">
        <v>36</v>
      </c>
      <c r="E93" s="11"/>
      <c r="F93" s="11">
        <v>36</v>
      </c>
      <c r="G93" s="12">
        <v>0</v>
      </c>
      <c r="H93" s="11" t="e">
        <v>#N/A</v>
      </c>
      <c r="I93" s="14" t="s">
        <v>41</v>
      </c>
      <c r="J93" s="11">
        <v>5.2</v>
      </c>
      <c r="K93" s="11">
        <f t="shared" si="52"/>
        <v>-5.2</v>
      </c>
      <c r="L93" s="11"/>
      <c r="M93" s="11"/>
      <c r="N93" s="11"/>
      <c r="O93" s="11">
        <f t="shared" si="53"/>
        <v>0</v>
      </c>
      <c r="P93" s="13"/>
      <c r="Q93" s="13"/>
      <c r="R93" s="13"/>
      <c r="S93" s="13"/>
      <c r="T93" s="13"/>
      <c r="U93" s="11"/>
      <c r="V93" s="11" t="e">
        <f t="shared" si="56"/>
        <v>#DIV/0!</v>
      </c>
      <c r="W93" s="11" t="e">
        <f t="shared" si="54"/>
        <v>#DIV/0!</v>
      </c>
      <c r="X93" s="11"/>
      <c r="Y93" s="11"/>
      <c r="Z93" s="11"/>
      <c r="AA93" s="11"/>
      <c r="AB93" s="11"/>
      <c r="AC93" s="11"/>
      <c r="AD93" s="20" t="s">
        <v>170</v>
      </c>
      <c r="AE93" s="11">
        <f t="shared" si="57"/>
        <v>0</v>
      </c>
      <c r="AF93" s="11">
        <f t="shared" si="5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131</v>
      </c>
      <c r="B94" s="1" t="s">
        <v>32</v>
      </c>
      <c r="C94" s="1">
        <v>506.18799999999999</v>
      </c>
      <c r="D94" s="1"/>
      <c r="E94" s="1">
        <v>205.715</v>
      </c>
      <c r="F94" s="1">
        <v>230.905</v>
      </c>
      <c r="G94" s="6">
        <v>1</v>
      </c>
      <c r="H94" s="1">
        <v>30</v>
      </c>
      <c r="I94" s="1" t="s">
        <v>33</v>
      </c>
      <c r="J94" s="1">
        <v>182.4</v>
      </c>
      <c r="K94" s="1">
        <f t="shared" si="52"/>
        <v>23.314999999999998</v>
      </c>
      <c r="L94" s="1"/>
      <c r="M94" s="1"/>
      <c r="N94" s="1">
        <v>184.3145999999999</v>
      </c>
      <c r="O94" s="1">
        <f t="shared" si="53"/>
        <v>41.143000000000001</v>
      </c>
      <c r="P94" s="5"/>
      <c r="Q94" s="5">
        <f>P94</f>
        <v>0</v>
      </c>
      <c r="R94" s="5">
        <f>Q94-S94</f>
        <v>0</v>
      </c>
      <c r="S94" s="5"/>
      <c r="T94" s="5"/>
      <c r="U94" s="1"/>
      <c r="V94" s="1">
        <f>(F94+N94+Q94)/O94</f>
        <v>10.092108013513839</v>
      </c>
      <c r="W94" s="1">
        <f t="shared" si="54"/>
        <v>10.092108013513839</v>
      </c>
      <c r="X94" s="1">
        <v>47.552599999999998</v>
      </c>
      <c r="Y94" s="1">
        <v>38.476799999999997</v>
      </c>
      <c r="Z94" s="1">
        <v>29.5306</v>
      </c>
      <c r="AA94" s="1">
        <v>64.586199999999991</v>
      </c>
      <c r="AB94" s="1">
        <v>69.82419999999999</v>
      </c>
      <c r="AC94" s="1">
        <v>32.988</v>
      </c>
      <c r="AD94" s="19" t="s">
        <v>97</v>
      </c>
      <c r="AE94" s="1">
        <f>R94*G94</f>
        <v>0</v>
      </c>
      <c r="AF94" s="1">
        <f t="shared" si="5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132</v>
      </c>
      <c r="B95" s="11" t="s">
        <v>40</v>
      </c>
      <c r="C95" s="11">
        <v>87</v>
      </c>
      <c r="D95" s="22">
        <v>30</v>
      </c>
      <c r="E95" s="11">
        <v>78</v>
      </c>
      <c r="F95" s="11"/>
      <c r="G95" s="12">
        <v>0</v>
      </c>
      <c r="H95" s="11">
        <v>45</v>
      </c>
      <c r="I95" s="11" t="s">
        <v>41</v>
      </c>
      <c r="J95" s="11">
        <v>83.7</v>
      </c>
      <c r="K95" s="11">
        <f t="shared" si="52"/>
        <v>-5.7000000000000028</v>
      </c>
      <c r="L95" s="11"/>
      <c r="M95" s="11"/>
      <c r="N95" s="11"/>
      <c r="O95" s="11">
        <f t="shared" si="53"/>
        <v>15.6</v>
      </c>
      <c r="P95" s="13"/>
      <c r="Q95" s="13"/>
      <c r="R95" s="13"/>
      <c r="S95" s="13"/>
      <c r="T95" s="13"/>
      <c r="U95" s="11"/>
      <c r="V95" s="11">
        <f t="shared" si="56"/>
        <v>0</v>
      </c>
      <c r="W95" s="11">
        <f t="shared" si="54"/>
        <v>0</v>
      </c>
      <c r="X95" s="11">
        <v>24.6</v>
      </c>
      <c r="Y95" s="11">
        <v>24.4</v>
      </c>
      <c r="Z95" s="11">
        <v>23.6</v>
      </c>
      <c r="AA95" s="11">
        <v>20.2</v>
      </c>
      <c r="AB95" s="11">
        <v>18.8</v>
      </c>
      <c r="AC95" s="11">
        <v>24.2</v>
      </c>
      <c r="AD95" s="20" t="s">
        <v>170</v>
      </c>
      <c r="AE95" s="11">
        <f t="shared" si="57"/>
        <v>0</v>
      </c>
      <c r="AF95" s="11">
        <f t="shared" si="5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40</v>
      </c>
      <c r="C96" s="1">
        <v>673</v>
      </c>
      <c r="D96" s="1"/>
      <c r="E96" s="1">
        <v>298</v>
      </c>
      <c r="F96" s="1">
        <v>297</v>
      </c>
      <c r="G96" s="6">
        <v>0.45</v>
      </c>
      <c r="H96" s="1">
        <v>50</v>
      </c>
      <c r="I96" s="1" t="s">
        <v>33</v>
      </c>
      <c r="J96" s="1">
        <v>283</v>
      </c>
      <c r="K96" s="1">
        <f t="shared" si="52"/>
        <v>15</v>
      </c>
      <c r="L96" s="1"/>
      <c r="M96" s="1"/>
      <c r="N96" s="1">
        <v>364.59999999999991</v>
      </c>
      <c r="O96" s="1">
        <f t="shared" si="53"/>
        <v>59.6</v>
      </c>
      <c r="P96" s="5"/>
      <c r="Q96" s="5">
        <f t="shared" ref="Q96:Q101" si="63">P96</f>
        <v>0</v>
      </c>
      <c r="R96" s="5">
        <f t="shared" ref="R96:R101" si="64">Q96-S96</f>
        <v>0</v>
      </c>
      <c r="S96" s="5"/>
      <c r="T96" s="5"/>
      <c r="U96" s="1"/>
      <c r="V96" s="1">
        <f t="shared" ref="V96:V101" si="65">(F96+N96+Q96)/O96</f>
        <v>11.100671140939596</v>
      </c>
      <c r="W96" s="1">
        <f t="shared" si="54"/>
        <v>11.100671140939596</v>
      </c>
      <c r="X96" s="1">
        <v>64.8</v>
      </c>
      <c r="Y96" s="1">
        <v>51.2</v>
      </c>
      <c r="Z96" s="1">
        <v>56</v>
      </c>
      <c r="AA96" s="1">
        <v>65</v>
      </c>
      <c r="AB96" s="1">
        <v>66.400000000000006</v>
      </c>
      <c r="AC96" s="1">
        <v>92.6</v>
      </c>
      <c r="AD96" s="1" t="s">
        <v>134</v>
      </c>
      <c r="AE96" s="1">
        <f t="shared" ref="AE96:AF101" si="66">R96*G96</f>
        <v>0</v>
      </c>
      <c r="AF96" s="1">
        <f t="shared" si="5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32</v>
      </c>
      <c r="C97" s="1">
        <v>1052.2809999999999</v>
      </c>
      <c r="D97" s="1">
        <v>628.16</v>
      </c>
      <c r="E97" s="1">
        <v>747.47500000000002</v>
      </c>
      <c r="F97" s="1">
        <v>803.02099999999996</v>
      </c>
      <c r="G97" s="6">
        <v>1</v>
      </c>
      <c r="H97" s="1">
        <v>50</v>
      </c>
      <c r="I97" s="1" t="s">
        <v>33</v>
      </c>
      <c r="J97" s="1">
        <v>690.48</v>
      </c>
      <c r="K97" s="1">
        <f t="shared" si="52"/>
        <v>56.995000000000005</v>
      </c>
      <c r="L97" s="1"/>
      <c r="M97" s="1"/>
      <c r="N97" s="1">
        <v>216.63820000000021</v>
      </c>
      <c r="O97" s="1">
        <f t="shared" si="53"/>
        <v>149.495</v>
      </c>
      <c r="P97" s="5">
        <f t="shared" ref="P97:P100" si="67">11*O97-N97-F97</f>
        <v>624.78579999999988</v>
      </c>
      <c r="Q97" s="5">
        <f t="shared" si="63"/>
        <v>624.78579999999988</v>
      </c>
      <c r="R97" s="5">
        <f t="shared" si="64"/>
        <v>124.78579999999988</v>
      </c>
      <c r="S97" s="5">
        <v>500</v>
      </c>
      <c r="T97" s="5"/>
      <c r="U97" s="1"/>
      <c r="V97" s="1">
        <f t="shared" si="65"/>
        <v>11</v>
      </c>
      <c r="W97" s="1">
        <f t="shared" si="54"/>
        <v>6.8206909930098005</v>
      </c>
      <c r="X97" s="1">
        <v>136.1728</v>
      </c>
      <c r="Y97" s="1">
        <v>137.98740000000001</v>
      </c>
      <c r="Z97" s="1">
        <v>134.22059999999999</v>
      </c>
      <c r="AA97" s="1">
        <v>145.31700000000001</v>
      </c>
      <c r="AB97" s="1">
        <v>123.75</v>
      </c>
      <c r="AC97" s="1">
        <v>112.90479999999999</v>
      </c>
      <c r="AD97" s="1"/>
      <c r="AE97" s="1">
        <f t="shared" si="66"/>
        <v>124.78579999999988</v>
      </c>
      <c r="AF97" s="1">
        <f t="shared" si="55"/>
        <v>500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32</v>
      </c>
      <c r="C98" s="1">
        <v>289.98099999999999</v>
      </c>
      <c r="D98" s="1"/>
      <c r="E98" s="1">
        <v>122.688</v>
      </c>
      <c r="F98" s="1">
        <v>138.864</v>
      </c>
      <c r="G98" s="6">
        <v>1</v>
      </c>
      <c r="H98" s="1">
        <v>50</v>
      </c>
      <c r="I98" s="1" t="s">
        <v>33</v>
      </c>
      <c r="J98" s="1">
        <v>113.95</v>
      </c>
      <c r="K98" s="1">
        <f t="shared" si="52"/>
        <v>8.7379999999999995</v>
      </c>
      <c r="L98" s="1"/>
      <c r="M98" s="1"/>
      <c r="N98" s="1">
        <v>0</v>
      </c>
      <c r="O98" s="1">
        <f t="shared" si="53"/>
        <v>24.537600000000001</v>
      </c>
      <c r="P98" s="5">
        <f t="shared" si="67"/>
        <v>131.04960000000003</v>
      </c>
      <c r="Q98" s="5">
        <f t="shared" si="63"/>
        <v>131.04960000000003</v>
      </c>
      <c r="R98" s="5">
        <f t="shared" si="64"/>
        <v>131.04960000000003</v>
      </c>
      <c r="S98" s="5"/>
      <c r="T98" s="5"/>
      <c r="U98" s="1"/>
      <c r="V98" s="1">
        <f t="shared" si="65"/>
        <v>11</v>
      </c>
      <c r="W98" s="1">
        <f t="shared" si="54"/>
        <v>5.6592331768388107</v>
      </c>
      <c r="X98" s="1">
        <v>22.4468</v>
      </c>
      <c r="Y98" s="1">
        <v>23.791</v>
      </c>
      <c r="Z98" s="1">
        <v>17.1982</v>
      </c>
      <c r="AA98" s="1">
        <v>15.5764</v>
      </c>
      <c r="AB98" s="1">
        <v>28.430199999999999</v>
      </c>
      <c r="AC98" s="1">
        <v>29.0124</v>
      </c>
      <c r="AD98" s="1"/>
      <c r="AE98" s="1">
        <f t="shared" si="66"/>
        <v>131.04960000000003</v>
      </c>
      <c r="AF98" s="1">
        <f t="shared" si="5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40</v>
      </c>
      <c r="C99" s="1">
        <v>979</v>
      </c>
      <c r="D99" s="1">
        <v>602</v>
      </c>
      <c r="E99" s="1">
        <v>667</v>
      </c>
      <c r="F99" s="1">
        <v>750</v>
      </c>
      <c r="G99" s="6">
        <v>0.4</v>
      </c>
      <c r="H99" s="1">
        <v>40</v>
      </c>
      <c r="I99" s="1" t="s">
        <v>33</v>
      </c>
      <c r="J99" s="1">
        <v>666</v>
      </c>
      <c r="K99" s="1">
        <f t="shared" si="52"/>
        <v>1</v>
      </c>
      <c r="L99" s="1"/>
      <c r="M99" s="1"/>
      <c r="N99" s="1">
        <v>152</v>
      </c>
      <c r="O99" s="1">
        <f t="shared" si="53"/>
        <v>133.4</v>
      </c>
      <c r="P99" s="5">
        <f t="shared" si="67"/>
        <v>565.40000000000009</v>
      </c>
      <c r="Q99" s="5">
        <f t="shared" si="63"/>
        <v>565.40000000000009</v>
      </c>
      <c r="R99" s="5">
        <f t="shared" si="64"/>
        <v>165.40000000000009</v>
      </c>
      <c r="S99" s="5">
        <v>400</v>
      </c>
      <c r="T99" s="5"/>
      <c r="U99" s="1"/>
      <c r="V99" s="1">
        <f t="shared" si="65"/>
        <v>11</v>
      </c>
      <c r="W99" s="1">
        <f t="shared" si="54"/>
        <v>6.7616191904047973</v>
      </c>
      <c r="X99" s="1">
        <v>123</v>
      </c>
      <c r="Y99" s="1">
        <v>128</v>
      </c>
      <c r="Z99" s="1">
        <v>157.19999999999999</v>
      </c>
      <c r="AA99" s="1">
        <v>151.4</v>
      </c>
      <c r="AB99" s="1">
        <v>126.6</v>
      </c>
      <c r="AC99" s="1">
        <v>127.4</v>
      </c>
      <c r="AD99" s="1"/>
      <c r="AE99" s="1">
        <f t="shared" si="66"/>
        <v>66.160000000000039</v>
      </c>
      <c r="AF99" s="1">
        <f t="shared" si="55"/>
        <v>160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40</v>
      </c>
      <c r="C100" s="1">
        <v>822</v>
      </c>
      <c r="D100" s="1">
        <v>702</v>
      </c>
      <c r="E100" s="1">
        <v>630</v>
      </c>
      <c r="F100" s="1">
        <v>703</v>
      </c>
      <c r="G100" s="6">
        <v>0.4</v>
      </c>
      <c r="H100" s="1">
        <v>40</v>
      </c>
      <c r="I100" s="1" t="s">
        <v>33</v>
      </c>
      <c r="J100" s="1">
        <v>625.1</v>
      </c>
      <c r="K100" s="1">
        <f t="shared" si="52"/>
        <v>4.8999999999999773</v>
      </c>
      <c r="L100" s="1"/>
      <c r="M100" s="1"/>
      <c r="N100" s="1">
        <v>198.80000000000021</v>
      </c>
      <c r="O100" s="1">
        <f t="shared" si="53"/>
        <v>126</v>
      </c>
      <c r="P100" s="5">
        <f t="shared" si="67"/>
        <v>484.19999999999982</v>
      </c>
      <c r="Q100" s="5">
        <f t="shared" si="63"/>
        <v>484.19999999999982</v>
      </c>
      <c r="R100" s="5">
        <f t="shared" si="64"/>
        <v>184.19999999999982</v>
      </c>
      <c r="S100" s="5">
        <v>300</v>
      </c>
      <c r="T100" s="5"/>
      <c r="U100" s="1"/>
      <c r="V100" s="1">
        <f t="shared" si="65"/>
        <v>11</v>
      </c>
      <c r="W100" s="1">
        <f t="shared" si="54"/>
        <v>7.1571428571428584</v>
      </c>
      <c r="X100" s="1">
        <v>123.2</v>
      </c>
      <c r="Y100" s="1">
        <v>123.6</v>
      </c>
      <c r="Z100" s="1">
        <v>130.80000000000001</v>
      </c>
      <c r="AA100" s="1">
        <v>127.2</v>
      </c>
      <c r="AB100" s="1">
        <v>117.6</v>
      </c>
      <c r="AC100" s="1">
        <v>123</v>
      </c>
      <c r="AD100" s="1"/>
      <c r="AE100" s="1">
        <f t="shared" si="66"/>
        <v>73.679999999999936</v>
      </c>
      <c r="AF100" s="1">
        <f t="shared" si="55"/>
        <v>120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139</v>
      </c>
      <c r="B101" s="1" t="s">
        <v>40</v>
      </c>
      <c r="C101" s="1">
        <v>36</v>
      </c>
      <c r="D101" s="1"/>
      <c r="E101" s="1"/>
      <c r="F101" s="1">
        <v>18</v>
      </c>
      <c r="G101" s="6">
        <v>0.45</v>
      </c>
      <c r="H101" s="1">
        <v>50</v>
      </c>
      <c r="I101" s="1" t="s">
        <v>33</v>
      </c>
      <c r="J101" s="1">
        <v>6</v>
      </c>
      <c r="K101" s="1">
        <f t="shared" si="52"/>
        <v>-6</v>
      </c>
      <c r="L101" s="1"/>
      <c r="M101" s="1"/>
      <c r="N101" s="1">
        <v>0</v>
      </c>
      <c r="O101" s="1">
        <f t="shared" si="53"/>
        <v>0</v>
      </c>
      <c r="P101" s="5"/>
      <c r="Q101" s="5">
        <f t="shared" si="63"/>
        <v>0</v>
      </c>
      <c r="R101" s="5">
        <f t="shared" si="64"/>
        <v>0</v>
      </c>
      <c r="S101" s="5"/>
      <c r="T101" s="5"/>
      <c r="U101" s="1"/>
      <c r="V101" s="1" t="e">
        <f t="shared" si="65"/>
        <v>#DIV/0!</v>
      </c>
      <c r="W101" s="1" t="e">
        <f t="shared" si="54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1.6</v>
      </c>
      <c r="AC101" s="1">
        <v>2</v>
      </c>
      <c r="AD101" s="1" t="s">
        <v>45</v>
      </c>
      <c r="AE101" s="1">
        <f t="shared" si="66"/>
        <v>0</v>
      </c>
      <c r="AF101" s="1">
        <f t="shared" si="5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140</v>
      </c>
      <c r="B102" s="11" t="s">
        <v>40</v>
      </c>
      <c r="C102" s="11">
        <v>53</v>
      </c>
      <c r="D102" s="11"/>
      <c r="E102" s="11">
        <v>4</v>
      </c>
      <c r="F102" s="11"/>
      <c r="G102" s="12">
        <v>0</v>
      </c>
      <c r="H102" s="11">
        <v>40</v>
      </c>
      <c r="I102" s="11" t="s">
        <v>41</v>
      </c>
      <c r="J102" s="11">
        <v>34</v>
      </c>
      <c r="K102" s="11">
        <f t="shared" ref="K102:K127" si="68">E102-J102</f>
        <v>-30</v>
      </c>
      <c r="L102" s="11"/>
      <c r="M102" s="11"/>
      <c r="N102" s="11"/>
      <c r="O102" s="11">
        <f t="shared" si="53"/>
        <v>0.8</v>
      </c>
      <c r="P102" s="13"/>
      <c r="Q102" s="13"/>
      <c r="R102" s="13"/>
      <c r="S102" s="13"/>
      <c r="T102" s="13"/>
      <c r="U102" s="11"/>
      <c r="V102" s="11">
        <f t="shared" si="56"/>
        <v>0</v>
      </c>
      <c r="W102" s="11">
        <f t="shared" si="54"/>
        <v>0</v>
      </c>
      <c r="X102" s="11">
        <v>0.8</v>
      </c>
      <c r="Y102" s="11">
        <v>1.2</v>
      </c>
      <c r="Z102" s="11">
        <v>3.6</v>
      </c>
      <c r="AA102" s="11">
        <v>2.4</v>
      </c>
      <c r="AB102" s="11">
        <v>0.8</v>
      </c>
      <c r="AC102" s="11">
        <v>0.8</v>
      </c>
      <c r="AD102" s="11"/>
      <c r="AE102" s="11">
        <f t="shared" si="57"/>
        <v>0</v>
      </c>
      <c r="AF102" s="11">
        <f t="shared" si="5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 t="s">
        <v>141</v>
      </c>
      <c r="B103" s="11" t="s">
        <v>40</v>
      </c>
      <c r="C103" s="11">
        <v>453</v>
      </c>
      <c r="D103" s="11"/>
      <c r="E103" s="21">
        <v>181</v>
      </c>
      <c r="F103" s="21">
        <v>231</v>
      </c>
      <c r="G103" s="12">
        <v>0</v>
      </c>
      <c r="H103" s="11">
        <v>40</v>
      </c>
      <c r="I103" s="11" t="s">
        <v>41</v>
      </c>
      <c r="J103" s="11">
        <v>194</v>
      </c>
      <c r="K103" s="11">
        <f t="shared" si="68"/>
        <v>-13</v>
      </c>
      <c r="L103" s="11"/>
      <c r="M103" s="11"/>
      <c r="N103" s="11"/>
      <c r="O103" s="11">
        <f t="shared" si="53"/>
        <v>36.200000000000003</v>
      </c>
      <c r="P103" s="13"/>
      <c r="Q103" s="13"/>
      <c r="R103" s="13"/>
      <c r="S103" s="13"/>
      <c r="T103" s="13"/>
      <c r="U103" s="11"/>
      <c r="V103" s="11">
        <f t="shared" si="56"/>
        <v>6.3812154696132595</v>
      </c>
      <c r="W103" s="11">
        <f t="shared" si="54"/>
        <v>6.3812154696132595</v>
      </c>
      <c r="X103" s="11">
        <v>25.6</v>
      </c>
      <c r="Y103" s="11">
        <v>21.8</v>
      </c>
      <c r="Z103" s="11">
        <v>28.6</v>
      </c>
      <c r="AA103" s="11">
        <v>30</v>
      </c>
      <c r="AB103" s="11">
        <v>22.2</v>
      </c>
      <c r="AC103" s="11">
        <v>46.2</v>
      </c>
      <c r="AD103" s="15" t="s">
        <v>142</v>
      </c>
      <c r="AE103" s="11">
        <f t="shared" si="57"/>
        <v>0</v>
      </c>
      <c r="AF103" s="11">
        <f t="shared" si="5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0" t="s">
        <v>143</v>
      </c>
      <c r="B104" s="1" t="s">
        <v>40</v>
      </c>
      <c r="C104" s="1"/>
      <c r="D104" s="1"/>
      <c r="E104" s="21">
        <f>E103</f>
        <v>181</v>
      </c>
      <c r="F104" s="21">
        <f>F103</f>
        <v>231</v>
      </c>
      <c r="G104" s="6">
        <v>0.4</v>
      </c>
      <c r="H104" s="1" t="e">
        <v>#N/A</v>
      </c>
      <c r="I104" s="1" t="s">
        <v>33</v>
      </c>
      <c r="J104" s="1">
        <v>6</v>
      </c>
      <c r="K104" s="1">
        <f t="shared" si="68"/>
        <v>175</v>
      </c>
      <c r="L104" s="1"/>
      <c r="M104" s="1"/>
      <c r="N104" s="1">
        <v>0</v>
      </c>
      <c r="O104" s="1">
        <f t="shared" si="53"/>
        <v>36.200000000000003</v>
      </c>
      <c r="P104" s="5">
        <f t="shared" ref="P104" si="69">11*O104-N104-F104</f>
        <v>167.20000000000005</v>
      </c>
      <c r="Q104" s="5">
        <f t="shared" ref="Q104:Q106" si="70">P104</f>
        <v>167.20000000000005</v>
      </c>
      <c r="R104" s="5">
        <f t="shared" ref="R104:R106" si="71">Q104-S104</f>
        <v>167.20000000000005</v>
      </c>
      <c r="S104" s="5"/>
      <c r="T104" s="5"/>
      <c r="U104" s="1"/>
      <c r="V104" s="1">
        <f t="shared" ref="V104:V106" si="72">(F104+N104+Q104)/O104</f>
        <v>11</v>
      </c>
      <c r="W104" s="1">
        <f t="shared" si="54"/>
        <v>6.3812154696132595</v>
      </c>
      <c r="X104" s="1">
        <v>25.6</v>
      </c>
      <c r="Y104" s="1">
        <v>21.8</v>
      </c>
      <c r="Z104" s="1">
        <v>0</v>
      </c>
      <c r="AA104" s="1">
        <v>0</v>
      </c>
      <c r="AB104" s="1">
        <v>0</v>
      </c>
      <c r="AC104" s="1">
        <v>0</v>
      </c>
      <c r="AD104" s="1" t="s">
        <v>144</v>
      </c>
      <c r="AE104" s="1">
        <f t="shared" ref="AE104:AF106" si="73">R104*G104</f>
        <v>66.880000000000024</v>
      </c>
      <c r="AF104" s="1">
        <f t="shared" si="55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145</v>
      </c>
      <c r="B105" s="1" t="s">
        <v>32</v>
      </c>
      <c r="C105" s="1">
        <v>564.75900000000001</v>
      </c>
      <c r="D105" s="1">
        <v>407.00200000000001</v>
      </c>
      <c r="E105" s="1">
        <v>460.53500000000003</v>
      </c>
      <c r="F105" s="1">
        <v>446.44299999999998</v>
      </c>
      <c r="G105" s="6">
        <v>1</v>
      </c>
      <c r="H105" s="1">
        <v>40</v>
      </c>
      <c r="I105" s="1" t="s">
        <v>33</v>
      </c>
      <c r="J105" s="1">
        <v>452.15</v>
      </c>
      <c r="K105" s="1">
        <f t="shared" si="68"/>
        <v>8.3850000000000477</v>
      </c>
      <c r="L105" s="1"/>
      <c r="M105" s="1"/>
      <c r="N105" s="1">
        <v>569.95320000000027</v>
      </c>
      <c r="O105" s="1">
        <f t="shared" si="53"/>
        <v>92.106999999999999</v>
      </c>
      <c r="P105" s="5"/>
      <c r="Q105" s="5">
        <f t="shared" si="70"/>
        <v>0</v>
      </c>
      <c r="R105" s="5">
        <f t="shared" si="71"/>
        <v>0</v>
      </c>
      <c r="S105" s="5"/>
      <c r="T105" s="5"/>
      <c r="U105" s="1"/>
      <c r="V105" s="1">
        <f t="shared" si="72"/>
        <v>11.034950655216219</v>
      </c>
      <c r="W105" s="1">
        <f t="shared" si="54"/>
        <v>11.034950655216219</v>
      </c>
      <c r="X105" s="1">
        <v>104.6758</v>
      </c>
      <c r="Y105" s="1">
        <v>79.701400000000007</v>
      </c>
      <c r="Z105" s="1">
        <v>80.0732</v>
      </c>
      <c r="AA105" s="1">
        <v>88.542000000000002</v>
      </c>
      <c r="AB105" s="1">
        <v>86.486999999999995</v>
      </c>
      <c r="AC105" s="1">
        <v>84.840400000000002</v>
      </c>
      <c r="AD105" s="1"/>
      <c r="AE105" s="1">
        <f t="shared" si="73"/>
        <v>0</v>
      </c>
      <c r="AF105" s="1">
        <f t="shared" si="55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146</v>
      </c>
      <c r="B106" s="1" t="s">
        <v>32</v>
      </c>
      <c r="C106" s="1">
        <v>401.274</v>
      </c>
      <c r="D106" s="1">
        <v>433.99299999999999</v>
      </c>
      <c r="E106" s="1">
        <v>251.82300000000001</v>
      </c>
      <c r="F106" s="1">
        <v>513.35900000000004</v>
      </c>
      <c r="G106" s="6">
        <v>1</v>
      </c>
      <c r="H106" s="1">
        <v>40</v>
      </c>
      <c r="I106" s="1" t="s">
        <v>33</v>
      </c>
      <c r="J106" s="1">
        <v>245.1</v>
      </c>
      <c r="K106" s="1">
        <f t="shared" si="68"/>
        <v>6.7230000000000132</v>
      </c>
      <c r="L106" s="1"/>
      <c r="M106" s="1"/>
      <c r="N106" s="1">
        <v>121.3362000000002</v>
      </c>
      <c r="O106" s="1">
        <f t="shared" si="53"/>
        <v>50.364600000000003</v>
      </c>
      <c r="P106" s="5"/>
      <c r="Q106" s="5">
        <f t="shared" si="70"/>
        <v>0</v>
      </c>
      <c r="R106" s="5">
        <f t="shared" si="71"/>
        <v>0</v>
      </c>
      <c r="S106" s="5"/>
      <c r="T106" s="5"/>
      <c r="U106" s="1"/>
      <c r="V106" s="1">
        <f t="shared" si="72"/>
        <v>12.602010142044218</v>
      </c>
      <c r="W106" s="1">
        <f t="shared" si="54"/>
        <v>12.602010142044218</v>
      </c>
      <c r="X106" s="1">
        <v>68.207000000000008</v>
      </c>
      <c r="Y106" s="1">
        <v>69.438800000000001</v>
      </c>
      <c r="Z106" s="1">
        <v>71.449399999999997</v>
      </c>
      <c r="AA106" s="1">
        <v>68.553599999999989</v>
      </c>
      <c r="AB106" s="1">
        <v>66.258200000000002</v>
      </c>
      <c r="AC106" s="1">
        <v>74.464799999999997</v>
      </c>
      <c r="AD106" s="1"/>
      <c r="AE106" s="1">
        <f t="shared" si="73"/>
        <v>0</v>
      </c>
      <c r="AF106" s="1">
        <f t="shared" si="55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1" t="s">
        <v>147</v>
      </c>
      <c r="B107" s="11" t="s">
        <v>40</v>
      </c>
      <c r="C107" s="11">
        <v>4</v>
      </c>
      <c r="D107" s="22">
        <v>32</v>
      </c>
      <c r="E107" s="11"/>
      <c r="F107" s="11">
        <v>34</v>
      </c>
      <c r="G107" s="12">
        <v>0</v>
      </c>
      <c r="H107" s="11">
        <v>35</v>
      </c>
      <c r="I107" s="11" t="s">
        <v>41</v>
      </c>
      <c r="J107" s="11">
        <v>9</v>
      </c>
      <c r="K107" s="11">
        <f t="shared" si="68"/>
        <v>-9</v>
      </c>
      <c r="L107" s="11"/>
      <c r="M107" s="11"/>
      <c r="N107" s="11"/>
      <c r="O107" s="11">
        <f t="shared" si="53"/>
        <v>0</v>
      </c>
      <c r="P107" s="13"/>
      <c r="Q107" s="13"/>
      <c r="R107" s="13"/>
      <c r="S107" s="13"/>
      <c r="T107" s="13"/>
      <c r="U107" s="11"/>
      <c r="V107" s="11" t="e">
        <f t="shared" si="56"/>
        <v>#DIV/0!</v>
      </c>
      <c r="W107" s="11" t="e">
        <f t="shared" si="54"/>
        <v>#DIV/0!</v>
      </c>
      <c r="X107" s="11">
        <v>0.6</v>
      </c>
      <c r="Y107" s="11">
        <v>1.2</v>
      </c>
      <c r="Z107" s="11">
        <v>4.2</v>
      </c>
      <c r="AA107" s="11">
        <v>4</v>
      </c>
      <c r="AB107" s="11">
        <v>0.8</v>
      </c>
      <c r="AC107" s="11">
        <v>-0.4</v>
      </c>
      <c r="AD107" s="20" t="s">
        <v>170</v>
      </c>
      <c r="AE107" s="11">
        <f t="shared" si="57"/>
        <v>0</v>
      </c>
      <c r="AF107" s="11">
        <f t="shared" si="55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148</v>
      </c>
      <c r="B108" s="1" t="s">
        <v>40</v>
      </c>
      <c r="C108" s="1">
        <v>548</v>
      </c>
      <c r="D108" s="1">
        <v>2</v>
      </c>
      <c r="E108" s="1">
        <v>247</v>
      </c>
      <c r="F108" s="1">
        <v>255</v>
      </c>
      <c r="G108" s="6">
        <v>0.37</v>
      </c>
      <c r="H108" s="1">
        <v>50</v>
      </c>
      <c r="I108" s="1" t="s">
        <v>33</v>
      </c>
      <c r="J108" s="1">
        <v>218</v>
      </c>
      <c r="K108" s="1">
        <f t="shared" si="68"/>
        <v>29</v>
      </c>
      <c r="L108" s="1"/>
      <c r="M108" s="1"/>
      <c r="N108" s="1">
        <v>157.19999999999999</v>
      </c>
      <c r="O108" s="1">
        <f t="shared" si="53"/>
        <v>49.4</v>
      </c>
      <c r="P108" s="5">
        <f t="shared" ref="P108:P115" si="74">11*O108-N108-F108</f>
        <v>131.19999999999999</v>
      </c>
      <c r="Q108" s="5">
        <f t="shared" ref="Q108:Q115" si="75">P108</f>
        <v>131.19999999999999</v>
      </c>
      <c r="R108" s="5">
        <f t="shared" ref="R108:R116" si="76">Q108-S108</f>
        <v>131.19999999999999</v>
      </c>
      <c r="S108" s="5"/>
      <c r="T108" s="5"/>
      <c r="U108" s="1"/>
      <c r="V108" s="1">
        <f t="shared" ref="V108:V116" si="77">(F108+N108+Q108)/O108</f>
        <v>11</v>
      </c>
      <c r="W108" s="1">
        <f t="shared" si="54"/>
        <v>8.3441295546558703</v>
      </c>
      <c r="X108" s="1">
        <v>44.6</v>
      </c>
      <c r="Y108" s="1">
        <v>39.4</v>
      </c>
      <c r="Z108" s="1">
        <v>38.6</v>
      </c>
      <c r="AA108" s="1">
        <v>50.8</v>
      </c>
      <c r="AB108" s="1">
        <v>55.2</v>
      </c>
      <c r="AC108" s="1">
        <v>63.8</v>
      </c>
      <c r="AD108" s="1"/>
      <c r="AE108" s="1">
        <f t="shared" ref="AE108:AF116" si="78">R108*G108</f>
        <v>48.543999999999997</v>
      </c>
      <c r="AF108" s="1">
        <f t="shared" si="5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149</v>
      </c>
      <c r="B109" s="1" t="s">
        <v>40</v>
      </c>
      <c r="C109" s="1">
        <v>352</v>
      </c>
      <c r="D109" s="1"/>
      <c r="E109" s="1">
        <v>78</v>
      </c>
      <c r="F109" s="1">
        <v>274</v>
      </c>
      <c r="G109" s="6">
        <v>0.6</v>
      </c>
      <c r="H109" s="1">
        <v>55</v>
      </c>
      <c r="I109" s="1" t="s">
        <v>33</v>
      </c>
      <c r="J109" s="1">
        <v>78</v>
      </c>
      <c r="K109" s="1">
        <f t="shared" si="68"/>
        <v>0</v>
      </c>
      <c r="L109" s="1"/>
      <c r="M109" s="1"/>
      <c r="N109" s="1">
        <v>0</v>
      </c>
      <c r="O109" s="1">
        <f t="shared" si="53"/>
        <v>15.6</v>
      </c>
      <c r="P109" s="5"/>
      <c r="Q109" s="5">
        <f t="shared" si="75"/>
        <v>0</v>
      </c>
      <c r="R109" s="5">
        <f t="shared" si="76"/>
        <v>0</v>
      </c>
      <c r="S109" s="5"/>
      <c r="T109" s="5"/>
      <c r="U109" s="1"/>
      <c r="V109" s="1">
        <f t="shared" si="77"/>
        <v>17.564102564102566</v>
      </c>
      <c r="W109" s="1">
        <f t="shared" si="54"/>
        <v>17.564102564102566</v>
      </c>
      <c r="X109" s="1">
        <v>15.6</v>
      </c>
      <c r="Y109" s="1">
        <v>20.399999999999999</v>
      </c>
      <c r="Z109" s="1">
        <v>24</v>
      </c>
      <c r="AA109" s="1">
        <v>40.799999999999997</v>
      </c>
      <c r="AB109" s="1">
        <v>33.200000000000003</v>
      </c>
      <c r="AC109" s="1">
        <v>43.4</v>
      </c>
      <c r="AD109" s="1" t="s">
        <v>45</v>
      </c>
      <c r="AE109" s="1">
        <f t="shared" si="78"/>
        <v>0</v>
      </c>
      <c r="AF109" s="1">
        <f t="shared" si="5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150</v>
      </c>
      <c r="B110" s="1" t="s">
        <v>40</v>
      </c>
      <c r="C110" s="1">
        <v>131</v>
      </c>
      <c r="D110" s="1">
        <v>157</v>
      </c>
      <c r="E110" s="1">
        <v>104</v>
      </c>
      <c r="F110" s="1">
        <v>81</v>
      </c>
      <c r="G110" s="6">
        <v>0.4</v>
      </c>
      <c r="H110" s="1">
        <v>50</v>
      </c>
      <c r="I110" s="1" t="s">
        <v>33</v>
      </c>
      <c r="J110" s="1">
        <v>98</v>
      </c>
      <c r="K110" s="1">
        <f t="shared" si="68"/>
        <v>6</v>
      </c>
      <c r="L110" s="1"/>
      <c r="M110" s="1"/>
      <c r="N110" s="1">
        <v>92.199999999999989</v>
      </c>
      <c r="O110" s="1">
        <f t="shared" si="53"/>
        <v>20.8</v>
      </c>
      <c r="P110" s="5">
        <f t="shared" si="74"/>
        <v>55.600000000000023</v>
      </c>
      <c r="Q110" s="5">
        <f t="shared" si="75"/>
        <v>55.600000000000023</v>
      </c>
      <c r="R110" s="5">
        <f t="shared" si="76"/>
        <v>55.600000000000023</v>
      </c>
      <c r="S110" s="5"/>
      <c r="T110" s="5"/>
      <c r="U110" s="1"/>
      <c r="V110" s="1">
        <f t="shared" si="77"/>
        <v>11</v>
      </c>
      <c r="W110" s="1">
        <f t="shared" si="54"/>
        <v>8.3269230769230766</v>
      </c>
      <c r="X110" s="1">
        <v>23</v>
      </c>
      <c r="Y110" s="1">
        <v>22.8</v>
      </c>
      <c r="Z110" s="1">
        <v>22.4</v>
      </c>
      <c r="AA110" s="1">
        <v>16.2</v>
      </c>
      <c r="AB110" s="1">
        <v>14.6</v>
      </c>
      <c r="AC110" s="1">
        <v>26.6</v>
      </c>
      <c r="AD110" s="1"/>
      <c r="AE110" s="1">
        <f t="shared" si="78"/>
        <v>22.240000000000009</v>
      </c>
      <c r="AF110" s="1">
        <f t="shared" si="5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151</v>
      </c>
      <c r="B111" s="1" t="s">
        <v>40</v>
      </c>
      <c r="C111" s="1">
        <v>191</v>
      </c>
      <c r="D111" s="1">
        <v>84</v>
      </c>
      <c r="E111" s="1">
        <v>118</v>
      </c>
      <c r="F111" s="1">
        <v>111</v>
      </c>
      <c r="G111" s="6">
        <v>0.35</v>
      </c>
      <c r="H111" s="1">
        <v>50</v>
      </c>
      <c r="I111" s="1" t="s">
        <v>33</v>
      </c>
      <c r="J111" s="1">
        <v>115</v>
      </c>
      <c r="K111" s="1">
        <f t="shared" si="68"/>
        <v>3</v>
      </c>
      <c r="L111" s="1"/>
      <c r="M111" s="1"/>
      <c r="N111" s="1">
        <v>105.6</v>
      </c>
      <c r="O111" s="1">
        <f t="shared" si="53"/>
        <v>23.6</v>
      </c>
      <c r="P111" s="5">
        <f t="shared" si="74"/>
        <v>43.000000000000028</v>
      </c>
      <c r="Q111" s="5">
        <f t="shared" si="75"/>
        <v>43.000000000000028</v>
      </c>
      <c r="R111" s="5">
        <f t="shared" si="76"/>
        <v>43.000000000000028</v>
      </c>
      <c r="S111" s="5"/>
      <c r="T111" s="5"/>
      <c r="U111" s="1"/>
      <c r="V111" s="1">
        <f t="shared" si="77"/>
        <v>11</v>
      </c>
      <c r="W111" s="1">
        <f t="shared" si="54"/>
        <v>9.1779661016949152</v>
      </c>
      <c r="X111" s="1">
        <v>23.8</v>
      </c>
      <c r="Y111" s="1">
        <v>23</v>
      </c>
      <c r="Z111" s="1">
        <v>22.2</v>
      </c>
      <c r="AA111" s="1">
        <v>26</v>
      </c>
      <c r="AB111" s="1">
        <v>22.2</v>
      </c>
      <c r="AC111" s="1">
        <v>19.2</v>
      </c>
      <c r="AD111" s="1"/>
      <c r="AE111" s="1">
        <f t="shared" si="78"/>
        <v>15.05000000000001</v>
      </c>
      <c r="AF111" s="1">
        <f t="shared" si="55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152</v>
      </c>
      <c r="B112" s="1" t="s">
        <v>40</v>
      </c>
      <c r="C112" s="1">
        <v>376</v>
      </c>
      <c r="D112" s="1">
        <v>450</v>
      </c>
      <c r="E112" s="1">
        <v>271</v>
      </c>
      <c r="F112" s="1">
        <v>450</v>
      </c>
      <c r="G112" s="6">
        <v>0.6</v>
      </c>
      <c r="H112" s="1">
        <v>55</v>
      </c>
      <c r="I112" s="1" t="s">
        <v>33</v>
      </c>
      <c r="J112" s="1">
        <v>331</v>
      </c>
      <c r="K112" s="1">
        <f t="shared" si="68"/>
        <v>-60</v>
      </c>
      <c r="L112" s="1"/>
      <c r="M112" s="1"/>
      <c r="N112" s="1">
        <v>104.59999999999989</v>
      </c>
      <c r="O112" s="1">
        <f t="shared" si="53"/>
        <v>54.2</v>
      </c>
      <c r="P112" s="5">
        <f t="shared" si="74"/>
        <v>41.600000000000136</v>
      </c>
      <c r="Q112" s="5">
        <f t="shared" si="75"/>
        <v>41.600000000000136</v>
      </c>
      <c r="R112" s="5">
        <f t="shared" si="76"/>
        <v>41.600000000000136</v>
      </c>
      <c r="S112" s="5"/>
      <c r="T112" s="5"/>
      <c r="U112" s="1"/>
      <c r="V112" s="1">
        <f t="shared" si="77"/>
        <v>11</v>
      </c>
      <c r="W112" s="1">
        <f t="shared" si="54"/>
        <v>10.232472324723245</v>
      </c>
      <c r="X112" s="1">
        <v>59.4</v>
      </c>
      <c r="Y112" s="1">
        <v>65.2</v>
      </c>
      <c r="Z112" s="1">
        <v>54</v>
      </c>
      <c r="AA112" s="1">
        <v>54</v>
      </c>
      <c r="AB112" s="1">
        <v>54</v>
      </c>
      <c r="AC112" s="1">
        <v>63.6</v>
      </c>
      <c r="AD112" s="1" t="s">
        <v>97</v>
      </c>
      <c r="AE112" s="1">
        <f t="shared" si="78"/>
        <v>24.960000000000083</v>
      </c>
      <c r="AF112" s="1">
        <f t="shared" si="5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153</v>
      </c>
      <c r="B113" s="1" t="s">
        <v>40</v>
      </c>
      <c r="C113" s="1">
        <v>154</v>
      </c>
      <c r="D113" s="1">
        <v>89</v>
      </c>
      <c r="E113" s="1">
        <v>63</v>
      </c>
      <c r="F113" s="1">
        <v>91</v>
      </c>
      <c r="G113" s="6">
        <v>0.4</v>
      </c>
      <c r="H113" s="1">
        <v>30</v>
      </c>
      <c r="I113" s="1" t="s">
        <v>33</v>
      </c>
      <c r="J113" s="1">
        <v>93</v>
      </c>
      <c r="K113" s="1">
        <f t="shared" si="68"/>
        <v>-30</v>
      </c>
      <c r="L113" s="1"/>
      <c r="M113" s="1"/>
      <c r="N113" s="1">
        <v>47.599999999999987</v>
      </c>
      <c r="O113" s="1">
        <f t="shared" si="53"/>
        <v>12.6</v>
      </c>
      <c r="P113" s="5"/>
      <c r="Q113" s="5">
        <f t="shared" si="75"/>
        <v>0</v>
      </c>
      <c r="R113" s="5">
        <f t="shared" si="76"/>
        <v>0</v>
      </c>
      <c r="S113" s="5"/>
      <c r="T113" s="5"/>
      <c r="U113" s="1"/>
      <c r="V113" s="1">
        <f t="shared" si="77"/>
        <v>11</v>
      </c>
      <c r="W113" s="1">
        <f t="shared" si="54"/>
        <v>11</v>
      </c>
      <c r="X113" s="1">
        <v>12.6</v>
      </c>
      <c r="Y113" s="1">
        <v>0</v>
      </c>
      <c r="Z113" s="1">
        <v>0.4</v>
      </c>
      <c r="AA113" s="1">
        <v>2.4</v>
      </c>
      <c r="AB113" s="1">
        <v>2.6</v>
      </c>
      <c r="AC113" s="1">
        <v>15.6</v>
      </c>
      <c r="AD113" s="1"/>
      <c r="AE113" s="1">
        <f t="shared" si="78"/>
        <v>0</v>
      </c>
      <c r="AF113" s="1">
        <f t="shared" si="5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154</v>
      </c>
      <c r="B114" s="1" t="s">
        <v>40</v>
      </c>
      <c r="C114" s="1">
        <v>224</v>
      </c>
      <c r="D114" s="1">
        <v>18</v>
      </c>
      <c r="E114" s="1">
        <v>84</v>
      </c>
      <c r="F114" s="1">
        <v>158</v>
      </c>
      <c r="G114" s="6">
        <v>0.45</v>
      </c>
      <c r="H114" s="1">
        <v>40</v>
      </c>
      <c r="I114" s="1" t="s">
        <v>33</v>
      </c>
      <c r="J114" s="1">
        <v>84</v>
      </c>
      <c r="K114" s="1">
        <f t="shared" si="68"/>
        <v>0</v>
      </c>
      <c r="L114" s="1"/>
      <c r="M114" s="1"/>
      <c r="N114" s="1">
        <v>20.800000000000011</v>
      </c>
      <c r="O114" s="1">
        <f t="shared" si="53"/>
        <v>16.8</v>
      </c>
      <c r="P114" s="5"/>
      <c r="Q114" s="5">
        <f t="shared" si="75"/>
        <v>0</v>
      </c>
      <c r="R114" s="5">
        <f t="shared" si="76"/>
        <v>0</v>
      </c>
      <c r="S114" s="5"/>
      <c r="T114" s="5"/>
      <c r="U114" s="1"/>
      <c r="V114" s="1">
        <f t="shared" si="77"/>
        <v>10.642857142857142</v>
      </c>
      <c r="W114" s="1">
        <f t="shared" si="54"/>
        <v>10.642857142857142</v>
      </c>
      <c r="X114" s="1">
        <v>14.4</v>
      </c>
      <c r="Y114" s="1">
        <v>-2.4</v>
      </c>
      <c r="Z114" s="1">
        <v>-1.2</v>
      </c>
      <c r="AA114" s="1">
        <v>19.2</v>
      </c>
      <c r="AB114" s="1">
        <v>18</v>
      </c>
      <c r="AC114" s="1">
        <v>21.6</v>
      </c>
      <c r="AD114" s="1"/>
      <c r="AE114" s="1">
        <f t="shared" si="78"/>
        <v>0</v>
      </c>
      <c r="AF114" s="1">
        <f t="shared" si="5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155</v>
      </c>
      <c r="B115" s="1" t="s">
        <v>32</v>
      </c>
      <c r="C115" s="1">
        <v>212.65600000000001</v>
      </c>
      <c r="D115" s="1">
        <v>10.087999999999999</v>
      </c>
      <c r="E115" s="1">
        <v>85.59</v>
      </c>
      <c r="F115" s="1">
        <v>137.154</v>
      </c>
      <c r="G115" s="6">
        <v>1</v>
      </c>
      <c r="H115" s="1">
        <v>45</v>
      </c>
      <c r="I115" s="1" t="s">
        <v>33</v>
      </c>
      <c r="J115" s="1">
        <v>81.099999999999994</v>
      </c>
      <c r="K115" s="1">
        <f t="shared" si="68"/>
        <v>4.4900000000000091</v>
      </c>
      <c r="L115" s="1"/>
      <c r="M115" s="1"/>
      <c r="N115" s="1">
        <v>0</v>
      </c>
      <c r="O115" s="1">
        <f t="shared" si="53"/>
        <v>17.118000000000002</v>
      </c>
      <c r="P115" s="5">
        <f t="shared" si="74"/>
        <v>51.144000000000034</v>
      </c>
      <c r="Q115" s="5">
        <f t="shared" si="75"/>
        <v>51.144000000000034</v>
      </c>
      <c r="R115" s="5">
        <f t="shared" si="76"/>
        <v>51.144000000000034</v>
      </c>
      <c r="S115" s="5"/>
      <c r="T115" s="5"/>
      <c r="U115" s="1"/>
      <c r="V115" s="1">
        <f t="shared" si="77"/>
        <v>11</v>
      </c>
      <c r="W115" s="1">
        <f t="shared" si="54"/>
        <v>8.0122677882930233</v>
      </c>
      <c r="X115" s="1">
        <v>7.9518000000000004</v>
      </c>
      <c r="Y115" s="1">
        <v>0.8103999999999999</v>
      </c>
      <c r="Z115" s="1">
        <v>0.54900000000000004</v>
      </c>
      <c r="AA115" s="1">
        <v>6.4686000000000003</v>
      </c>
      <c r="AB115" s="1">
        <v>17.0854</v>
      </c>
      <c r="AC115" s="1">
        <v>16.195599999999999</v>
      </c>
      <c r="AD115" s="1"/>
      <c r="AE115" s="1">
        <f t="shared" si="78"/>
        <v>51.144000000000034</v>
      </c>
      <c r="AF115" s="1">
        <f t="shared" si="55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156</v>
      </c>
      <c r="B116" s="1" t="s">
        <v>32</v>
      </c>
      <c r="C116" s="1">
        <v>57.713000000000001</v>
      </c>
      <c r="D116" s="1">
        <v>0.93400000000000005</v>
      </c>
      <c r="E116" s="1">
        <v>42.585000000000001</v>
      </c>
      <c r="F116" s="1">
        <v>0.79900000000000004</v>
      </c>
      <c r="G116" s="6">
        <v>1</v>
      </c>
      <c r="H116" s="1" t="e">
        <v>#N/A</v>
      </c>
      <c r="I116" s="1" t="s">
        <v>33</v>
      </c>
      <c r="J116" s="1">
        <v>61.35</v>
      </c>
      <c r="K116" s="1">
        <f t="shared" si="68"/>
        <v>-18.765000000000001</v>
      </c>
      <c r="L116" s="1"/>
      <c r="M116" s="1"/>
      <c r="N116" s="1">
        <v>150</v>
      </c>
      <c r="O116" s="1">
        <f t="shared" si="53"/>
        <v>8.5169999999999995</v>
      </c>
      <c r="P116" s="5"/>
      <c r="Q116" s="5">
        <v>100</v>
      </c>
      <c r="R116" s="5">
        <f t="shared" si="76"/>
        <v>100</v>
      </c>
      <c r="S116" s="5"/>
      <c r="T116" s="5">
        <v>200</v>
      </c>
      <c r="U116" s="1" t="s">
        <v>173</v>
      </c>
      <c r="V116" s="1">
        <f t="shared" si="77"/>
        <v>29.446870963954446</v>
      </c>
      <c r="W116" s="1">
        <f t="shared" si="54"/>
        <v>17.705647528472468</v>
      </c>
      <c r="X116" s="1">
        <v>7.3998000000000008</v>
      </c>
      <c r="Y116" s="1">
        <v>3.0526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>
        <f t="shared" si="78"/>
        <v>100</v>
      </c>
      <c r="AF116" s="1">
        <f t="shared" si="55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1" t="s">
        <v>157</v>
      </c>
      <c r="B117" s="11" t="s">
        <v>40</v>
      </c>
      <c r="C117" s="11"/>
      <c r="D117" s="22">
        <v>14</v>
      </c>
      <c r="E117" s="11"/>
      <c r="F117" s="11">
        <v>14</v>
      </c>
      <c r="G117" s="12">
        <v>0</v>
      </c>
      <c r="H117" s="11" t="e">
        <v>#N/A</v>
      </c>
      <c r="I117" s="11" t="s">
        <v>41</v>
      </c>
      <c r="J117" s="11">
        <v>6</v>
      </c>
      <c r="K117" s="11">
        <f t="shared" si="68"/>
        <v>-6</v>
      </c>
      <c r="L117" s="11"/>
      <c r="M117" s="11"/>
      <c r="N117" s="11"/>
      <c r="O117" s="11">
        <f t="shared" si="53"/>
        <v>0</v>
      </c>
      <c r="P117" s="13"/>
      <c r="Q117" s="13"/>
      <c r="R117" s="13"/>
      <c r="S117" s="13"/>
      <c r="T117" s="13"/>
      <c r="U117" s="11"/>
      <c r="V117" s="11" t="e">
        <f t="shared" si="56"/>
        <v>#DIV/0!</v>
      </c>
      <c r="W117" s="11" t="e">
        <f t="shared" si="54"/>
        <v>#DIV/0!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20" t="s">
        <v>170</v>
      </c>
      <c r="AE117" s="11">
        <f t="shared" si="57"/>
        <v>0</v>
      </c>
      <c r="AF117" s="11">
        <f t="shared" si="55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 t="s">
        <v>158</v>
      </c>
      <c r="B118" s="1" t="s">
        <v>40</v>
      </c>
      <c r="C118" s="1">
        <v>14</v>
      </c>
      <c r="D118" s="1">
        <v>44</v>
      </c>
      <c r="E118" s="1">
        <v>6</v>
      </c>
      <c r="F118" s="1">
        <v>52</v>
      </c>
      <c r="G118" s="6">
        <v>0.35</v>
      </c>
      <c r="H118" s="1">
        <v>40</v>
      </c>
      <c r="I118" s="1" t="s">
        <v>33</v>
      </c>
      <c r="J118" s="1">
        <v>16</v>
      </c>
      <c r="K118" s="1">
        <f t="shared" si="68"/>
        <v>-10</v>
      </c>
      <c r="L118" s="1"/>
      <c r="M118" s="1"/>
      <c r="N118" s="1">
        <v>0</v>
      </c>
      <c r="O118" s="1">
        <f t="shared" si="53"/>
        <v>1.2</v>
      </c>
      <c r="P118" s="5"/>
      <c r="Q118" s="5">
        <f t="shared" ref="Q118:Q120" si="79">P118</f>
        <v>0</v>
      </c>
      <c r="R118" s="5">
        <f t="shared" ref="R118:R120" si="80">Q118-S118</f>
        <v>0</v>
      </c>
      <c r="S118" s="5"/>
      <c r="T118" s="5"/>
      <c r="U118" s="1"/>
      <c r="V118" s="1">
        <f t="shared" ref="V118:V120" si="81">(F118+N118+Q118)/O118</f>
        <v>43.333333333333336</v>
      </c>
      <c r="W118" s="1">
        <f t="shared" si="54"/>
        <v>43.333333333333336</v>
      </c>
      <c r="X118" s="1">
        <v>0.4</v>
      </c>
      <c r="Y118" s="1">
        <v>2.6</v>
      </c>
      <c r="Z118" s="1">
        <v>2</v>
      </c>
      <c r="AA118" s="1">
        <v>1</v>
      </c>
      <c r="AB118" s="1">
        <v>0.8</v>
      </c>
      <c r="AC118" s="1">
        <v>0.8</v>
      </c>
      <c r="AD118" s="1"/>
      <c r="AE118" s="1">
        <f t="shared" ref="AE118:AF120" si="82">R118*G118</f>
        <v>0</v>
      </c>
      <c r="AF118" s="1">
        <f t="shared" si="55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0" t="s">
        <v>159</v>
      </c>
      <c r="B119" s="1" t="s">
        <v>40</v>
      </c>
      <c r="C119" s="1"/>
      <c r="D119" s="1"/>
      <c r="E119" s="21">
        <f>E121</f>
        <v>21</v>
      </c>
      <c r="F119" s="21">
        <f>F121+F25</f>
        <v>23</v>
      </c>
      <c r="G119" s="6">
        <v>0.35</v>
      </c>
      <c r="H119" s="1">
        <v>45</v>
      </c>
      <c r="I119" s="1" t="s">
        <v>33</v>
      </c>
      <c r="J119" s="1"/>
      <c r="K119" s="1">
        <f t="shared" si="68"/>
        <v>21</v>
      </c>
      <c r="L119" s="1"/>
      <c r="M119" s="1"/>
      <c r="N119" s="1">
        <v>0</v>
      </c>
      <c r="O119" s="1">
        <f t="shared" si="53"/>
        <v>4.2</v>
      </c>
      <c r="P119" s="5">
        <f t="shared" ref="P119" si="83">11*O119-N119-F119</f>
        <v>23.200000000000003</v>
      </c>
      <c r="Q119" s="5">
        <f t="shared" si="79"/>
        <v>23.200000000000003</v>
      </c>
      <c r="R119" s="5">
        <f t="shared" si="80"/>
        <v>23.200000000000003</v>
      </c>
      <c r="S119" s="5"/>
      <c r="T119" s="5"/>
      <c r="U119" s="1"/>
      <c r="V119" s="1">
        <f t="shared" si="81"/>
        <v>11</v>
      </c>
      <c r="W119" s="1">
        <f t="shared" si="54"/>
        <v>5.4761904761904763</v>
      </c>
      <c r="X119" s="1">
        <v>0</v>
      </c>
      <c r="Y119" s="1">
        <v>0</v>
      </c>
      <c r="Z119" s="1">
        <v>0</v>
      </c>
      <c r="AA119" s="1">
        <v>0</v>
      </c>
      <c r="AB119" s="1">
        <v>-0.2</v>
      </c>
      <c r="AC119" s="1">
        <v>-0.2</v>
      </c>
      <c r="AD119" s="1" t="s">
        <v>160</v>
      </c>
      <c r="AE119" s="1">
        <f t="shared" si="82"/>
        <v>8.120000000000001</v>
      </c>
      <c r="AF119" s="1">
        <f t="shared" si="55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0" t="s">
        <v>161</v>
      </c>
      <c r="B120" s="1" t="s">
        <v>40</v>
      </c>
      <c r="C120" s="1"/>
      <c r="D120" s="1">
        <v>72</v>
      </c>
      <c r="E120" s="1">
        <v>7</v>
      </c>
      <c r="F120" s="1">
        <v>65</v>
      </c>
      <c r="G120" s="6">
        <v>0.11</v>
      </c>
      <c r="H120" s="1" t="e">
        <v>#N/A</v>
      </c>
      <c r="I120" s="1" t="s">
        <v>35</v>
      </c>
      <c r="J120" s="1">
        <v>7</v>
      </c>
      <c r="K120" s="1">
        <f t="shared" si="68"/>
        <v>0</v>
      </c>
      <c r="L120" s="1"/>
      <c r="M120" s="1"/>
      <c r="N120" s="1"/>
      <c r="O120" s="1">
        <f t="shared" si="53"/>
        <v>1.4</v>
      </c>
      <c r="P120" s="5"/>
      <c r="Q120" s="5">
        <f t="shared" si="79"/>
        <v>0</v>
      </c>
      <c r="R120" s="5">
        <f t="shared" si="80"/>
        <v>0</v>
      </c>
      <c r="S120" s="5"/>
      <c r="T120" s="5"/>
      <c r="U120" s="1"/>
      <c r="V120" s="1">
        <f t="shared" si="81"/>
        <v>46.428571428571431</v>
      </c>
      <c r="W120" s="1">
        <f t="shared" si="54"/>
        <v>46.428571428571431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/>
      <c r="AE120" s="1">
        <f t="shared" si="82"/>
        <v>0</v>
      </c>
      <c r="AF120" s="1">
        <f t="shared" si="55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1" t="s">
        <v>162</v>
      </c>
      <c r="B121" s="11" t="s">
        <v>40</v>
      </c>
      <c r="C121" s="11">
        <v>24</v>
      </c>
      <c r="D121" s="11">
        <v>3</v>
      </c>
      <c r="E121" s="21">
        <v>21</v>
      </c>
      <c r="F121" s="21">
        <v>5</v>
      </c>
      <c r="G121" s="12">
        <v>0</v>
      </c>
      <c r="H121" s="11" t="e">
        <v>#N/A</v>
      </c>
      <c r="I121" s="11" t="s">
        <v>41</v>
      </c>
      <c r="J121" s="11">
        <v>20</v>
      </c>
      <c r="K121" s="11">
        <f t="shared" si="68"/>
        <v>1</v>
      </c>
      <c r="L121" s="11"/>
      <c r="M121" s="11"/>
      <c r="N121" s="11"/>
      <c r="O121" s="11">
        <f t="shared" si="53"/>
        <v>4.2</v>
      </c>
      <c r="P121" s="13"/>
      <c r="Q121" s="13"/>
      <c r="R121" s="13"/>
      <c r="S121" s="13"/>
      <c r="T121" s="13"/>
      <c r="U121" s="11"/>
      <c r="V121" s="11">
        <f t="shared" si="56"/>
        <v>1.1904761904761905</v>
      </c>
      <c r="W121" s="11">
        <f t="shared" si="54"/>
        <v>1.1904761904761905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 t="s">
        <v>58</v>
      </c>
      <c r="AE121" s="11">
        <f t="shared" si="57"/>
        <v>0</v>
      </c>
      <c r="AF121" s="11">
        <f t="shared" si="55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 t="s">
        <v>163</v>
      </c>
      <c r="B122" s="1" t="s">
        <v>32</v>
      </c>
      <c r="C122" s="1">
        <v>259.91199999999998</v>
      </c>
      <c r="D122" s="1">
        <v>193.54599999999999</v>
      </c>
      <c r="E122" s="1">
        <v>195.84100000000001</v>
      </c>
      <c r="F122" s="1">
        <v>235.18100000000001</v>
      </c>
      <c r="G122" s="6">
        <v>1</v>
      </c>
      <c r="H122" s="1">
        <v>50</v>
      </c>
      <c r="I122" s="1" t="s">
        <v>33</v>
      </c>
      <c r="J122" s="1">
        <v>180.89</v>
      </c>
      <c r="K122" s="1">
        <f t="shared" si="68"/>
        <v>14.951000000000022</v>
      </c>
      <c r="L122" s="1"/>
      <c r="M122" s="1"/>
      <c r="N122" s="1">
        <v>71.559200000000146</v>
      </c>
      <c r="O122" s="1">
        <f t="shared" si="53"/>
        <v>39.168199999999999</v>
      </c>
      <c r="P122" s="5">
        <f>11*O122-N122-F122</f>
        <v>124.10999999999981</v>
      </c>
      <c r="Q122" s="5">
        <f>P122</f>
        <v>124.10999999999981</v>
      </c>
      <c r="R122" s="5">
        <f>Q122-S122</f>
        <v>124.10999999999981</v>
      </c>
      <c r="S122" s="5"/>
      <c r="T122" s="5"/>
      <c r="U122" s="1"/>
      <c r="V122" s="1">
        <f>(F122+N122+Q122)/O122</f>
        <v>11</v>
      </c>
      <c r="W122" s="1">
        <f t="shared" si="54"/>
        <v>7.8313580915130183</v>
      </c>
      <c r="X122" s="1">
        <v>38.182000000000002</v>
      </c>
      <c r="Y122" s="1">
        <v>38.205800000000004</v>
      </c>
      <c r="Z122" s="1">
        <v>12.074</v>
      </c>
      <c r="AA122" s="1">
        <v>10.3992</v>
      </c>
      <c r="AB122" s="1">
        <v>36.313800000000001</v>
      </c>
      <c r="AC122" s="1">
        <v>34.034199999999998</v>
      </c>
      <c r="AD122" s="1"/>
      <c r="AE122" s="1">
        <f>R122*G122</f>
        <v>124.10999999999981</v>
      </c>
      <c r="AF122" s="1">
        <f t="shared" si="55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1" t="s">
        <v>164</v>
      </c>
      <c r="B123" s="11" t="s">
        <v>40</v>
      </c>
      <c r="C123" s="11">
        <v>28</v>
      </c>
      <c r="D123" s="11">
        <v>5</v>
      </c>
      <c r="E123" s="11"/>
      <c r="F123" s="11"/>
      <c r="G123" s="12">
        <v>0</v>
      </c>
      <c r="H123" s="11">
        <v>60</v>
      </c>
      <c r="I123" s="11" t="s">
        <v>41</v>
      </c>
      <c r="J123" s="11"/>
      <c r="K123" s="11">
        <f t="shared" si="68"/>
        <v>0</v>
      </c>
      <c r="L123" s="11"/>
      <c r="M123" s="11"/>
      <c r="N123" s="11"/>
      <c r="O123" s="11">
        <f t="shared" si="53"/>
        <v>0</v>
      </c>
      <c r="P123" s="13"/>
      <c r="Q123" s="13"/>
      <c r="R123" s="13"/>
      <c r="S123" s="13"/>
      <c r="T123" s="13"/>
      <c r="U123" s="11"/>
      <c r="V123" s="11" t="e">
        <f t="shared" si="56"/>
        <v>#DIV/0!</v>
      </c>
      <c r="W123" s="11" t="e">
        <f t="shared" si="54"/>
        <v>#DIV/0!</v>
      </c>
      <c r="X123" s="11">
        <v>12.6</v>
      </c>
      <c r="Y123" s="11">
        <v>13.6</v>
      </c>
      <c r="Z123" s="11">
        <v>0.8</v>
      </c>
      <c r="AA123" s="11">
        <v>-0.8</v>
      </c>
      <c r="AB123" s="11">
        <v>-3.4</v>
      </c>
      <c r="AC123" s="11">
        <v>-2.4</v>
      </c>
      <c r="AD123" s="11"/>
      <c r="AE123" s="11">
        <f t="shared" si="57"/>
        <v>0</v>
      </c>
      <c r="AF123" s="11">
        <f t="shared" si="55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1" t="s">
        <v>165</v>
      </c>
      <c r="B124" s="11" t="s">
        <v>40</v>
      </c>
      <c r="C124" s="11">
        <v>-7</v>
      </c>
      <c r="D124" s="11">
        <v>7</v>
      </c>
      <c r="E124" s="11"/>
      <c r="F124" s="11"/>
      <c r="G124" s="12">
        <v>0</v>
      </c>
      <c r="H124" s="11">
        <v>60</v>
      </c>
      <c r="I124" s="11" t="s">
        <v>41</v>
      </c>
      <c r="J124" s="11"/>
      <c r="K124" s="11">
        <f t="shared" si="68"/>
        <v>0</v>
      </c>
      <c r="L124" s="11"/>
      <c r="M124" s="11"/>
      <c r="N124" s="11"/>
      <c r="O124" s="11">
        <f t="shared" si="53"/>
        <v>0</v>
      </c>
      <c r="P124" s="13"/>
      <c r="Q124" s="13"/>
      <c r="R124" s="13"/>
      <c r="S124" s="13"/>
      <c r="T124" s="13"/>
      <c r="U124" s="11"/>
      <c r="V124" s="11" t="e">
        <f t="shared" si="56"/>
        <v>#DIV/0!</v>
      </c>
      <c r="W124" s="11" t="e">
        <f t="shared" si="54"/>
        <v>#DIV/0!</v>
      </c>
      <c r="X124" s="11">
        <v>-0.2</v>
      </c>
      <c r="Y124" s="11">
        <v>-0.2</v>
      </c>
      <c r="Z124" s="11">
        <v>14.8</v>
      </c>
      <c r="AA124" s="11">
        <v>17</v>
      </c>
      <c r="AB124" s="11">
        <v>5.2</v>
      </c>
      <c r="AC124" s="11">
        <v>3.4</v>
      </c>
      <c r="AD124" s="11"/>
      <c r="AE124" s="11">
        <f t="shared" si="57"/>
        <v>0</v>
      </c>
      <c r="AF124" s="11">
        <f t="shared" si="55"/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1" t="s">
        <v>166</v>
      </c>
      <c r="B125" s="11" t="s">
        <v>40</v>
      </c>
      <c r="C125" s="11">
        <v>38</v>
      </c>
      <c r="D125" s="11">
        <v>3</v>
      </c>
      <c r="E125" s="11">
        <v>10</v>
      </c>
      <c r="F125" s="11">
        <v>30</v>
      </c>
      <c r="G125" s="12">
        <v>0</v>
      </c>
      <c r="H125" s="11">
        <v>150</v>
      </c>
      <c r="I125" s="11" t="s">
        <v>41</v>
      </c>
      <c r="J125" s="11">
        <v>11</v>
      </c>
      <c r="K125" s="11">
        <f t="shared" si="68"/>
        <v>-1</v>
      </c>
      <c r="L125" s="11"/>
      <c r="M125" s="11"/>
      <c r="N125" s="11"/>
      <c r="O125" s="11">
        <f t="shared" si="53"/>
        <v>2</v>
      </c>
      <c r="P125" s="13"/>
      <c r="Q125" s="13"/>
      <c r="R125" s="13"/>
      <c r="S125" s="13"/>
      <c r="T125" s="13"/>
      <c r="U125" s="11"/>
      <c r="V125" s="11">
        <f t="shared" si="56"/>
        <v>15</v>
      </c>
      <c r="W125" s="11">
        <f t="shared" si="54"/>
        <v>15</v>
      </c>
      <c r="X125" s="11">
        <v>1.2</v>
      </c>
      <c r="Y125" s="11">
        <v>1.4</v>
      </c>
      <c r="Z125" s="11">
        <v>2.2000000000000002</v>
      </c>
      <c r="AA125" s="11">
        <v>2.6</v>
      </c>
      <c r="AB125" s="11">
        <v>3.8</v>
      </c>
      <c r="AC125" s="11">
        <v>4.2</v>
      </c>
      <c r="AD125" s="15" t="s">
        <v>45</v>
      </c>
      <c r="AE125" s="11">
        <f t="shared" si="57"/>
        <v>0</v>
      </c>
      <c r="AF125" s="11">
        <f t="shared" si="55"/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1" t="s">
        <v>167</v>
      </c>
      <c r="B126" s="11" t="s">
        <v>32</v>
      </c>
      <c r="C126" s="11">
        <v>37.841000000000001</v>
      </c>
      <c r="D126" s="11">
        <v>1.4850000000000001</v>
      </c>
      <c r="E126" s="11">
        <v>8.7100000000000009</v>
      </c>
      <c r="F126" s="11"/>
      <c r="G126" s="12">
        <v>0</v>
      </c>
      <c r="H126" s="11" t="e">
        <v>#N/A</v>
      </c>
      <c r="I126" s="11" t="s">
        <v>41</v>
      </c>
      <c r="J126" s="11">
        <v>11.2</v>
      </c>
      <c r="K126" s="11">
        <f t="shared" si="68"/>
        <v>-2.4899999999999984</v>
      </c>
      <c r="L126" s="11"/>
      <c r="M126" s="11"/>
      <c r="N126" s="11"/>
      <c r="O126" s="11">
        <f t="shared" si="53"/>
        <v>1.7420000000000002</v>
      </c>
      <c r="P126" s="13"/>
      <c r="Q126" s="13"/>
      <c r="R126" s="13"/>
      <c r="S126" s="13"/>
      <c r="T126" s="13"/>
      <c r="U126" s="11"/>
      <c r="V126" s="11">
        <f t="shared" si="56"/>
        <v>0</v>
      </c>
      <c r="W126" s="11">
        <f t="shared" si="54"/>
        <v>0</v>
      </c>
      <c r="X126" s="11">
        <v>17.018000000000001</v>
      </c>
      <c r="Y126" s="11">
        <v>18.734999999999999</v>
      </c>
      <c r="Z126" s="11">
        <v>2.302</v>
      </c>
      <c r="AA126" s="11">
        <v>0</v>
      </c>
      <c r="AB126" s="11">
        <v>0</v>
      </c>
      <c r="AC126" s="11">
        <v>0</v>
      </c>
      <c r="AD126" s="11"/>
      <c r="AE126" s="11">
        <f t="shared" si="57"/>
        <v>0</v>
      </c>
      <c r="AF126" s="11">
        <f t="shared" si="55"/>
        <v>0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23" t="s">
        <v>168</v>
      </c>
      <c r="B127" s="10" t="s">
        <v>32</v>
      </c>
      <c r="C127" s="10">
        <v>78.325999999999993</v>
      </c>
      <c r="D127" s="10">
        <v>3.004</v>
      </c>
      <c r="E127" s="10">
        <v>49.542999999999999</v>
      </c>
      <c r="F127" s="10">
        <v>15.801</v>
      </c>
      <c r="G127" s="24">
        <v>1</v>
      </c>
      <c r="H127" s="10" t="e">
        <v>#N/A</v>
      </c>
      <c r="I127" s="10" t="s">
        <v>33</v>
      </c>
      <c r="J127" s="10">
        <v>46.9</v>
      </c>
      <c r="K127" s="10">
        <f t="shared" si="68"/>
        <v>2.6430000000000007</v>
      </c>
      <c r="L127" s="10"/>
      <c r="M127" s="10"/>
      <c r="N127" s="10"/>
      <c r="O127" s="10">
        <f t="shared" si="53"/>
        <v>9.9085999999999999</v>
      </c>
      <c r="P127" s="25"/>
      <c r="Q127" s="25">
        <v>100</v>
      </c>
      <c r="R127" s="5">
        <f t="shared" ref="R127:R131" si="84">Q127-S127</f>
        <v>100</v>
      </c>
      <c r="S127" s="25"/>
      <c r="T127" s="25"/>
      <c r="U127" s="10"/>
      <c r="V127" s="1">
        <f>(F127+N127+Q127)/O127</f>
        <v>11.68691843449125</v>
      </c>
      <c r="W127" s="10">
        <f t="shared" si="54"/>
        <v>1.5946753325394103</v>
      </c>
      <c r="X127" s="10">
        <v>5.5250000000000004</v>
      </c>
      <c r="Y127" s="10">
        <v>3.7730000000000001</v>
      </c>
      <c r="Z127" s="10">
        <v>0.28899999999999998</v>
      </c>
      <c r="AA127" s="10">
        <v>0</v>
      </c>
      <c r="AB127" s="10">
        <v>0</v>
      </c>
      <c r="AC127" s="10">
        <v>0</v>
      </c>
      <c r="AD127" s="1" t="s">
        <v>177</v>
      </c>
      <c r="AE127" s="1">
        <f t="shared" ref="AE127:AF131" si="85">R127*G127</f>
        <v>100</v>
      </c>
      <c r="AF127" s="1">
        <f t="shared" si="55"/>
        <v>0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23" t="s">
        <v>183</v>
      </c>
      <c r="B128" s="1" t="s">
        <v>32</v>
      </c>
      <c r="C128" s="1"/>
      <c r="D128" s="1"/>
      <c r="E128" s="1"/>
      <c r="F128" s="1"/>
      <c r="G128" s="6">
        <v>1</v>
      </c>
      <c r="H128" s="1" t="e">
        <v>#N/A</v>
      </c>
      <c r="I128" s="1" t="s">
        <v>33</v>
      </c>
      <c r="J128" s="1"/>
      <c r="K128" s="1"/>
      <c r="L128" s="1"/>
      <c r="M128" s="1"/>
      <c r="N128" s="1"/>
      <c r="O128" s="1"/>
      <c r="P128" s="25"/>
      <c r="Q128" s="25">
        <v>100</v>
      </c>
      <c r="R128" s="5">
        <f t="shared" si="84"/>
        <v>100</v>
      </c>
      <c r="S128" s="25"/>
      <c r="T128" s="25"/>
      <c r="U128" s="1"/>
      <c r="V128" s="1"/>
      <c r="W128" s="1"/>
      <c r="X128" s="1"/>
      <c r="Y128" s="1"/>
      <c r="Z128" s="1"/>
      <c r="AA128" s="1"/>
      <c r="AB128" s="1"/>
      <c r="AC128" s="1"/>
      <c r="AD128" s="1" t="s">
        <v>177</v>
      </c>
      <c r="AE128" s="1">
        <f t="shared" si="85"/>
        <v>100</v>
      </c>
      <c r="AF128" s="1">
        <f t="shared" si="55"/>
        <v>0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 t="s">
        <v>178</v>
      </c>
      <c r="B129" s="1" t="s">
        <v>32</v>
      </c>
      <c r="C129" s="1"/>
      <c r="D129" s="1"/>
      <c r="E129" s="1"/>
      <c r="F129" s="1"/>
      <c r="G129" s="6">
        <v>1</v>
      </c>
      <c r="H129" s="1">
        <v>40</v>
      </c>
      <c r="I129" s="1" t="s">
        <v>33</v>
      </c>
      <c r="J129" s="1"/>
      <c r="K129" s="1"/>
      <c r="L129" s="1"/>
      <c r="M129" s="1"/>
      <c r="N129" s="1"/>
      <c r="O129" s="1"/>
      <c r="P129" s="25"/>
      <c r="Q129" s="25">
        <v>50</v>
      </c>
      <c r="R129" s="5">
        <f t="shared" si="84"/>
        <v>50</v>
      </c>
      <c r="S129" s="25"/>
      <c r="T129" s="25"/>
      <c r="U129" s="1"/>
      <c r="V129" s="1"/>
      <c r="W129" s="1"/>
      <c r="X129" s="1"/>
      <c r="Y129" s="1"/>
      <c r="Z129" s="1"/>
      <c r="AA129" s="1"/>
      <c r="AB129" s="1"/>
      <c r="AC129" s="1"/>
      <c r="AD129" s="1" t="s">
        <v>179</v>
      </c>
      <c r="AE129" s="1">
        <f t="shared" si="85"/>
        <v>50</v>
      </c>
      <c r="AF129" s="1">
        <f t="shared" si="55"/>
        <v>0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23" t="s">
        <v>180</v>
      </c>
      <c r="B130" s="1" t="s">
        <v>40</v>
      </c>
      <c r="C130" s="1"/>
      <c r="D130" s="1"/>
      <c r="E130" s="1"/>
      <c r="F130" s="1"/>
      <c r="G130" s="6">
        <v>0.4</v>
      </c>
      <c r="H130" s="1" t="e">
        <v>#N/A</v>
      </c>
      <c r="I130" s="1" t="s">
        <v>33</v>
      </c>
      <c r="J130" s="1"/>
      <c r="K130" s="1"/>
      <c r="L130" s="1"/>
      <c r="M130" s="1"/>
      <c r="N130" s="1"/>
      <c r="O130" s="1"/>
      <c r="P130" s="1"/>
      <c r="Q130" s="1">
        <v>120</v>
      </c>
      <c r="R130" s="5">
        <f t="shared" si="84"/>
        <v>120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 t="s">
        <v>182</v>
      </c>
      <c r="AE130" s="1">
        <f t="shared" si="85"/>
        <v>48</v>
      </c>
      <c r="AF130" s="1">
        <f t="shared" si="55"/>
        <v>0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23" t="s">
        <v>181</v>
      </c>
      <c r="B131" s="1" t="s">
        <v>40</v>
      </c>
      <c r="C131" s="1"/>
      <c r="D131" s="1"/>
      <c r="E131" s="1"/>
      <c r="F131" s="1"/>
      <c r="G131" s="6">
        <v>0.4</v>
      </c>
      <c r="H131" s="1" t="e">
        <v>#N/A</v>
      </c>
      <c r="I131" s="1" t="s">
        <v>33</v>
      </c>
      <c r="J131" s="1"/>
      <c r="K131" s="1"/>
      <c r="L131" s="1"/>
      <c r="M131" s="1"/>
      <c r="N131" s="1"/>
      <c r="O131" s="1"/>
      <c r="P131" s="1"/>
      <c r="Q131" s="1">
        <v>120</v>
      </c>
      <c r="R131" s="5">
        <f t="shared" si="84"/>
        <v>120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 t="s">
        <v>182</v>
      </c>
      <c r="AE131" s="1">
        <f t="shared" si="85"/>
        <v>48</v>
      </c>
      <c r="AF131" s="1">
        <f t="shared" si="55"/>
        <v>0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13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2024-03-20T13:18:43Z</dcterms:created>
  <dcterms:modified xsi:type="dcterms:W3CDTF">2024-03-21T09:59:18Z</dcterms:modified>
</cp:coreProperties>
</file>