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BDB92C5-4949-443B-9F99-7E9F2D54F1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B522" i="1" s="1"/>
  <c r="N22" i="1"/>
  <c r="H10" i="1"/>
  <c r="A9" i="1"/>
  <c r="F10" i="1" s="1"/>
  <c r="D7" i="1"/>
  <c r="O6" i="1"/>
  <c r="N2" i="1"/>
  <c r="X34" i="1" l="1"/>
  <c r="X126" i="1"/>
  <c r="X173" i="1"/>
  <c r="X116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5" i="1" l="1"/>
  <c r="W516" i="1"/>
  <c r="W512" i="1"/>
  <c r="X517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<sst xmlns="http://schemas.openxmlformats.org/spreadsheetml/2006/main" count="2201" uniqueCount="738">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</sst>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6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90</v>
      </c>
      <c r="W51" s="346">
        <f>IFERROR(IF(V51="",0,CEILING((V51/$H51),1)*$H51),"")</f>
        <v>97.2</v>
      </c>
      <c r="X51" s="36">
        <f>IFERROR(IF(W51=0,"",ROUNDUP(W51/H51,0)*0.02175),"")</f>
        <v>0.19574999999999998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8.3333333333333321</v>
      </c>
      <c r="W53" s="347">
        <f>IFERROR(W51/H51,"0")+IFERROR(W52/H52,"0")</f>
        <v>9</v>
      </c>
      <c r="X53" s="347">
        <f>IFERROR(IF(X51="",0,X51),"0")+IFERROR(IF(X52="",0,X52),"0")</f>
        <v>0.19574999999999998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90</v>
      </c>
      <c r="W54" s="347">
        <f>IFERROR(SUM(W51:W52),"0")</f>
        <v>97.2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4</v>
      </c>
      <c r="W60" s="346">
        <f>IFERROR(IF(V60="",0,CEILING((V60/$H60),1)*$H60),"")</f>
        <v>4</v>
      </c>
      <c r="X60" s="36">
        <f>IFERROR(IF(W60=0,"",ROUNDUP(W60/H60,0)*0.00937),"")</f>
        <v>9.3699999999999999E-3</v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1</v>
      </c>
      <c r="W61" s="347">
        <f>IFERROR(W57/H57,"0")+IFERROR(W58/H58,"0")+IFERROR(W59/H59,"0")+IFERROR(W60/H60,"0")</f>
        <v>1</v>
      </c>
      <c r="X61" s="347">
        <f>IFERROR(IF(X57="",0,X57),"0")+IFERROR(IF(X58="",0,X58),"0")+IFERROR(IF(X59="",0,X59),"0")+IFERROR(IF(X60="",0,X60),"0")</f>
        <v>9.3699999999999999E-3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4</v>
      </c>
      <c r="W62" s="347">
        <f>IFERROR(SUM(W57:W60),"0")</f>
        <v>4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35</v>
      </c>
      <c r="W67" s="346">
        <f t="shared" si="2"/>
        <v>44.8</v>
      </c>
      <c r="X67" s="36">
        <f t="shared" si="3"/>
        <v>8.6999999999999994E-2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48</v>
      </c>
      <c r="W68" s="346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60</v>
      </c>
      <c r="W69" s="346">
        <f t="shared" si="2"/>
        <v>64.800000000000011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55</v>
      </c>
      <c r="W70" s="346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4.5</v>
      </c>
      <c r="W83" s="346">
        <f t="shared" si="2"/>
        <v>4.5</v>
      </c>
      <c r="X83" s="36">
        <f>IFERROR(IF(W83=0,"",ROUNDUP(W83/H83,0)*0.00937),"")</f>
        <v>9.3699999999999999E-3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18.876984126984127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0.44436999999999993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202.5</v>
      </c>
      <c r="W86" s="347">
        <f>IFERROR(SUM(W65:W84),"0")</f>
        <v>226.10000000000002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20</v>
      </c>
      <c r="W88" s="346">
        <f>IFERROR(IF(V88="",0,CEILING((V88/$H88),1)*$H88),"")</f>
        <v>21.6</v>
      </c>
      <c r="X88" s="36">
        <f>IFERROR(IF(W88=0,"",ROUNDUP(W88/H88,0)*0.02175),"")</f>
        <v>4.3499999999999997E-2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1.8518518518518516</v>
      </c>
      <c r="W92" s="347">
        <f>IFERROR(W88/H88,"0")+IFERROR(W89/H89,"0")+IFERROR(W90/H90,"0")+IFERROR(W91/H91,"0")</f>
        <v>2</v>
      </c>
      <c r="X92" s="347">
        <f>IFERROR(IF(X88="",0,X88),"0")+IFERROR(IF(X89="",0,X89),"0")+IFERROR(IF(X90="",0,X90),"0")+IFERROR(IF(X91="",0,X91),"0")</f>
        <v>4.3499999999999997E-2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20</v>
      </c>
      <c r="W93" s="347">
        <f>IFERROR(SUM(W88:W91),"0")</f>
        <v>21.6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30</v>
      </c>
      <c r="W106" s="346">
        <f t="shared" ref="W106:W115" si="6">IFERROR(IF(V106="",0,CEILING((V106/$H106),1)*$H106),"")</f>
        <v>33.6</v>
      </c>
      <c r="X106" s="36">
        <f>IFERROR(IF(W106=0,"",ROUNDUP(W106/H106,0)*0.02175),"")</f>
        <v>8.6999999999999994E-2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10</v>
      </c>
      <c r="W108" s="346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4.7619047619047619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6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0.1305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40</v>
      </c>
      <c r="W117" s="347">
        <f>IFERROR(SUM(W106:W115),"0")</f>
        <v>50.400000000000006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100</v>
      </c>
      <c r="W131" s="346">
        <f>IFERROR(IF(V131="",0,CEILING((V131/$H131),1)*$H131),"")</f>
        <v>100.80000000000001</v>
      </c>
      <c r="X131" s="36">
        <f>IFERROR(IF(W131=0,"",ROUNDUP(W131/H131,0)*0.02175),"")</f>
        <v>0.26100000000000001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11.904761904761905</v>
      </c>
      <c r="W134" s="347">
        <f>IFERROR(W130/H130,"0")+IFERROR(W131/H131,"0")+IFERROR(W132/H132,"0")+IFERROR(W133/H133,"0")</f>
        <v>12</v>
      </c>
      <c r="X134" s="347">
        <f>IFERROR(IF(X130="",0,X130),"0")+IFERROR(IF(X131="",0,X131),"0")+IFERROR(IF(X132="",0,X132),"0")+IFERROR(IF(X133="",0,X133),"0")</f>
        <v>0.26100000000000001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100</v>
      </c>
      <c r="W135" s="347">
        <f>IFERROR(SUM(W130:W133),"0")</f>
        <v>100.80000000000001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30</v>
      </c>
      <c r="W146" s="346">
        <f t="shared" ref="W146:W154" si="8">IFERROR(IF(V146="",0,CEILING((V146/$H146),1)*$H146),"")</f>
        <v>33.6</v>
      </c>
      <c r="X146" s="36">
        <f>IFERROR(IF(W146=0,"",ROUNDUP(W146/H146,0)*0.00753),"")</f>
        <v>6.0240000000000002E-2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30</v>
      </c>
      <c r="W148" s="346">
        <f t="shared" si="8"/>
        <v>33.6</v>
      </c>
      <c r="X148" s="36">
        <f>IFERROR(IF(W148=0,"",ROUNDUP(W148/H148,0)*0.00753),"")</f>
        <v>6.0240000000000002E-2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12</v>
      </c>
      <c r="W149" s="346">
        <f t="shared" si="8"/>
        <v>12.600000000000001</v>
      </c>
      <c r="X149" s="36">
        <f>IFERROR(IF(W149=0,"",ROUNDUP(W149/H149,0)*0.00502),"")</f>
        <v>3.0120000000000001E-2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18</v>
      </c>
      <c r="W152" s="346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28.571428571428569</v>
      </c>
      <c r="W155" s="347">
        <f>IFERROR(W146/H146,"0")+IFERROR(W147/H147,"0")+IFERROR(W148/H148,"0")+IFERROR(W149/H149,"0")+IFERROR(W150/H150,"0")+IFERROR(W151/H151,"0")+IFERROR(W152/H152,"0")+IFERROR(W153/H153,"0")+IFERROR(W154/H154,"0")</f>
        <v>31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0.19578000000000001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90</v>
      </c>
      <c r="W156" s="347">
        <f>IFERROR(SUM(W146:W154),"0")</f>
        <v>98.700000000000017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120</v>
      </c>
      <c r="W169" s="346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40</v>
      </c>
      <c r="W170" s="346">
        <f>IFERROR(IF(V170="",0,CEILING((V170/$H170),1)*$H170),"")</f>
        <v>43.2</v>
      </c>
      <c r="X170" s="36">
        <f>IFERROR(IF(W170=0,"",ROUNDUP(W170/H170,0)*0.00937),"")</f>
        <v>7.4959999999999999E-2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54</v>
      </c>
      <c r="W172" s="346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39.629629629629626</v>
      </c>
      <c r="W173" s="347">
        <f>IFERROR(W169/H169,"0")+IFERROR(W170/H170,"0")+IFERROR(W171/H171,"0")+IFERROR(W172/H172,"0")</f>
        <v>41</v>
      </c>
      <c r="X173" s="347">
        <f>IFERROR(IF(X169="",0,X169),"0")+IFERROR(IF(X170="",0,X170),"0")+IFERROR(IF(X171="",0,X171),"0")+IFERROR(IF(X172="",0,X172),"0")</f>
        <v>0.38417000000000001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214</v>
      </c>
      <c r="W174" s="347">
        <f>IFERROR(SUM(W169:W172),"0")</f>
        <v>221.4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10</v>
      </c>
      <c r="W177" s="346">
        <f t="shared" si="9"/>
        <v>17.399999999999999</v>
      </c>
      <c r="X177" s="36">
        <f>IFERROR(IF(W177=0,"",ROUNDUP(W177/H177,0)*0.02175),"")</f>
        <v>4.3499999999999997E-2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30</v>
      </c>
      <c r="W180" s="346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60</v>
      </c>
      <c r="W182" s="346">
        <f t="shared" si="9"/>
        <v>60</v>
      </c>
      <c r="X182" s="36">
        <f>IFERROR(IF(W182=0,"",ROUNDUP(W182/H182,0)*0.00753),"")</f>
        <v>0.18825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60</v>
      </c>
      <c r="W186" s="346">
        <f t="shared" si="9"/>
        <v>60</v>
      </c>
      <c r="X186" s="36">
        <f t="shared" ref="X186:X192" si="10">IFERROR(IF(W186=0,"",ROUNDUP(W186/H186,0)*0.00753),"")</f>
        <v>0.18825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140</v>
      </c>
      <c r="W188" s="346">
        <f t="shared" si="9"/>
        <v>141.6</v>
      </c>
      <c r="X188" s="36">
        <f t="shared" si="10"/>
        <v>0.44427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72</v>
      </c>
      <c r="W189" s="346">
        <f t="shared" si="9"/>
        <v>72</v>
      </c>
      <c r="X189" s="36">
        <f t="shared" si="10"/>
        <v>0.22590000000000002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52</v>
      </c>
      <c r="W191" s="346">
        <f t="shared" si="9"/>
        <v>52.8</v>
      </c>
      <c r="X191" s="36">
        <f t="shared" si="10"/>
        <v>0.16566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72</v>
      </c>
      <c r="W192" s="346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194.99557913351018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197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1.56873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496</v>
      </c>
      <c r="W194" s="347">
        <f>IFERROR(SUM(W176:W192),"0")</f>
        <v>507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36</v>
      </c>
      <c r="W199" s="346">
        <f>IFERROR(IF(V199="",0,CEILING((V199/$H199),1)*$H199),"")</f>
        <v>36</v>
      </c>
      <c r="X199" s="36">
        <f>IFERROR(IF(W199=0,"",ROUNDUP(W199/H199,0)*0.00753),"")</f>
        <v>0.11295000000000001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15</v>
      </c>
      <c r="W200" s="347">
        <f>IFERROR(W196/H196,"0")+IFERROR(W197/H197,"0")+IFERROR(W198/H198,"0")+IFERROR(W199/H199,"0")</f>
        <v>15</v>
      </c>
      <c r="X200" s="347">
        <f>IFERROR(IF(X196="",0,X196),"0")+IFERROR(IF(X197="",0,X197),"0")+IFERROR(IF(X198="",0,X198),"0")+IFERROR(IF(X199="",0,X199),"0")</f>
        <v>0.11295000000000001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36</v>
      </c>
      <c r="W201" s="347">
        <f>IFERROR(SUM(W196:W199),"0")</f>
        <v>36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8</v>
      </c>
      <c r="W209" s="346">
        <f t="shared" si="11"/>
        <v>8</v>
      </c>
      <c r="X209" s="36">
        <f>IFERROR(IF(W209=0,"",ROUNDUP(W209/H209,0)*0.00937),"")</f>
        <v>1.874E-2</v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2</v>
      </c>
      <c r="W210" s="347">
        <f>IFERROR(W204/H204,"0")+IFERROR(W205/H205,"0")+IFERROR(W206/H206,"0")+IFERROR(W207/H207,"0")+IFERROR(W208/H208,"0")+IFERROR(W209/H209,"0")</f>
        <v>2</v>
      </c>
      <c r="X210" s="347">
        <f>IFERROR(IF(X204="",0,X204),"0")+IFERROR(IF(X205="",0,X205),"0")+IFERROR(IF(X206="",0,X206),"0")+IFERROR(IF(X207="",0,X207),"0")+IFERROR(IF(X208="",0,X208),"0")+IFERROR(IF(X209="",0,X209),"0")</f>
        <v>1.874E-2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8</v>
      </c>
      <c r="W211" s="347">
        <f>IFERROR(SUM(W204:W209),"0")</f>
        <v>8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8</v>
      </c>
      <c r="W221" s="346">
        <f t="shared" si="12"/>
        <v>8</v>
      </c>
      <c r="X221" s="36">
        <f>IFERROR(IF(W221=0,"",ROUNDUP(W221/H221,0)*0.00937),"")</f>
        <v>1.874E-2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2</v>
      </c>
      <c r="W224" s="347">
        <f>IFERROR(W218/H218,"0")+IFERROR(W219/H219,"0")+IFERROR(W220/H220,"0")+IFERROR(W221/H221,"0")+IFERROR(W222/H222,"0")+IFERROR(W223/H223,"0")</f>
        <v>2</v>
      </c>
      <c r="X224" s="347">
        <f>IFERROR(IF(X218="",0,X218),"0")+IFERROR(IF(X219="",0,X219),"0")+IFERROR(IF(X220="",0,X220),"0")+IFERROR(IF(X221="",0,X221),"0")+IFERROR(IF(X222="",0,X222),"0")+IFERROR(IF(X223="",0,X223),"0")</f>
        <v>1.874E-2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8</v>
      </c>
      <c r="W225" s="347">
        <f>IFERROR(SUM(W218:W223),"0")</f>
        <v>8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25</v>
      </c>
      <c r="W250" s="346">
        <f>IFERROR(IF(V250="",0,CEILING((V250/$H250),1)*$H250),"")</f>
        <v>25.200000000000003</v>
      </c>
      <c r="X250" s="36">
        <f>IFERROR(IF(W250=0,"",ROUNDUP(W250/H250,0)*0.00753),"")</f>
        <v>4.5179999999999998E-2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5.9523809523809526</v>
      </c>
      <c r="W254" s="347">
        <f>IFERROR(W250/H250,"0")+IFERROR(W251/H251,"0")+IFERROR(W252/H252,"0")+IFERROR(W253/H253,"0")</f>
        <v>6</v>
      </c>
      <c r="X254" s="347">
        <f>IFERROR(IF(X250="",0,X250),"0")+IFERROR(IF(X251="",0,X251),"0")+IFERROR(IF(X252="",0,X252),"0")+IFERROR(IF(X253="",0,X253),"0")</f>
        <v>4.5179999999999998E-2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25</v>
      </c>
      <c r="W255" s="347">
        <f>IFERROR(SUM(W250:W253),"0")</f>
        <v>25.200000000000003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4.5</v>
      </c>
      <c r="W262" s="346">
        <f t="shared" si="15"/>
        <v>5.4</v>
      </c>
      <c r="X262" s="36">
        <f>IFERROR(IF(W262=0,"",ROUNDUP(W262/H262,0)*0.00753),"")</f>
        <v>1.506E-2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1.6666666666666665</v>
      </c>
      <c r="W265" s="347">
        <f>IFERROR(W257/H257,"0")+IFERROR(W258/H258,"0")+IFERROR(W259/H259,"0")+IFERROR(W260/H260,"0")+IFERROR(W261/H261,"0")+IFERROR(W262/H262,"0")+IFERROR(W263/H263,"0")+IFERROR(W264/H264,"0")</f>
        <v>2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1.506E-2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4.5</v>
      </c>
      <c r="W266" s="347">
        <f>IFERROR(SUM(W257:W264),"0")</f>
        <v>5.4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30</v>
      </c>
      <c r="W268" s="346">
        <f>IFERROR(IF(V268="",0,CEILING((V268/$H268),1)*$H268),"")</f>
        <v>33.6</v>
      </c>
      <c r="X268" s="36">
        <f>IFERROR(IF(W268=0,"",ROUNDUP(W268/H268,0)*0.02175),"")</f>
        <v>8.6999999999999994E-2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100</v>
      </c>
      <c r="W269" s="346">
        <f>IFERROR(IF(V269="",0,CEILING((V269/$H269),1)*$H269),"")</f>
        <v>101.39999999999999</v>
      </c>
      <c r="X269" s="36">
        <f>IFERROR(IF(W269=0,"",ROUNDUP(W269/H269,0)*0.02175),"")</f>
        <v>0.28275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30</v>
      </c>
      <c r="W270" s="346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19.963369963369964</v>
      </c>
      <c r="W271" s="347">
        <f>IFERROR(W268/H268,"0")+IFERROR(W269/H269,"0")+IFERROR(W270/H270,"0")</f>
        <v>21</v>
      </c>
      <c r="X271" s="347">
        <f>IFERROR(IF(X268="",0,X268),"0")+IFERROR(IF(X269="",0,X269),"0")+IFERROR(IF(X270="",0,X270),"0")</f>
        <v>0.45674999999999999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160</v>
      </c>
      <c r="W272" s="347">
        <f>IFERROR(SUM(W268:W270),"0")</f>
        <v>168.6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16.149999999999999</v>
      </c>
      <c r="W276" s="346">
        <f>IFERROR(IF(V276="",0,CEILING((V276/$H276),1)*$H276),"")</f>
        <v>17.849999999999998</v>
      </c>
      <c r="X276" s="36">
        <f>IFERROR(IF(W276=0,"",ROUNDUP(W276/H276,0)*0.00753),"")</f>
        <v>5.271E-2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6.333333333333333</v>
      </c>
      <c r="W277" s="347">
        <f>IFERROR(W274/H274,"0")+IFERROR(W275/H275,"0")+IFERROR(W276/H276,"0")</f>
        <v>7</v>
      </c>
      <c r="X277" s="347">
        <f>IFERROR(IF(X274="",0,X274),"0")+IFERROR(IF(X275="",0,X275),"0")+IFERROR(IF(X276="",0,X276),"0")</f>
        <v>5.271E-2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16.149999999999999</v>
      </c>
      <c r="W278" s="347">
        <f>IFERROR(SUM(W274:W276),"0")</f>
        <v>17.849999999999998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4.5</v>
      </c>
      <c r="W304" s="346">
        <f>IFERROR(IF(V304="",0,CEILING((V304/$H304),1)*$H304),"")</f>
        <v>5.4</v>
      </c>
      <c r="X304" s="36">
        <f>IFERROR(IF(W304=0,"",ROUNDUP(W304/H304,0)*0.00753),"")</f>
        <v>2.2589999999999999E-2</v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2.5</v>
      </c>
      <c r="W305" s="347">
        <f>IFERROR(W304/H304,"0")</f>
        <v>3</v>
      </c>
      <c r="X305" s="347">
        <f>IFERROR(IF(X304="",0,X304),"0")</f>
        <v>2.2589999999999999E-2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4.5</v>
      </c>
      <c r="W306" s="347">
        <f>IFERROR(SUM(W304:W304),"0")</f>
        <v>5.4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10.5</v>
      </c>
      <c r="W309" s="346">
        <f>IFERROR(IF(V309="",0,CEILING((V309/$H309),1)*$H309),"")</f>
        <v>10.5</v>
      </c>
      <c r="X309" s="36">
        <f>IFERROR(IF(W309=0,"",ROUNDUP(W309/H309,0)*0.00753),"")</f>
        <v>3.7650000000000003E-2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5</v>
      </c>
      <c r="W311" s="347">
        <f>IFERROR(W308/H308,"0")+IFERROR(W309/H309,"0")+IFERROR(W310/H310,"0")</f>
        <v>5</v>
      </c>
      <c r="X311" s="347">
        <f>IFERROR(IF(X308="",0,X308),"0")+IFERROR(IF(X309="",0,X309),"0")+IFERROR(IF(X310="",0,X310),"0")</f>
        <v>3.7650000000000003E-2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10.5</v>
      </c>
      <c r="W312" s="347">
        <f>IFERROR(SUM(W308:W310),"0")</f>
        <v>10.5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300</v>
      </c>
      <c r="W331" s="346">
        <f t="shared" si="17"/>
        <v>300</v>
      </c>
      <c r="X331" s="36">
        <f>IFERROR(IF(W331=0,"",ROUNDUP(W331/H331,0)*0.02175),"")</f>
        <v>0.43499999999999994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500</v>
      </c>
      <c r="W333" s="346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500</v>
      </c>
      <c r="W335" s="346">
        <f t="shared" si="17"/>
        <v>510</v>
      </c>
      <c r="X335" s="36">
        <f>IFERROR(IF(W335=0,"",ROUNDUP(W335/H335,0)*0.02175),"")</f>
        <v>0.73949999999999994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86.666666666666671</v>
      </c>
      <c r="W338" s="347">
        <f>IFERROR(W330/H330,"0")+IFERROR(W331/H331,"0")+IFERROR(W332/H332,"0")+IFERROR(W333/H333,"0")+IFERROR(W334/H334,"0")+IFERROR(W335/H335,"0")+IFERROR(W336/H336,"0")+IFERROR(W337/H337,"0")</f>
        <v>88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1.9139999999999997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1300</v>
      </c>
      <c r="W339" s="347">
        <f>IFERROR(SUM(W330:W337),"0")</f>
        <v>1320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200</v>
      </c>
      <c r="W341" s="346">
        <f>IFERROR(IF(V341="",0,CEILING((V341/$H341),1)*$H341),"")</f>
        <v>210</v>
      </c>
      <c r="X341" s="36">
        <f>IFERROR(IF(W341=0,"",ROUNDUP(W341/H341,0)*0.02175),"")</f>
        <v>0.30449999999999999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13.333333333333334</v>
      </c>
      <c r="W344" s="347">
        <f>IFERROR(W341/H341,"0")+IFERROR(W342/H342,"0")+IFERROR(W343/H343,"0")</f>
        <v>14</v>
      </c>
      <c r="X344" s="347">
        <f>IFERROR(IF(X341="",0,X341),"0")+IFERROR(IF(X342="",0,X342),"0")+IFERROR(IF(X343="",0,X343),"0")</f>
        <v>0.30449999999999999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200</v>
      </c>
      <c r="W345" s="347">
        <f>IFERROR(SUM(W341:W343),"0")</f>
        <v>210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150</v>
      </c>
      <c r="W348" s="346">
        <f>IFERROR(IF(V348="",0,CEILING((V348/$H348),1)*$H348),"")</f>
        <v>156</v>
      </c>
      <c r="X348" s="36">
        <f>IFERROR(IF(W348=0,"",ROUNDUP(W348/H348,0)*0.02175),"")</f>
        <v>0.43499999999999994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19.23076923076923</v>
      </c>
      <c r="W349" s="347">
        <f>IFERROR(W347/H347,"0")+IFERROR(W348/H348,"0")</f>
        <v>20</v>
      </c>
      <c r="X349" s="347">
        <f>IFERROR(IF(X347="",0,X347),"0")+IFERROR(IF(X348="",0,X348),"0")</f>
        <v>0.43499999999999994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150</v>
      </c>
      <c r="W350" s="347">
        <f>IFERROR(SUM(W347:W348),"0")</f>
        <v>156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100</v>
      </c>
      <c r="W352" s="346">
        <f>IFERROR(IF(V352="",0,CEILING((V352/$H352),1)*$H352),"")</f>
        <v>101.39999999999999</v>
      </c>
      <c r="X352" s="36">
        <f>IFERROR(IF(W352=0,"",ROUNDUP(W352/H352,0)*0.02175),"")</f>
        <v>0.28275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12.820512820512821</v>
      </c>
      <c r="W353" s="347">
        <f>IFERROR(W352/H352,"0")</f>
        <v>13</v>
      </c>
      <c r="X353" s="347">
        <f>IFERROR(IF(X352="",0,X352),"0")</f>
        <v>0.28275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100</v>
      </c>
      <c r="W354" s="347">
        <f>IFERROR(SUM(W352:W352),"0")</f>
        <v>101.39999999999999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80</v>
      </c>
      <c r="W370" s="346">
        <f>IFERROR(IF(V370="",0,CEILING((V370/$H370),1)*$H370),"")</f>
        <v>85.8</v>
      </c>
      <c r="X370" s="36">
        <f>IFERROR(IF(W370=0,"",ROUNDUP(W370/H370,0)*0.02175),"")</f>
        <v>0.23924999999999999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10.256410256410257</v>
      </c>
      <c r="W374" s="347">
        <f>IFERROR(W370/H370,"0")+IFERROR(W371/H371,"0")+IFERROR(W372/H372,"0")+IFERROR(W373/H373,"0")</f>
        <v>11</v>
      </c>
      <c r="X374" s="347">
        <f>IFERROR(IF(X370="",0,X370),"0")+IFERROR(IF(X371="",0,X371),"0")+IFERROR(IF(X372="",0,X372),"0")+IFERROR(IF(X373="",0,X373),"0")</f>
        <v>0.23924999999999999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80</v>
      </c>
      <c r="W375" s="347">
        <f>IFERROR(SUM(W370:W373),"0")</f>
        <v>85.8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140</v>
      </c>
      <c r="W390" s="346">
        <f t="shared" si="18"/>
        <v>142.80000000000001</v>
      </c>
      <c r="X390" s="36">
        <f>IFERROR(IF(W390=0,"",ROUNDUP(W390/H390,0)*0.00753),"")</f>
        <v>0.25602000000000003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4.1999999999999993</v>
      </c>
      <c r="W395" s="346">
        <f t="shared" si="18"/>
        <v>4.2</v>
      </c>
      <c r="X395" s="36">
        <f t="shared" si="19"/>
        <v>1.004E-2</v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4.1999999999999993</v>
      </c>
      <c r="W399" s="346">
        <f t="shared" si="18"/>
        <v>4.2</v>
      </c>
      <c r="X399" s="36">
        <f t="shared" si="19"/>
        <v>1.004E-2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37.333333333333329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38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0.27610000000000001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148.39999999999998</v>
      </c>
      <c r="W402" s="347">
        <f>IFERROR(SUM(W388:W400),"0")</f>
        <v>151.19999999999999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10</v>
      </c>
      <c r="W404" s="346">
        <f>IFERROR(IF(V404="",0,CEILING((V404/$H404),1)*$H404),"")</f>
        <v>15.6</v>
      </c>
      <c r="X404" s="36">
        <f>IFERROR(IF(W404=0,"",ROUNDUP(W404/H404,0)*0.02175),"")</f>
        <v>4.3499999999999997E-2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1.2820512820512822</v>
      </c>
      <c r="W408" s="347">
        <f>IFERROR(W404/H404,"0")+IFERROR(W405/H405,"0")+IFERROR(W406/H406,"0")+IFERROR(W407/H407,"0")</f>
        <v>2</v>
      </c>
      <c r="X408" s="347">
        <f>IFERROR(IF(X404="",0,X404),"0")+IFERROR(IF(X405="",0,X405),"0")+IFERROR(IF(X406="",0,X406),"0")+IFERROR(IF(X407="",0,X407),"0")</f>
        <v>4.3499999999999997E-2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10</v>
      </c>
      <c r="W409" s="347">
        <f>IFERROR(SUM(W404:W407),"0")</f>
        <v>15.6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180</v>
      </c>
      <c r="W427" s="346">
        <f t="shared" ref="W427:W433" si="20">IFERROR(IF(V427="",0,CEILING((V427/$H427),1)*$H427),"")</f>
        <v>180.6</v>
      </c>
      <c r="X427" s="36">
        <f>IFERROR(IF(W427=0,"",ROUNDUP(W427/H427,0)*0.00753),"")</f>
        <v>0.32379000000000002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42.857142857142854</v>
      </c>
      <c r="W434" s="347">
        <f>IFERROR(W427/H427,"0")+IFERROR(W428/H428,"0")+IFERROR(W429/H429,"0")+IFERROR(W430/H430,"0")+IFERROR(W431/H431,"0")+IFERROR(W432/H432,"0")+IFERROR(W433/H433,"0")</f>
        <v>43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0.32379000000000002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180</v>
      </c>
      <c r="W435" s="347">
        <f>IFERROR(SUM(W427:W433),"0")</f>
        <v>180.6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80</v>
      </c>
      <c r="W449" s="346">
        <f t="shared" si="21"/>
        <v>84.48</v>
      </c>
      <c r="X449" s="36">
        <f t="shared" si="22"/>
        <v>0.19136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110</v>
      </c>
      <c r="W450" s="346">
        <f t="shared" si="21"/>
        <v>110.88000000000001</v>
      </c>
      <c r="X450" s="36">
        <f t="shared" si="22"/>
        <v>0.25115999999999999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110</v>
      </c>
      <c r="W452" s="346">
        <f t="shared" si="21"/>
        <v>110.88000000000001</v>
      </c>
      <c r="X452" s="36">
        <f t="shared" si="22"/>
        <v>0.25115999999999999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12</v>
      </c>
      <c r="W458" s="346">
        <f t="shared" si="21"/>
        <v>12</v>
      </c>
      <c r="X458" s="36">
        <f>IFERROR(IF(W458=0,"",ROUNDUP(W458/H458,0)*0.00753),"")</f>
        <v>3.7650000000000003E-2</v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61.818181818181813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63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0.73133000000000004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312</v>
      </c>
      <c r="W461" s="347">
        <f>IFERROR(SUM(W447:W459),"0")</f>
        <v>318.24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70</v>
      </c>
      <c r="W463" s="346">
        <f>IFERROR(IF(V463="",0,CEILING((V463/$H463),1)*$H463),"")</f>
        <v>73.92</v>
      </c>
      <c r="X463" s="36">
        <f>IFERROR(IF(W463=0,"",ROUNDUP(W463/H463,0)*0.01196),"")</f>
        <v>0.16744000000000001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13.257575757575758</v>
      </c>
      <c r="W465" s="347">
        <f>IFERROR(W463/H463,"0")+IFERROR(W464/H464,"0")</f>
        <v>14</v>
      </c>
      <c r="X465" s="347">
        <f>IFERROR(IF(X463="",0,X463),"0")+IFERROR(IF(X464="",0,X464),"0")</f>
        <v>0.16744000000000001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70</v>
      </c>
      <c r="W466" s="347">
        <f>IFERROR(SUM(W463:W464),"0")</f>
        <v>73.92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120</v>
      </c>
      <c r="W468" s="346">
        <f t="shared" ref="W468:W473" si="23">IFERROR(IF(V468="",0,CEILING((V468/$H468),1)*$H468),"")</f>
        <v>121.44000000000001</v>
      </c>
      <c r="X468" s="36">
        <f>IFERROR(IF(W468=0,"",ROUNDUP(W468/H468,0)*0.01196),"")</f>
        <v>0.27507999999999999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90</v>
      </c>
      <c r="W469" s="346">
        <f t="shared" si="23"/>
        <v>95.04</v>
      </c>
      <c r="X469" s="36">
        <f>IFERROR(IF(W469=0,"",ROUNDUP(W469/H469,0)*0.01196),"")</f>
        <v>0.21528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100</v>
      </c>
      <c r="W470" s="346">
        <f t="shared" si="23"/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58.712121212121204</v>
      </c>
      <c r="W474" s="347">
        <f>IFERROR(W468/H468,"0")+IFERROR(W469/H469,"0")+IFERROR(W470/H470,"0")+IFERROR(W471/H471,"0")+IFERROR(W472/H472,"0")+IFERROR(W473/H473,"0")</f>
        <v>60</v>
      </c>
      <c r="X474" s="347">
        <f>IFERROR(IF(X468="",0,X468),"0")+IFERROR(IF(X469="",0,X469),"0")+IFERROR(IF(X470="",0,X470),"0")+IFERROR(IF(X471="",0,X471),"0")+IFERROR(IF(X472="",0,X472),"0")+IFERROR(IF(X473="",0,X473),"0")</f>
        <v>0.71760000000000002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310</v>
      </c>
      <c r="W475" s="347">
        <f>IFERROR(SUM(W468:W473),"0")</f>
        <v>316.8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35</v>
      </c>
      <c r="W477" s="346">
        <f>IFERROR(IF(V477="",0,CEILING((V477/$H477),1)*$H477),"")</f>
        <v>39</v>
      </c>
      <c r="X477" s="36">
        <f>IFERROR(IF(W477=0,"",ROUNDUP(W477/H477,0)*0.02175),"")</f>
        <v>0.10874999999999999</v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35</v>
      </c>
      <c r="W478" s="346">
        <f>IFERROR(IF(V478="",0,CEILING((V478/$H478),1)*$H478),"")</f>
        <v>39</v>
      </c>
      <c r="X478" s="36">
        <f>IFERROR(IF(W478=0,"",ROUNDUP(W478/H478,0)*0.02175),"")</f>
        <v>0.10874999999999999</v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8.9743589743589745</v>
      </c>
      <c r="W479" s="347">
        <f>IFERROR(W477/H477,"0")+IFERROR(W478/H478,"0")</f>
        <v>10</v>
      </c>
      <c r="X479" s="347">
        <f>IFERROR(IF(X477="",0,X477),"0")+IFERROR(IF(X478="",0,X478),"0")</f>
        <v>0.21749999999999997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70</v>
      </c>
      <c r="W480" s="347">
        <f>IFERROR(SUM(W477:W478),"0")</f>
        <v>78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25</v>
      </c>
      <c r="W498" s="346">
        <f>IFERROR(IF(V498="",0,CEILING((V498/$H498),1)*$H498),"")</f>
        <v>25.200000000000003</v>
      </c>
      <c r="X498" s="36">
        <f>IFERROR(IF(W498=0,"",ROUNDUP(W498/H498,0)*0.00753),"")</f>
        <v>4.5179999999999998E-2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30</v>
      </c>
      <c r="W499" s="346">
        <f>IFERROR(IF(V499="",0,CEILING((V499/$H499),1)*$H499),"")</f>
        <v>33.6</v>
      </c>
      <c r="X499" s="36">
        <f>IFERROR(IF(W499=0,"",ROUNDUP(W499/H499,0)*0.00753),"")</f>
        <v>6.0240000000000002E-2</v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13.095238095238095</v>
      </c>
      <c r="W502" s="347">
        <f>IFERROR(W498/H498,"0")+IFERROR(W499/H499,"0")+IFERROR(W500/H500,"0")+IFERROR(W501/H501,"0")</f>
        <v>14</v>
      </c>
      <c r="X502" s="347">
        <f>IFERROR(IF(X498="",0,X498),"0")+IFERROR(IF(X499="",0,X499),"0")+IFERROR(IF(X500="",0,X500),"0")+IFERROR(IF(X501="",0,X501),"0")</f>
        <v>0.10542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55</v>
      </c>
      <c r="W503" s="347">
        <f>IFERROR(SUM(W498:W501),"0")</f>
        <v>58.800000000000004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4514.55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4678.51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4774.9445617983547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4948.1579999999994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9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4999.9445617983547</v>
      </c>
      <c r="W515" s="347">
        <f>GrossWeightTotalR+PalletQtyTotalR*25</f>
        <v>5173.1579999999994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749.97891986685102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773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9.7717199999999984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97.2</v>
      </c>
      <c r="D522" s="46">
        <f>IFERROR(W57*1,"0")+IFERROR(W58*1,"0")+IFERROR(W59*1,"0")+IFERROR(W60*1,"0")</f>
        <v>4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298.10000000000002</v>
      </c>
      <c r="F522" s="46">
        <f>IFERROR(W130*1,"0")+IFERROR(W131*1,"0")+IFERROR(W132*1,"0")+IFERROR(W133*1,"0")</f>
        <v>100.80000000000001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98.700000000000017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764.4</v>
      </c>
      <c r="J522" s="46">
        <f>IFERROR(W204*1,"0")+IFERROR(W205*1,"0")+IFERROR(W206*1,"0")+IFERROR(W207*1,"0")+IFERROR(W208*1,"0")+IFERROR(W209*1,"0")+IFERROR(W213*1,"0")</f>
        <v>8</v>
      </c>
      <c r="K522" s="339"/>
      <c r="L522" s="46">
        <f>IFERROR(W218*1,"0")+IFERROR(W219*1,"0")+IFERROR(W220*1,"0")+IFERROR(W221*1,"0")+IFERROR(W222*1,"0")+IFERROR(W223*1,"0")</f>
        <v>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217.04999999999998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15.9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1787.4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85.8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166.79999999999998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180.6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786.96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58.800000000000004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