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3,24 ПОКОМ ЗПФ филиалы\1 машина Бердянск\"/>
    </mc:Choice>
  </mc:AlternateContent>
  <xr:revisionPtr revIDLastSave="0" documentId="13_ncr:1_{C9EA4390-CBE7-4D05-BE03-A1E506C673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49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8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6" i="1" s="1"/>
  <c r="N213" i="1"/>
  <c r="V210" i="1"/>
  <c r="X209" i="1"/>
  <c r="V209" i="1"/>
  <c r="X208" i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90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2" i="1" s="1"/>
  <c r="N179" i="1"/>
  <c r="V176" i="1"/>
  <c r="X175" i="1"/>
  <c r="V175" i="1"/>
  <c r="X174" i="1"/>
  <c r="W174" i="1"/>
  <c r="W175" i="1" s="1"/>
  <c r="N174" i="1"/>
  <c r="V171" i="1"/>
  <c r="X170" i="1"/>
  <c r="V170" i="1"/>
  <c r="X169" i="1"/>
  <c r="W169" i="1"/>
  <c r="W170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9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46" i="1"/>
  <c r="V146" i="1"/>
  <c r="X145" i="1"/>
  <c r="V145" i="1"/>
  <c r="X144" i="1"/>
  <c r="W144" i="1"/>
  <c r="W145" i="1" s="1"/>
  <c r="N144" i="1"/>
  <c r="V141" i="1"/>
  <c r="X140" i="1"/>
  <c r="V140" i="1"/>
  <c r="X139" i="1"/>
  <c r="W139" i="1"/>
  <c r="W140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W124" i="1"/>
  <c r="V124" i="1"/>
  <c r="X123" i="1"/>
  <c r="V123" i="1"/>
  <c r="X122" i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6" i="1" s="1"/>
  <c r="N103" i="1"/>
  <c r="W100" i="1"/>
  <c r="V100" i="1"/>
  <c r="X99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0" i="1" s="1"/>
  <c r="N87" i="1"/>
  <c r="W84" i="1"/>
  <c r="V84" i="1"/>
  <c r="X83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X73" i="1" s="1"/>
  <c r="W71" i="1"/>
  <c r="W74" i="1" s="1"/>
  <c r="N71" i="1"/>
  <c r="V68" i="1"/>
  <c r="X67" i="1"/>
  <c r="V67" i="1"/>
  <c r="X66" i="1"/>
  <c r="W66" i="1"/>
  <c r="W67" i="1" s="1"/>
  <c r="N66" i="1"/>
  <c r="W63" i="1"/>
  <c r="V63" i="1"/>
  <c r="X62" i="1"/>
  <c r="V62" i="1"/>
  <c r="X61" i="1"/>
  <c r="W61" i="1"/>
  <c r="N61" i="1"/>
  <c r="X60" i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7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W24" i="1"/>
  <c r="V24" i="1"/>
  <c r="X23" i="1"/>
  <c r="V23" i="1"/>
  <c r="X22" i="1"/>
  <c r="W22" i="1"/>
  <c r="N22" i="1"/>
  <c r="H10" i="1"/>
  <c r="A9" i="1"/>
  <c r="D7" i="1"/>
  <c r="O6" i="1"/>
  <c r="N2" i="1"/>
  <c r="F10" i="1" l="1"/>
  <c r="J9" i="1"/>
  <c r="F9" i="1"/>
  <c r="A10" i="1"/>
  <c r="W32" i="1"/>
  <c r="W105" i="1"/>
  <c r="W129" i="1"/>
  <c r="H9" i="1"/>
  <c r="W269" i="1"/>
  <c r="W268" i="1"/>
  <c r="W270" i="1" s="1"/>
  <c r="W23" i="1"/>
  <c r="V271" i="1"/>
  <c r="X32" i="1"/>
  <c r="X272" i="1" s="1"/>
  <c r="V267" i="1"/>
  <c r="W41" i="1"/>
  <c r="W46" i="1"/>
  <c r="W56" i="1"/>
  <c r="W68" i="1"/>
  <c r="W267" i="1" s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B280" i="1" l="1"/>
  <c r="W271" i="1"/>
  <c r="A280" i="1"/>
  <c r="C280" i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<sst xmlns="http://schemas.openxmlformats.org/spreadsheetml/2006/main" count="978" uniqueCount="376">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</sst>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1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6</v>
      </c>
      <c r="W28" s="166">
        <f>IFERROR(IF(V28="","",V28),"")</f>
        <v>6</v>
      </c>
      <c r="X28" s="37">
        <f>IFERROR(IF(V28="","",V28*0.00936),"")</f>
        <v>5.6160000000000002E-2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32</v>
      </c>
      <c r="W29" s="166">
        <f>IFERROR(IF(V29="","",V29),"")</f>
        <v>32</v>
      </c>
      <c r="X29" s="37">
        <f>IFERROR(IF(V29="","",V29*0.00936),"")</f>
        <v>0.29952000000000001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115</v>
      </c>
      <c r="W30" s="166">
        <f>IFERROR(IF(V30="","",V30),"")</f>
        <v>115</v>
      </c>
      <c r="X30" s="37">
        <f>IFERROR(IF(V30="","",V30*0.00936),"")</f>
        <v>1.0764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5</v>
      </c>
      <c r="W31" s="166">
        <f>IFERROR(IF(V31="","",V31),"")</f>
        <v>5</v>
      </c>
      <c r="X31" s="37">
        <f>IFERROR(IF(V31="","",V31*0.00936),"")</f>
        <v>4.6800000000000001E-2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158</v>
      </c>
      <c r="W32" s="167">
        <f>IFERROR(SUM(W28:W31),"0")</f>
        <v>158</v>
      </c>
      <c r="X32" s="167">
        <f>IFERROR(IF(X28="",0,X28),"0")+IFERROR(IF(X29="",0,X29),"0")+IFERROR(IF(X30="",0,X30),"0")+IFERROR(IF(X31="",0,X31),"0")</f>
        <v>1.47888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237</v>
      </c>
      <c r="W33" s="167">
        <f>IFERROR(SUMPRODUCT(W28:W31*H28:H31),"0")</f>
        <v>237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32</v>
      </c>
      <c r="W39" s="166">
        <f>IFERROR(IF(V39="","",V39),"")</f>
        <v>32</v>
      </c>
      <c r="X39" s="37">
        <f>IFERROR(IF(V39="","",V39*0.0155),"")</f>
        <v>0.496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32</v>
      </c>
      <c r="W40" s="167">
        <f>IFERROR(SUM(W36:W39),"0")</f>
        <v>32</v>
      </c>
      <c r="X40" s="167">
        <f>IFERROR(IF(X36="",0,X36),"0")+IFERROR(IF(X37="",0,X37),"0")+IFERROR(IF(X38="",0,X38),"0")+IFERROR(IF(X39="",0,X39),"0")</f>
        <v>0.496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192</v>
      </c>
      <c r="W41" s="167">
        <f>IFERROR(SUMPRODUCT(W36:W39*H36:H39),"0")</f>
        <v>192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78</v>
      </c>
      <c r="W55" s="166">
        <f t="shared" si="0"/>
        <v>78</v>
      </c>
      <c r="X55" s="37">
        <f t="shared" si="1"/>
        <v>1.2090000000000001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78</v>
      </c>
      <c r="W56" s="167">
        <f>IFERROR(SUM(W50:W55),"0")</f>
        <v>78</v>
      </c>
      <c r="X56" s="167">
        <f>IFERROR(IF(X50="",0,X50),"0")+IFERROR(IF(X51="",0,X51),"0")+IFERROR(IF(X52="",0,X52),"0")+IFERROR(IF(X53="",0,X53),"0")+IFERROR(IF(X54="",0,X54),"0")+IFERROR(IF(X55="",0,X55),"0")</f>
        <v>1.2090000000000001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561.6</v>
      </c>
      <c r="W57" s="167">
        <f>IFERROR(SUMPRODUCT(W50:W55*H50:H55),"0")</f>
        <v>561.6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641</v>
      </c>
      <c r="W61" s="166">
        <f>IFERROR(IF(V61="","",V61),"")</f>
        <v>641</v>
      </c>
      <c r="X61" s="37">
        <f>IFERROR(IF(V61="","",V61*0.00866),"")</f>
        <v>5.5510599999999997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641</v>
      </c>
      <c r="W62" s="167">
        <f>IFERROR(SUM(W60:W61),"0")</f>
        <v>641</v>
      </c>
      <c r="X62" s="167">
        <f>IFERROR(IF(X60="",0,X60),"0")+IFERROR(IF(X61="",0,X61),"0")</f>
        <v>5.5510599999999997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3205</v>
      </c>
      <c r="W63" s="167">
        <f>IFERROR(SUMPRODUCT(W60:W61*H60:H61),"0")</f>
        <v>3205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6</v>
      </c>
      <c r="W66" s="166">
        <f>IFERROR(IF(V66="","",V66),"")</f>
        <v>6</v>
      </c>
      <c r="X66" s="37">
        <f>IFERROR(IF(V66="","",V66*0.01788),"")</f>
        <v>0.10728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6</v>
      </c>
      <c r="W67" s="167">
        <f>IFERROR(SUM(W66:W66),"0")</f>
        <v>6</v>
      </c>
      <c r="X67" s="167">
        <f>IFERROR(IF(X66="",0,X66),"0")</f>
        <v>0.10728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21.6</v>
      </c>
      <c r="W68" s="167">
        <f>IFERROR(SUMPRODUCT(W66:W66*H66:H66),"0")</f>
        <v>21.6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14</v>
      </c>
      <c r="W71" s="166">
        <f>IFERROR(IF(V71="","",V71),"")</f>
        <v>14</v>
      </c>
      <c r="X71" s="37">
        <f>IFERROR(IF(V71="","",V71*0.01788),"")</f>
        <v>0.25031999999999999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20</v>
      </c>
      <c r="W72" s="166">
        <f>IFERROR(IF(V72="","",V72),"")</f>
        <v>20</v>
      </c>
      <c r="X72" s="37">
        <f>IFERROR(IF(V72="","",V72*0.01788),"")</f>
        <v>0.35760000000000003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34</v>
      </c>
      <c r="W73" s="167">
        <f>IFERROR(SUM(W71:W72),"0")</f>
        <v>34</v>
      </c>
      <c r="X73" s="167">
        <f>IFERROR(IF(X71="",0,X71),"0")+IFERROR(IF(X72="",0,X72),"0")</f>
        <v>0.60792000000000002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122.4</v>
      </c>
      <c r="W74" s="167">
        <f>IFERROR(SUMPRODUCT(W71:W72*H71:H72),"0")</f>
        <v>122.4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26</v>
      </c>
      <c r="W78" s="166">
        <f t="shared" si="2"/>
        <v>26</v>
      </c>
      <c r="X78" s="37">
        <f t="shared" si="3"/>
        <v>0.46488000000000002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95</v>
      </c>
      <c r="W79" s="166">
        <f t="shared" si="2"/>
        <v>95</v>
      </c>
      <c r="X79" s="37">
        <f t="shared" si="3"/>
        <v>1.6986000000000001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25</v>
      </c>
      <c r="W80" s="166">
        <f t="shared" si="2"/>
        <v>25</v>
      </c>
      <c r="X80" s="37">
        <f t="shared" si="3"/>
        <v>0.44700000000000001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33</v>
      </c>
      <c r="W81" s="166">
        <f t="shared" si="2"/>
        <v>33</v>
      </c>
      <c r="X81" s="37">
        <f t="shared" si="3"/>
        <v>0.59004000000000001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47</v>
      </c>
      <c r="W82" s="166">
        <f t="shared" si="2"/>
        <v>47</v>
      </c>
      <c r="X82" s="37">
        <f t="shared" si="3"/>
        <v>0.84036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226</v>
      </c>
      <c r="W83" s="167">
        <f>IFERROR(SUM(W77:W82),"0")</f>
        <v>226</v>
      </c>
      <c r="X83" s="167">
        <f>IFERROR(IF(X77="",0,X77),"0")+IFERROR(IF(X78="",0,X78),"0")+IFERROR(IF(X79="",0,X79),"0")+IFERROR(IF(X80="",0,X80),"0")+IFERROR(IF(X81="",0,X81),"0")+IFERROR(IF(X82="",0,X82),"0")</f>
        <v>4.0408800000000005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821.5200000000001</v>
      </c>
      <c r="W84" s="167">
        <f>IFERROR(SUMPRODUCT(W77:W82*H77:H82),"0")</f>
        <v>821.5200000000001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42</v>
      </c>
      <c r="W88" s="166">
        <f>IFERROR(IF(V88="","",V88),"")</f>
        <v>42</v>
      </c>
      <c r="X88" s="37">
        <f>IFERROR(IF(V88="","",V88*0.01788),"")</f>
        <v>0.75095999999999996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7</v>
      </c>
      <c r="W89" s="166">
        <f>IFERROR(IF(V89="","",V89),"")</f>
        <v>7</v>
      </c>
      <c r="X89" s="37">
        <f>IFERROR(IF(V89="","",V89*0.0155),"")</f>
        <v>0.1085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49</v>
      </c>
      <c r="W90" s="167">
        <f>IFERROR(SUM(W87:W89),"0")</f>
        <v>49</v>
      </c>
      <c r="X90" s="167">
        <f>IFERROR(IF(X87="",0,X87),"0")+IFERROR(IF(X88="",0,X88),"0")+IFERROR(IF(X89="",0,X89),"0")</f>
        <v>0.85946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172.76000000000002</v>
      </c>
      <c r="W91" s="167">
        <f>IFERROR(SUMPRODUCT(W87:W89*H87:H89),"0")</f>
        <v>172.76000000000002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47</v>
      </c>
      <c r="W94" s="166">
        <f>IFERROR(IF(V94="","",V94),"")</f>
        <v>47</v>
      </c>
      <c r="X94" s="37">
        <f>IFERROR(IF(V94="","",V94*0.0155),"")</f>
        <v>0.72850000000000004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78</v>
      </c>
      <c r="W95" s="166">
        <f>IFERROR(IF(V95="","",V95),"")</f>
        <v>78</v>
      </c>
      <c r="X95" s="37">
        <f>IFERROR(IF(V95="","",V95*0.0155),"")</f>
        <v>1.2090000000000001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19</v>
      </c>
      <c r="W96" s="166">
        <f>IFERROR(IF(V96="","",V96),"")</f>
        <v>19</v>
      </c>
      <c r="X96" s="37">
        <f>IFERROR(IF(V96="","",V96*0.0155),"")</f>
        <v>0.29449999999999998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176</v>
      </c>
      <c r="W97" s="166">
        <f>IFERROR(IF(V97="","",V97),"")</f>
        <v>176</v>
      </c>
      <c r="X97" s="37">
        <f>IFERROR(IF(V97="","",V97*0.0155),"")</f>
        <v>2.7279999999999998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320</v>
      </c>
      <c r="W99" s="167">
        <f>IFERROR(SUM(W94:W98),"0")</f>
        <v>320</v>
      </c>
      <c r="X99" s="167">
        <f>IFERROR(IF(X94="",0,X94),"0")+IFERROR(IF(X95="",0,X95),"0")+IFERROR(IF(X96="",0,X96),"0")+IFERROR(IF(X97="",0,X97),"0")+IFERROR(IF(X98="",0,X98),"0")</f>
        <v>4.96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2282.88</v>
      </c>
      <c r="W100" s="167">
        <f>IFERROR(SUMPRODUCT(W94:W98*H94:H98),"0")</f>
        <v>2282.88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75</v>
      </c>
      <c r="W103" s="166">
        <f>IFERROR(IF(V103="","",V103),"")</f>
        <v>75</v>
      </c>
      <c r="X103" s="37">
        <f>IFERROR(IF(V103="","",V103*0.01788),"")</f>
        <v>1.341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83</v>
      </c>
      <c r="W104" s="166">
        <f>IFERROR(IF(V104="","",V104),"")</f>
        <v>83</v>
      </c>
      <c r="X104" s="37">
        <f>IFERROR(IF(V104="","",V104*0.01788),"")</f>
        <v>1.48404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158</v>
      </c>
      <c r="W105" s="167">
        <f>IFERROR(SUM(W103:W104),"0")</f>
        <v>158</v>
      </c>
      <c r="X105" s="167">
        <f>IFERROR(IF(X103="",0,X103),"0")+IFERROR(IF(X104="",0,X104),"0")</f>
        <v>2.82504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474</v>
      </c>
      <c r="W106" s="167">
        <f>IFERROR(SUMPRODUCT(W103:W104*H103:H104),"0")</f>
        <v>474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112</v>
      </c>
      <c r="W109" s="166">
        <f>IFERROR(IF(V109="","",V109),"")</f>
        <v>112</v>
      </c>
      <c r="X109" s="37">
        <f>IFERROR(IF(V109="","",V109*0.01788),"")</f>
        <v>2.0025599999999999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112</v>
      </c>
      <c r="W110" s="167">
        <f>IFERROR(SUM(W109:W109),"0")</f>
        <v>112</v>
      </c>
      <c r="X110" s="167">
        <f>IFERROR(IF(X109="",0,X109),"0")</f>
        <v>2.0025599999999999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336</v>
      </c>
      <c r="W111" s="167">
        <f>IFERROR(SUMPRODUCT(W109:W109*H109:H109),"0")</f>
        <v>336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34</v>
      </c>
      <c r="W116" s="166">
        <f>IFERROR(IF(V116="","",V116),"")</f>
        <v>34</v>
      </c>
      <c r="X116" s="37">
        <f>IFERROR(IF(V116="","",V116*0.01788),"")</f>
        <v>0.60792000000000002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31</v>
      </c>
      <c r="W117" s="166">
        <f>IFERROR(IF(V117="","",V117),"")</f>
        <v>31</v>
      </c>
      <c r="X117" s="37">
        <f>IFERROR(IF(V117="","",V117*0.01788),"")</f>
        <v>0.55427999999999999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65</v>
      </c>
      <c r="W118" s="167">
        <f>IFERROR(SUM(W114:W117),"0")</f>
        <v>65</v>
      </c>
      <c r="X118" s="167">
        <f>IFERROR(IF(X114="",0,X114),"0")+IFERROR(IF(X115="",0,X115),"0")+IFERROR(IF(X116="",0,X116),"0")+IFERROR(IF(X117="",0,X117),"0")</f>
        <v>1.1621999999999999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195</v>
      </c>
      <c r="W119" s="167">
        <f>IFERROR(SUMPRODUCT(W114:W117*H114:H117),"0")</f>
        <v>195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318</v>
      </c>
      <c r="W151" s="166">
        <f>IFERROR(IF(V151="","",V151),"")</f>
        <v>318</v>
      </c>
      <c r="X151" s="37">
        <f>IFERROR(IF(V151="","",V151*0.00866),"")</f>
        <v>2.7538799999999997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318</v>
      </c>
      <c r="W153" s="167">
        <f>IFERROR(SUM(W149:W152),"0")</f>
        <v>318</v>
      </c>
      <c r="X153" s="167">
        <f>IFERROR(IF(X149="",0,X149),"0")+IFERROR(IF(X150="",0,X150),"0")+IFERROR(IF(X151="",0,X151),"0")+IFERROR(IF(X152="",0,X152),"0")</f>
        <v>2.7538799999999997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1590</v>
      </c>
      <c r="W154" s="167">
        <f>IFERROR(SUMPRODUCT(W149:W152*H149:H152),"0")</f>
        <v>1590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78</v>
      </c>
      <c r="W163" s="166">
        <f>IFERROR(IF(V163="","",V163),"")</f>
        <v>78</v>
      </c>
      <c r="X163" s="37">
        <f>IFERROR(IF(V163="","",V163*0.01788),"")</f>
        <v>1.3946400000000001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31</v>
      </c>
      <c r="W164" s="166">
        <f>IFERROR(IF(V164="","",V164),"")</f>
        <v>31</v>
      </c>
      <c r="X164" s="37">
        <f>IFERROR(IF(V164="","",V164*0.01788),"")</f>
        <v>0.55427999999999999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109</v>
      </c>
      <c r="W165" s="167">
        <f>IFERROR(SUM(W163:W164),"0")</f>
        <v>109</v>
      </c>
      <c r="X165" s="167">
        <f>IFERROR(IF(X163="",0,X163),"0")+IFERROR(IF(X164="",0,X164),"0")</f>
        <v>1.9489200000000002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327</v>
      </c>
      <c r="W166" s="167">
        <f>IFERROR(SUMPRODUCT(W163:W164*H163:H164),"0")</f>
        <v>327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17</v>
      </c>
      <c r="W181" s="166">
        <f>IFERROR(IF(V181="","",V181),"")</f>
        <v>17</v>
      </c>
      <c r="X181" s="37">
        <f>IFERROR(IF(V181="","",V181*0.01788),"")</f>
        <v>0.30396000000000001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17</v>
      </c>
      <c r="W182" s="167">
        <f>IFERROR(SUM(W179:W181),"0")</f>
        <v>17</v>
      </c>
      <c r="X182" s="167">
        <f>IFERROR(IF(X179="",0,X179),"0")+IFERROR(IF(X180="",0,X180),"0")+IFERROR(IF(X181="",0,X181),"0")</f>
        <v>0.30396000000000001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51</v>
      </c>
      <c r="W183" s="167">
        <f>IFERROR(SUMPRODUCT(W179:W181*H179:H181),"0")</f>
        <v>51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103</v>
      </c>
      <c r="W193" s="166">
        <f>IFERROR(IF(V193="","",V193),"")</f>
        <v>103</v>
      </c>
      <c r="X193" s="37">
        <f>IFERROR(IF(V193="","",V193*0.0155),"")</f>
        <v>1.5965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103</v>
      </c>
      <c r="W196" s="167">
        <f>IFERROR(SUM(W193:W195),"0")</f>
        <v>103</v>
      </c>
      <c r="X196" s="167">
        <f>IFERROR(IF(X193="",0,X193),"0")+IFERROR(IF(X194="",0,X194),"0")+IFERROR(IF(X195="",0,X195),"0")</f>
        <v>1.5965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576.79999999999995</v>
      </c>
      <c r="W197" s="167">
        <f>IFERROR(SUMPRODUCT(W193:W195*H193:H195),"0")</f>
        <v>576.79999999999995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10</v>
      </c>
      <c r="W201" s="166">
        <f>IFERROR(IF(V201="","",V201),"")</f>
        <v>10</v>
      </c>
      <c r="X201" s="37">
        <f>IFERROR(IF(V201="","",V201*0.0155),"")</f>
        <v>0.155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26</v>
      </c>
      <c r="W203" s="166">
        <f>IFERROR(IF(V203="","",V203),"")</f>
        <v>26</v>
      </c>
      <c r="X203" s="37">
        <f>IFERROR(IF(V203="","",V203*0.0155),"")</f>
        <v>0.40300000000000002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36</v>
      </c>
      <c r="W204" s="167">
        <f>IFERROR(SUM(W200:W203),"0")</f>
        <v>36</v>
      </c>
      <c r="X204" s="167">
        <f>IFERROR(IF(X200="",0,X200),"0")+IFERROR(IF(X201="",0,X201),"0")+IFERROR(IF(X202="",0,X202),"0")+IFERROR(IF(X203="",0,X203),"0")</f>
        <v>0.55800000000000005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259.20000000000005</v>
      </c>
      <c r="W205" s="167">
        <f>IFERROR(SUMPRODUCT(W200:W203*H200:H203),"0")</f>
        <v>259.20000000000005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49</v>
      </c>
      <c r="W226" s="166">
        <f>IFERROR(IF(V226="","",V226),"")</f>
        <v>49</v>
      </c>
      <c r="X226" s="37">
        <f>IFERROR(IF(V226="","",V226*0.0155),"")</f>
        <v>0.75949999999999995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49</v>
      </c>
      <c r="W227" s="167">
        <f>IFERROR(SUM(W226:W226),"0")</f>
        <v>49</v>
      </c>
      <c r="X227" s="167">
        <f>IFERROR(IF(X226="",0,X226),"0")</f>
        <v>0.75949999999999995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245</v>
      </c>
      <c r="W228" s="167">
        <f>IFERROR(SUMPRODUCT(W226:W226*H226:H226),"0")</f>
        <v>245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75</v>
      </c>
      <c r="W237" s="166">
        <f>IFERROR(IF(V237="","",V237),"")</f>
        <v>75</v>
      </c>
      <c r="X237" s="37">
        <f>IFERROR(IF(V237="","",V237*0.00502),"")</f>
        <v>0.3765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75</v>
      </c>
      <c r="W238" s="167">
        <f>IFERROR(SUM(W237:W237),"0")</f>
        <v>75</v>
      </c>
      <c r="X238" s="167">
        <f>IFERROR(IF(X237="",0,X237),"0")</f>
        <v>0.3765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135</v>
      </c>
      <c r="W239" s="167">
        <f>IFERROR(SUMPRODUCT(W237:W237*H237:H237),"0")</f>
        <v>135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53</v>
      </c>
      <c r="W241" s="166">
        <f>IFERROR(IF(V241="","",V241),"")</f>
        <v>53</v>
      </c>
      <c r="X241" s="37">
        <f>IFERROR(IF(V241="","",V241*0.0155),"")</f>
        <v>0.82150000000000001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53</v>
      </c>
      <c r="W242" s="167">
        <f>IFERROR(SUM(W241:W241),"0")</f>
        <v>53</v>
      </c>
      <c r="X242" s="167">
        <f>IFERROR(IF(X241="",0,X241),"0")</f>
        <v>0.82150000000000001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318</v>
      </c>
      <c r="W243" s="167">
        <f>IFERROR(SUMPRODUCT(W241:W241*H241:H241),"0")</f>
        <v>318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172</v>
      </c>
      <c r="W247" s="166">
        <f>IFERROR(IF(V247="","",V247),"")</f>
        <v>172</v>
      </c>
      <c r="X247" s="37">
        <f>IFERROR(IF(V247="","",V247*0.0155),"")</f>
        <v>2.6659999999999999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172</v>
      </c>
      <c r="W249" s="167">
        <f>IFERROR(SUM(W245:W248),"0")</f>
        <v>172</v>
      </c>
      <c r="X249" s="167">
        <f>IFERROR(IF(X245="",0,X245),"0")+IFERROR(IF(X246="",0,X246),"0")+IFERROR(IF(X247="",0,X247),"0")+IFERROR(IF(X248="",0,X248),"0")</f>
        <v>2.6659999999999999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860</v>
      </c>
      <c r="W250" s="167">
        <f>IFERROR(SUMPRODUCT(W245:W248*H245:H248),"0")</f>
        <v>860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0</v>
      </c>
      <c r="W252" s="166">
        <f t="shared" ref="W252:W264" si="4">IFERROR(IF(V252="","",V252),"")</f>
        <v>0</v>
      </c>
      <c r="X252" s="37">
        <f>IFERROR(IF(V252="","",V252*0.00936),"")</f>
        <v>0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63</v>
      </c>
      <c r="W258" s="166">
        <f t="shared" si="4"/>
        <v>63</v>
      </c>
      <c r="X258" s="37">
        <f>IFERROR(IF(V258="","",V258*0.00936),"")</f>
        <v>0.58967999999999998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29</v>
      </c>
      <c r="W259" s="166">
        <f t="shared" si="4"/>
        <v>29</v>
      </c>
      <c r="X259" s="37">
        <f>IFERROR(IF(V259="","",V259*0.0155),"")</f>
        <v>0.44950000000000001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92</v>
      </c>
      <c r="W265" s="167">
        <f>IFERROR(SUM(W252:W264),"0")</f>
        <v>92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1.03918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392.6</v>
      </c>
      <c r="W266" s="167">
        <f>IFERROR(SUMPRODUCT(W252:W264*H252:H264),"0")</f>
        <v>392.6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13376.360000000002</v>
      </c>
      <c r="W267" s="167">
        <f>IFERROR(W24+W33+W41+W47+W57+W63+W68+W74+W84+W91+W100+W106+W111+W119+W124+W130+W135+W141+W146+W154+W159+W166+W171+W176+W183+W190+W197+W205+W210+W216+W222+W228+W233+W239+W243+W250+W266,"0")</f>
        <v>13376.360000000002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14397.784400000002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14397.784400000002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31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31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15172.784400000002</v>
      </c>
      <c r="W270" s="167">
        <f>GrossWeightTotalR+PalletQtyTotalR*25</f>
        <v>15172.784400000002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2903</v>
      </c>
      <c r="W271" s="167">
        <f>IFERROR(W23+W32+W40+W46+W56+W62+W67+W73+W83+W90+W99+W105+W110+W118+W123+W129+W134+W140+W145+W153+W158+W165+W170+W175+W182+W189+W196+W204+W209+W215+W221+W227+W232+W238+W242+W249+W265,"0")</f>
        <v>2903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38.124220000000001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237</v>
      </c>
      <c r="D277" s="47">
        <f>IFERROR(V36*H36,"0")+IFERROR(V37*H37,"0")+IFERROR(V38*H38,"0")+IFERROR(V39*H39,"0")</f>
        <v>192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561.6</v>
      </c>
      <c r="G277" s="47">
        <f>IFERROR(V60*H60,"0")+IFERROR(V61*H61,"0")</f>
        <v>3205</v>
      </c>
      <c r="H277" s="47">
        <f>IFERROR(V66*H66,"0")</f>
        <v>21.6</v>
      </c>
      <c r="I277" s="47">
        <f>IFERROR(V71*H71,"0")+IFERROR(V72*H72,"0")</f>
        <v>122.4</v>
      </c>
      <c r="J277" s="47">
        <f>IFERROR(V77*H77,"0")+IFERROR(V78*H78,"0")+IFERROR(V79*H79,"0")+IFERROR(V80*H80,"0")+IFERROR(V81*H81,"0")+IFERROR(V82*H82,"0")</f>
        <v>821.5200000000001</v>
      </c>
      <c r="K277" s="47">
        <f>IFERROR(V87*H87,"0")+IFERROR(V88*H88,"0")+IFERROR(V89*H89,"0")</f>
        <v>172.76000000000002</v>
      </c>
      <c r="L277" s="47">
        <f>IFERROR(V94*H94,"0")+IFERROR(V95*H95,"0")+IFERROR(V96*H96,"0")+IFERROR(V97*H97,"0")+IFERROR(V98*H98,"0")</f>
        <v>2282.88</v>
      </c>
      <c r="M277" s="47">
        <f>IFERROR(V103*H103,"0")+IFERROR(V104*H104,"0")</f>
        <v>474</v>
      </c>
      <c r="N277" s="47">
        <f>IFERROR(V109*H109,"0")</f>
        <v>336</v>
      </c>
      <c r="O277" s="47">
        <f>IFERROR(V114*H114,"0")+IFERROR(V115*H115,"0")+IFERROR(V116*H116,"0")+IFERROR(V117*H117,"0")</f>
        <v>195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1590</v>
      </c>
      <c r="V277" s="47">
        <f>IFERROR(V163*H163,"0")+IFERROR(V164*H164,"0")</f>
        <v>327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51</v>
      </c>
      <c r="Z277" s="47">
        <f>IFERROR(V187*H187,"0")+IFERROR(V188*H188,"0")</f>
        <v>0</v>
      </c>
      <c r="AA277" s="47">
        <f>IFERROR(V193*H193,"0")+IFERROR(V194*H194,"0")+IFERROR(V195*H195,"0")</f>
        <v>576.79999999999995</v>
      </c>
      <c r="AB277" s="47">
        <f>IFERROR(V200*H200,"0")+IFERROR(V201*H201,"0")+IFERROR(V202*H202,"0")+IFERROR(V203*H203,"0")</f>
        <v>259.20000000000005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245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1705.6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8912.4800000000014</v>
      </c>
      <c r="B280" s="61">
        <f>SUMPRODUCT(--(BA:BA="ПГП"),--(U:U="кор"),H:H,W:W)+SUMPRODUCT(--(BA:BA="ПГП"),--(U:U="кг"),W:W)</f>
        <v>4463.88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2024-03-22T10:41:05Z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