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2D4A77D-182A-43E0-ACF5-280E71C33F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50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5" i="1" s="1"/>
  <c r="N213" i="1"/>
  <c r="V210" i="1"/>
  <c r="X209" i="1"/>
  <c r="V209" i="1"/>
  <c r="X208" i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89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X175" i="1"/>
  <c r="V175" i="1"/>
  <c r="X174" i="1"/>
  <c r="W174" i="1"/>
  <c r="W176" i="1" s="1"/>
  <c r="N174" i="1"/>
  <c r="V171" i="1"/>
  <c r="X170" i="1"/>
  <c r="V170" i="1"/>
  <c r="X169" i="1"/>
  <c r="W169" i="1"/>
  <c r="W171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8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53" i="1" s="1"/>
  <c r="V146" i="1"/>
  <c r="X145" i="1"/>
  <c r="V145" i="1"/>
  <c r="X144" i="1"/>
  <c r="W144" i="1"/>
  <c r="W146" i="1" s="1"/>
  <c r="N144" i="1"/>
  <c r="V141" i="1"/>
  <c r="X140" i="1"/>
  <c r="V140" i="1"/>
  <c r="X139" i="1"/>
  <c r="W139" i="1"/>
  <c r="W141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267" i="1" s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X23" i="1"/>
  <c r="V23" i="1"/>
  <c r="V271" i="1" s="1"/>
  <c r="X22" i="1"/>
  <c r="W22" i="1"/>
  <c r="W24" i="1" s="1"/>
  <c r="N22" i="1"/>
  <c r="H10" i="1"/>
  <c r="A9" i="1"/>
  <c r="A10" i="1" s="1"/>
  <c r="D7" i="1"/>
  <c r="O6" i="1"/>
  <c r="N2" i="1"/>
  <c r="X272" i="1" l="1"/>
  <c r="F9" i="1"/>
  <c r="J9" i="1"/>
  <c r="F10" i="1"/>
  <c r="W23" i="1"/>
  <c r="W33" i="1"/>
  <c r="W267" i="1" s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W271" i="1" l="1"/>
  <c r="B280" i="1"/>
  <c r="W270" i="1"/>
  <c r="C280" i="1" s="1"/>
  <c r="A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<sst xmlns="http://schemas.openxmlformats.org/spreadsheetml/2006/main" count="978" uniqueCount="376">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</sst>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4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3</v>
      </c>
      <c r="W28" s="166">
        <f>IFERROR(IF(V28="","",V28),"")</f>
        <v>3</v>
      </c>
      <c r="X28" s="37">
        <f>IFERROR(IF(V28="","",V28*0.00936),"")</f>
        <v>2.8080000000000001E-2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8</v>
      </c>
      <c r="W29" s="166">
        <f>IFERROR(IF(V29="","",V29),"")</f>
        <v>8</v>
      </c>
      <c r="X29" s="37">
        <f>IFERROR(IF(V29="","",V29*0.00936),"")</f>
        <v>7.4880000000000002E-2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9</v>
      </c>
      <c r="W30" s="166">
        <f>IFERROR(IF(V30="","",V30),"")</f>
        <v>9</v>
      </c>
      <c r="X30" s="37">
        <f>IFERROR(IF(V30="","",V30*0.00936),"")</f>
        <v>8.4240000000000009E-2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15</v>
      </c>
      <c r="W31" s="166">
        <f>IFERROR(IF(V31="","",V31),"")</f>
        <v>15</v>
      </c>
      <c r="X31" s="37">
        <f>IFERROR(IF(V31="","",V31*0.00936),"")</f>
        <v>0.1404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35</v>
      </c>
      <c r="W32" s="167">
        <f>IFERROR(SUM(W28:W31),"0")</f>
        <v>35</v>
      </c>
      <c r="X32" s="167">
        <f>IFERROR(IF(X28="",0,X28),"0")+IFERROR(IF(X29="",0,X29),"0")+IFERROR(IF(X30="",0,X30),"0")+IFERROR(IF(X31="",0,X31),"0")</f>
        <v>0.3276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52.5</v>
      </c>
      <c r="W33" s="167">
        <f>IFERROR(SUMPRODUCT(W28:W31*H28:H31),"0")</f>
        <v>52.5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3</v>
      </c>
      <c r="W36" s="166">
        <f>IFERROR(IF(V36="","",V36),"")</f>
        <v>3</v>
      </c>
      <c r="X36" s="37">
        <f>IFERROR(IF(V36="","",V36*0.0155),"")</f>
        <v>4.65E-2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6</v>
      </c>
      <c r="W39" s="166">
        <f>IFERROR(IF(V39="","",V39),"")</f>
        <v>6</v>
      </c>
      <c r="X39" s="37">
        <f>IFERROR(IF(V39="","",V39*0.0155),"")</f>
        <v>9.2999999999999999E-2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9</v>
      </c>
      <c r="W40" s="167">
        <f>IFERROR(SUM(W36:W39),"0")</f>
        <v>9</v>
      </c>
      <c r="X40" s="167">
        <f>IFERROR(IF(X36="",0,X36),"0")+IFERROR(IF(X37="",0,X37),"0")+IFERROR(IF(X38="",0,X38),"0")+IFERROR(IF(X39="",0,X39),"0")</f>
        <v>0.13950000000000001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54</v>
      </c>
      <c r="W41" s="167">
        <f>IFERROR(SUMPRODUCT(W36:W39*H36:H39),"0")</f>
        <v>54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2</v>
      </c>
      <c r="W50" s="166">
        <f t="shared" ref="W50:W55" si="0">IFERROR(IF(V50="","",V50),"")</f>
        <v>2</v>
      </c>
      <c r="X50" s="37">
        <f t="shared" ref="X50:X55" si="1">IFERROR(IF(V50="","",V50*0.0155),"")</f>
        <v>3.1E-2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6</v>
      </c>
      <c r="W52" s="166">
        <f t="shared" si="0"/>
        <v>6</v>
      </c>
      <c r="X52" s="37">
        <f t="shared" si="1"/>
        <v>9.2999999999999999E-2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17</v>
      </c>
      <c r="W53" s="166">
        <f t="shared" si="0"/>
        <v>17</v>
      </c>
      <c r="X53" s="37">
        <f t="shared" si="1"/>
        <v>0.26350000000000001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16</v>
      </c>
      <c r="W55" s="166">
        <f t="shared" si="0"/>
        <v>16</v>
      </c>
      <c r="X55" s="37">
        <f t="shared" si="1"/>
        <v>0.248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41</v>
      </c>
      <c r="W56" s="167">
        <f>IFERROR(SUM(W50:W55),"0")</f>
        <v>41</v>
      </c>
      <c r="X56" s="167">
        <f>IFERROR(IF(X50="",0,X50),"0")+IFERROR(IF(X51="",0,X51),"0")+IFERROR(IF(X52="",0,X52),"0")+IFERROR(IF(X53="",0,X53),"0")+IFERROR(IF(X54="",0,X54),"0")+IFERROR(IF(X55="",0,X55),"0")</f>
        <v>0.63549999999999995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292.64</v>
      </c>
      <c r="W57" s="167">
        <f>IFERROR(SUMPRODUCT(W50:W55*H50:H55),"0")</f>
        <v>292.64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200</v>
      </c>
      <c r="W61" s="166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200</v>
      </c>
      <c r="W62" s="167">
        <f>IFERROR(SUM(W60:W61),"0")</f>
        <v>200</v>
      </c>
      <c r="X62" s="167">
        <f>IFERROR(IF(X60="",0,X60),"0")+IFERROR(IF(X61="",0,X61),"0")</f>
        <v>1.7319999999999998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1000</v>
      </c>
      <c r="W63" s="167">
        <f>IFERROR(SUMPRODUCT(W60:W61*H60:H61),"0")</f>
        <v>1000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6</v>
      </c>
      <c r="W71" s="166">
        <f>IFERROR(IF(V71="","",V71),"")</f>
        <v>6</v>
      </c>
      <c r="X71" s="37">
        <f>IFERROR(IF(V71="","",V71*0.01788),"")</f>
        <v>0.10728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5</v>
      </c>
      <c r="W72" s="166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11</v>
      </c>
      <c r="W73" s="167">
        <f>IFERROR(SUM(W71:W72),"0")</f>
        <v>11</v>
      </c>
      <c r="X73" s="167">
        <f>IFERROR(IF(X71="",0,X71),"0")+IFERROR(IF(X72="",0,X72),"0")</f>
        <v>0.19668000000000002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39.6</v>
      </c>
      <c r="W74" s="167">
        <f>IFERROR(SUMPRODUCT(W71:W72*H71:H72),"0")</f>
        <v>39.6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6</v>
      </c>
      <c r="W78" s="166">
        <f t="shared" si="2"/>
        <v>6</v>
      </c>
      <c r="X78" s="37">
        <f t="shared" si="3"/>
        <v>0.10728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0</v>
      </c>
      <c r="W79" s="166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20</v>
      </c>
      <c r="W80" s="166">
        <f t="shared" si="2"/>
        <v>20</v>
      </c>
      <c r="X80" s="37">
        <f t="shared" si="3"/>
        <v>0.35760000000000003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20</v>
      </c>
      <c r="W82" s="166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46</v>
      </c>
      <c r="W83" s="167">
        <f>IFERROR(SUM(W77:W82),"0")</f>
        <v>46</v>
      </c>
      <c r="X83" s="167">
        <f>IFERROR(IF(X77="",0,X77),"0")+IFERROR(IF(X78="",0,X78),"0")+IFERROR(IF(X79="",0,X79),"0")+IFERROR(IF(X80="",0,X80),"0")+IFERROR(IF(X81="",0,X81),"0")+IFERROR(IF(X82="",0,X82),"0")</f>
        <v>0.8224800000000001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165.6</v>
      </c>
      <c r="W84" s="167">
        <f>IFERROR(SUMPRODUCT(W77:W82*H77:H82),"0")</f>
        <v>165.6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4</v>
      </c>
      <c r="W88" s="166">
        <f>IFERROR(IF(V88="","",V88),"")</f>
        <v>4</v>
      </c>
      <c r="X88" s="37">
        <f>IFERROR(IF(V88="","",V88*0.01788),"")</f>
        <v>7.152E-2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47</v>
      </c>
      <c r="W89" s="166">
        <f>IFERROR(IF(V89="","",V89),"")</f>
        <v>47</v>
      </c>
      <c r="X89" s="37">
        <f>IFERROR(IF(V89="","",V89*0.0155),"")</f>
        <v>0.72850000000000004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51</v>
      </c>
      <c r="W90" s="167">
        <f>IFERROR(SUM(W87:W89),"0")</f>
        <v>51</v>
      </c>
      <c r="X90" s="167">
        <f>IFERROR(IF(X87="",0,X87),"0")+IFERROR(IF(X88="",0,X88),"0")+IFERROR(IF(X89="",0,X89),"0")</f>
        <v>0.80002000000000006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159.16</v>
      </c>
      <c r="W91" s="167">
        <f>IFERROR(SUMPRODUCT(W87:W89*H87:H89),"0")</f>
        <v>159.16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0</v>
      </c>
      <c r="W94" s="166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22</v>
      </c>
      <c r="W95" s="166">
        <f>IFERROR(IF(V95="","",V95),"")</f>
        <v>22</v>
      </c>
      <c r="X95" s="37">
        <f>IFERROR(IF(V95="","",V95*0.0155),"")</f>
        <v>0.34099999999999997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6</v>
      </c>
      <c r="W96" s="166">
        <f>IFERROR(IF(V96="","",V96),"")</f>
        <v>6</v>
      </c>
      <c r="X96" s="37">
        <f>IFERROR(IF(V96="","",V96*0.0155),"")</f>
        <v>9.2999999999999999E-2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45</v>
      </c>
      <c r="W97" s="166">
        <f>IFERROR(IF(V97="","",V97),"")</f>
        <v>45</v>
      </c>
      <c r="X97" s="37">
        <f>IFERROR(IF(V97="","",V97*0.0155),"")</f>
        <v>0.69750000000000001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73</v>
      </c>
      <c r="W99" s="167">
        <f>IFERROR(SUM(W94:W98),"0")</f>
        <v>73</v>
      </c>
      <c r="X99" s="167">
        <f>IFERROR(IF(X94="",0,X94),"0")+IFERROR(IF(X95="",0,X95),"0")+IFERROR(IF(X96="",0,X96),"0")+IFERROR(IF(X97="",0,X97),"0")+IFERROR(IF(X98="",0,X98),"0")</f>
        <v>1.1315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523.68000000000006</v>
      </c>
      <c r="W100" s="167">
        <f>IFERROR(SUMPRODUCT(W94:W98*H94:H98),"0")</f>
        <v>523.68000000000006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29</v>
      </c>
      <c r="W103" s="166">
        <f>IFERROR(IF(V103="","",V103),"")</f>
        <v>29</v>
      </c>
      <c r="X103" s="37">
        <f>IFERROR(IF(V103="","",V103*0.01788),"")</f>
        <v>0.51851999999999998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35</v>
      </c>
      <c r="W104" s="166">
        <f>IFERROR(IF(V104="","",V104),"")</f>
        <v>35</v>
      </c>
      <c r="X104" s="37">
        <f>IFERROR(IF(V104="","",V104*0.01788),"")</f>
        <v>0.62580000000000002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64</v>
      </c>
      <c r="W105" s="167">
        <f>IFERROR(SUM(W103:W104),"0")</f>
        <v>64</v>
      </c>
      <c r="X105" s="167">
        <f>IFERROR(IF(X103="",0,X103),"0")+IFERROR(IF(X104="",0,X104),"0")</f>
        <v>1.14432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192</v>
      </c>
      <c r="W106" s="167">
        <f>IFERROR(SUMPRODUCT(W103:W104*H103:H104),"0")</f>
        <v>192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21</v>
      </c>
      <c r="W109" s="166">
        <f>IFERROR(IF(V109="","",V109),"")</f>
        <v>21</v>
      </c>
      <c r="X109" s="37">
        <f>IFERROR(IF(V109="","",V109*0.01788),"")</f>
        <v>0.37547999999999998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21</v>
      </c>
      <c r="W110" s="167">
        <f>IFERROR(SUM(W109:W109),"0")</f>
        <v>21</v>
      </c>
      <c r="X110" s="167">
        <f>IFERROR(IF(X109="",0,X109),"0")</f>
        <v>0.37547999999999998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63</v>
      </c>
      <c r="W111" s="167">
        <f>IFERROR(SUMPRODUCT(W109:W109*H109:H109),"0")</f>
        <v>63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17</v>
      </c>
      <c r="W116" s="166">
        <f>IFERROR(IF(V116="","",V116),"")</f>
        <v>17</v>
      </c>
      <c r="X116" s="37">
        <f>IFERROR(IF(V116="","",V116*0.01788),"")</f>
        <v>0.30396000000000001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11</v>
      </c>
      <c r="W117" s="166">
        <f>IFERROR(IF(V117="","",V117),"")</f>
        <v>11</v>
      </c>
      <c r="X117" s="37">
        <f>IFERROR(IF(V117="","",V117*0.01788),"")</f>
        <v>0.19667999999999999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28</v>
      </c>
      <c r="W118" s="167">
        <f>IFERROR(SUM(W114:W117),"0")</f>
        <v>28</v>
      </c>
      <c r="X118" s="167">
        <f>IFERROR(IF(X114="",0,X114),"0")+IFERROR(IF(X115="",0,X115),"0")+IFERROR(IF(X116="",0,X116),"0")+IFERROR(IF(X117="",0,X117),"0")</f>
        <v>0.50063999999999997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84</v>
      </c>
      <c r="W119" s="167">
        <f>IFERROR(SUMPRODUCT(W114:W117*H114:H117),"0")</f>
        <v>84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3</v>
      </c>
      <c r="W127" s="166">
        <f>IFERROR(IF(V127="","",V127),"")</f>
        <v>3</v>
      </c>
      <c r="X127" s="37">
        <f>IFERROR(IF(V127="","",V127*0.01786),"")</f>
        <v>5.3580000000000003E-2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3</v>
      </c>
      <c r="W129" s="167">
        <f>IFERROR(SUM(W127:W128),"0")</f>
        <v>3</v>
      </c>
      <c r="X129" s="167">
        <f>IFERROR(IF(X127="",0,X127),"0")+IFERROR(IF(X128="",0,X128),"0")</f>
        <v>5.3580000000000003E-2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7.1999999999999993</v>
      </c>
      <c r="W130" s="167">
        <f>IFERROR(SUMPRODUCT(W127:W128*H127:H128),"0")</f>
        <v>7.1999999999999993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110</v>
      </c>
      <c r="W151" s="166">
        <f>IFERROR(IF(V151="","",V151),"")</f>
        <v>110</v>
      </c>
      <c r="X151" s="37">
        <f>IFERROR(IF(V151="","",V151*0.00866),"")</f>
        <v>0.95259999999999989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110</v>
      </c>
      <c r="W153" s="167">
        <f>IFERROR(SUM(W149:W152),"0")</f>
        <v>110</v>
      </c>
      <c r="X153" s="167">
        <f>IFERROR(IF(X149="",0,X149),"0")+IFERROR(IF(X150="",0,X150),"0")+IFERROR(IF(X151="",0,X151),"0")+IFERROR(IF(X152="",0,X152),"0")</f>
        <v>0.95259999999999989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550</v>
      </c>
      <c r="W154" s="167">
        <f>IFERROR(SUMPRODUCT(W149:W152*H149:H152),"0")</f>
        <v>550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38</v>
      </c>
      <c r="W163" s="166">
        <f>IFERROR(IF(V163="","",V163),"")</f>
        <v>38</v>
      </c>
      <c r="X163" s="37">
        <f>IFERROR(IF(V163="","",V163*0.01788),"")</f>
        <v>0.67944000000000004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87</v>
      </c>
      <c r="W164" s="166">
        <f>IFERROR(IF(V164="","",V164),"")</f>
        <v>87</v>
      </c>
      <c r="X164" s="37">
        <f>IFERROR(IF(V164="","",V164*0.01788),"")</f>
        <v>1.5555600000000001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125</v>
      </c>
      <c r="W165" s="167">
        <f>IFERROR(SUM(W163:W164),"0")</f>
        <v>125</v>
      </c>
      <c r="X165" s="167">
        <f>IFERROR(IF(X163="",0,X163),"0")+IFERROR(IF(X164="",0,X164),"0")</f>
        <v>2.2350000000000003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375</v>
      </c>
      <c r="W166" s="167">
        <f>IFERROR(SUMPRODUCT(W163:W164*H163:H164),"0")</f>
        <v>375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13</v>
      </c>
      <c r="W201" s="166">
        <f>IFERROR(IF(V201="","",V201),"")</f>
        <v>13</v>
      </c>
      <c r="X201" s="37">
        <f>IFERROR(IF(V201="","",V201*0.0155),"")</f>
        <v>0.20150000000000001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21</v>
      </c>
      <c r="W203" s="166">
        <f>IFERROR(IF(V203="","",V203),"")</f>
        <v>21</v>
      </c>
      <c r="X203" s="37">
        <f>IFERROR(IF(V203="","",V203*0.0155),"")</f>
        <v>0.32550000000000001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34</v>
      </c>
      <c r="W204" s="167">
        <f>IFERROR(SUM(W200:W203),"0")</f>
        <v>34</v>
      </c>
      <c r="X204" s="167">
        <f>IFERROR(IF(X200="",0,X200),"0")+IFERROR(IF(X201="",0,X201),"0")+IFERROR(IF(X202="",0,X202),"0")+IFERROR(IF(X203="",0,X203),"0")</f>
        <v>0.52700000000000002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244.8</v>
      </c>
      <c r="W205" s="167">
        <f>IFERROR(SUMPRODUCT(W200:W203*H200:H203),"0")</f>
        <v>244.8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11</v>
      </c>
      <c r="W237" s="166">
        <f>IFERROR(IF(V237="","",V237),"")</f>
        <v>11</v>
      </c>
      <c r="X237" s="37">
        <f>IFERROR(IF(V237="","",V237*0.00502),"")</f>
        <v>5.5220000000000005E-2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11</v>
      </c>
      <c r="W238" s="167">
        <f>IFERROR(SUM(W237:W237),"0")</f>
        <v>11</v>
      </c>
      <c r="X238" s="167">
        <f>IFERROR(IF(X237="",0,X237),"0")</f>
        <v>5.5220000000000005E-2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19.8</v>
      </c>
      <c r="W239" s="167">
        <f>IFERROR(SUMPRODUCT(W237:W237*H237:H237),"0")</f>
        <v>19.8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64</v>
      </c>
      <c r="W241" s="166">
        <f>IFERROR(IF(V241="","",V241),"")</f>
        <v>64</v>
      </c>
      <c r="X241" s="37">
        <f>IFERROR(IF(V241="","",V241*0.0155),"")</f>
        <v>0.99199999999999999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64</v>
      </c>
      <c r="W242" s="167">
        <f>IFERROR(SUM(W241:W241),"0")</f>
        <v>64</v>
      </c>
      <c r="X242" s="167">
        <f>IFERROR(IF(X241="",0,X241),"0")</f>
        <v>0.99199999999999999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384</v>
      </c>
      <c r="W243" s="167">
        <f>IFERROR(SUMPRODUCT(W241:W241*H241:H241),"0")</f>
        <v>384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106</v>
      </c>
      <c r="W245" s="166">
        <f>IFERROR(IF(V245="","",V245),"")</f>
        <v>106</v>
      </c>
      <c r="X245" s="37">
        <f>IFERROR(IF(V245="","",V245*0.00936),"")</f>
        <v>0.99216000000000004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40</v>
      </c>
      <c r="W247" s="166">
        <f>IFERROR(IF(V247="","",V247),"")</f>
        <v>40</v>
      </c>
      <c r="X247" s="37">
        <f>IFERROR(IF(V247="","",V247*0.0155),"")</f>
        <v>0.62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146</v>
      </c>
      <c r="W249" s="167">
        <f>IFERROR(SUM(W245:W248),"0")</f>
        <v>146</v>
      </c>
      <c r="X249" s="167">
        <f>IFERROR(IF(X245="",0,X245),"0")+IFERROR(IF(X246="",0,X246),"0")+IFERROR(IF(X247="",0,X247),"0")+IFERROR(IF(X248="",0,X248),"0")</f>
        <v>1.61216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486.20000000000005</v>
      </c>
      <c r="W250" s="167">
        <f>IFERROR(SUMPRODUCT(W245:W248*H245:H248),"0")</f>
        <v>486.20000000000005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78</v>
      </c>
      <c r="W252" s="166">
        <f t="shared" ref="W252:W264" si="4">IFERROR(IF(V252="","",V252),"")</f>
        <v>78</v>
      </c>
      <c r="X252" s="37">
        <f>IFERROR(IF(V252="","",V252*0.00936),"")</f>
        <v>0.73008000000000006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15</v>
      </c>
      <c r="W253" s="166">
        <f t="shared" si="4"/>
        <v>15</v>
      </c>
      <c r="X253" s="37">
        <f>IFERROR(IF(V253="","",V253*0.00936),"")</f>
        <v>0.1404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335</v>
      </c>
      <c r="W254" s="166">
        <f t="shared" si="4"/>
        <v>335</v>
      </c>
      <c r="X254" s="37">
        <f>IFERROR(IF(V254="","",V254*0.00936),"")</f>
        <v>3.1356000000000002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6</v>
      </c>
      <c r="W256" s="166">
        <f t="shared" si="4"/>
        <v>6</v>
      </c>
      <c r="X256" s="37">
        <f>IFERROR(IF(V256="","",V256*0.00936),"")</f>
        <v>5.6160000000000002E-2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6</v>
      </c>
      <c r="W257" s="166">
        <f t="shared" si="4"/>
        <v>6</v>
      </c>
      <c r="X257" s="37">
        <f>IFERROR(IF(V257="","",V257*0.00502),"")</f>
        <v>3.0120000000000001E-2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75</v>
      </c>
      <c r="W258" s="166">
        <f t="shared" si="4"/>
        <v>75</v>
      </c>
      <c r="X258" s="37">
        <f>IFERROR(IF(V258="","",V258*0.00936),"")</f>
        <v>0.70200000000000007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36</v>
      </c>
      <c r="W259" s="166">
        <f t="shared" si="4"/>
        <v>36</v>
      </c>
      <c r="X259" s="37">
        <f>IFERROR(IF(V259="","",V259*0.0155),"")</f>
        <v>0.55800000000000005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150</v>
      </c>
      <c r="W261" s="166">
        <f t="shared" si="4"/>
        <v>150</v>
      </c>
      <c r="X261" s="37">
        <f>IFERROR(IF(V261="","",V261*0.00936),"")</f>
        <v>1.4040000000000001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701</v>
      </c>
      <c r="W265" s="167">
        <f>IFERROR(SUM(W252:W264),"0")</f>
        <v>701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6.7563599999999999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2487.5</v>
      </c>
      <c r="W266" s="167">
        <f>IFERROR(SUMPRODUCT(W252:W264*H252:H264),"0")</f>
        <v>2487.5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7180.6799999999994</v>
      </c>
      <c r="W267" s="167">
        <f>IFERROR(W24+W33+W41+W47+W57+W63+W68+W74+W84+W91+W100+W106+W111+W119+W124+W130+W135+W141+W146+W154+W159+W166+W171+W176+W183+W190+W197+W205+W210+W216+W222+W228+W233+W239+W243+W250+W266,"0")</f>
        <v>7180.6799999999994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7672.7715999999991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7672.7715999999991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18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18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8122.7715999999991</v>
      </c>
      <c r="W270" s="167">
        <f>GrossWeightTotalR+PalletQtyTotalR*25</f>
        <v>8122.7715999999991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1773</v>
      </c>
      <c r="W271" s="167">
        <f>IFERROR(W23+W32+W40+W46+W56+W62+W67+W73+W83+W90+W99+W105+W110+W118+W123+W129+W134+W140+W145+W153+W158+W165+W170+W175+W182+W189+W196+W204+W209+W215+W221+W227+W232+W238+W242+W249+W265,"0")</f>
        <v>1773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20.989640000000001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52.5</v>
      </c>
      <c r="D277" s="47">
        <f>IFERROR(V36*H36,"0")+IFERROR(V37*H37,"0")+IFERROR(V38*H38,"0")+IFERROR(V39*H39,"0")</f>
        <v>54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292.64</v>
      </c>
      <c r="G277" s="47">
        <f>IFERROR(V60*H60,"0")+IFERROR(V61*H61,"0")</f>
        <v>1000</v>
      </c>
      <c r="H277" s="47">
        <f>IFERROR(V66*H66,"0")</f>
        <v>0</v>
      </c>
      <c r="I277" s="47">
        <f>IFERROR(V71*H71,"0")+IFERROR(V72*H72,"0")</f>
        <v>39.6</v>
      </c>
      <c r="J277" s="47">
        <f>IFERROR(V77*H77,"0")+IFERROR(V78*H78,"0")+IFERROR(V79*H79,"0")+IFERROR(V80*H80,"0")+IFERROR(V81*H81,"0")+IFERROR(V82*H82,"0")</f>
        <v>165.6</v>
      </c>
      <c r="K277" s="47">
        <f>IFERROR(V87*H87,"0")+IFERROR(V88*H88,"0")+IFERROR(V89*H89,"0")</f>
        <v>159.16</v>
      </c>
      <c r="L277" s="47">
        <f>IFERROR(V94*H94,"0")+IFERROR(V95*H95,"0")+IFERROR(V96*H96,"0")+IFERROR(V97*H97,"0")+IFERROR(V98*H98,"0")</f>
        <v>523.68000000000006</v>
      </c>
      <c r="M277" s="47">
        <f>IFERROR(V103*H103,"0")+IFERROR(V104*H104,"0")</f>
        <v>192</v>
      </c>
      <c r="N277" s="47">
        <f>IFERROR(V109*H109,"0")</f>
        <v>63</v>
      </c>
      <c r="O277" s="47">
        <f>IFERROR(V114*H114,"0")+IFERROR(V115*H115,"0")+IFERROR(V116*H116,"0")+IFERROR(V117*H117,"0")</f>
        <v>84</v>
      </c>
      <c r="P277" s="47">
        <f>IFERROR(V122*H122,"0")</f>
        <v>0</v>
      </c>
      <c r="Q277" s="47">
        <f>IFERROR(V127*H127,"0")+IFERROR(V128*H128,"0")</f>
        <v>7.1999999999999993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550</v>
      </c>
      <c r="V277" s="47">
        <f>IFERROR(V163*H163,"0")+IFERROR(V164*H164,"0")</f>
        <v>375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244.8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3377.5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2665.1199999999994</v>
      </c>
      <c r="B280" s="61">
        <f>SUMPRODUCT(--(BA:BA="ПГП"),--(U:U="кор"),H:H,W:W)+SUMPRODUCT(--(BA:BA="ПГП"),--(U:U="кг"),W:W)</f>
        <v>4515.5599999999995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