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9362815C-B693-4090-8413-FD768DBEB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6" i="1"/>
  <c r="AE132" i="1"/>
  <c r="AE93" i="1"/>
  <c r="AE73" i="1"/>
  <c r="AE55" i="1"/>
  <c r="AE47" i="1"/>
  <c r="AE45" i="1"/>
  <c r="AE42" i="1"/>
  <c r="AE40" i="1"/>
  <c r="AE35" i="1"/>
  <c r="AE31" i="1"/>
  <c r="AE28" i="1"/>
  <c r="AE23" i="1"/>
  <c r="AE18" i="1"/>
  <c r="AE10" i="1"/>
  <c r="AE8" i="1"/>
  <c r="R133" i="1"/>
  <c r="AE133" i="1" s="1"/>
  <c r="R132" i="1"/>
  <c r="R100" i="1"/>
  <c r="AE100" i="1" s="1"/>
  <c r="R93" i="1"/>
  <c r="R92" i="1"/>
  <c r="AE92" i="1" s="1"/>
  <c r="R88" i="1"/>
  <c r="AE88" i="1" s="1"/>
  <c r="R87" i="1"/>
  <c r="AE87" i="1" s="1"/>
  <c r="R73" i="1"/>
  <c r="R69" i="1"/>
  <c r="AE69" i="1" s="1"/>
  <c r="R67" i="1"/>
  <c r="AE67" i="1" s="1"/>
  <c r="R65" i="1"/>
  <c r="AE65" i="1" s="1"/>
  <c r="R64" i="1"/>
  <c r="AE64" i="1" s="1"/>
  <c r="R62" i="1"/>
  <c r="AE62" i="1" s="1"/>
  <c r="R61" i="1"/>
  <c r="AE61" i="1" s="1"/>
  <c r="R60" i="1"/>
  <c r="AE60" i="1" s="1"/>
  <c r="R58" i="1"/>
  <c r="AE58" i="1" s="1"/>
  <c r="R56" i="1"/>
  <c r="AE56" i="1" s="1"/>
  <c r="R55" i="1"/>
  <c r="R54" i="1"/>
  <c r="AE54" i="1" s="1"/>
  <c r="R53" i="1"/>
  <c r="AE53" i="1" s="1"/>
  <c r="R51" i="1"/>
  <c r="AE51" i="1" s="1"/>
  <c r="R49" i="1"/>
  <c r="AE49" i="1" s="1"/>
  <c r="R48" i="1"/>
  <c r="AE48" i="1" s="1"/>
  <c r="R47" i="1"/>
  <c r="R46" i="1"/>
  <c r="AE46" i="1" s="1"/>
  <c r="R45" i="1"/>
  <c r="R44" i="1"/>
  <c r="AE44" i="1" s="1"/>
  <c r="R42" i="1"/>
  <c r="R41" i="1"/>
  <c r="AE41" i="1" s="1"/>
  <c r="R40" i="1"/>
  <c r="R38" i="1"/>
  <c r="AE38" i="1" s="1"/>
  <c r="R37" i="1"/>
  <c r="AE37" i="1" s="1"/>
  <c r="R36" i="1"/>
  <c r="AE36" i="1" s="1"/>
  <c r="R35" i="1"/>
  <c r="R34" i="1"/>
  <c r="AE34" i="1" s="1"/>
  <c r="R33" i="1"/>
  <c r="AE33" i="1" s="1"/>
  <c r="R32" i="1"/>
  <c r="AE32" i="1" s="1"/>
  <c r="R31" i="1"/>
  <c r="R30" i="1"/>
  <c r="AE30" i="1" s="1"/>
  <c r="R28" i="1"/>
  <c r="R26" i="1"/>
  <c r="AE26" i="1" s="1"/>
  <c r="R25" i="1"/>
  <c r="AE25" i="1" s="1"/>
  <c r="R24" i="1"/>
  <c r="AE24" i="1" s="1"/>
  <c r="R23" i="1"/>
  <c r="R20" i="1"/>
  <c r="AE20" i="1" s="1"/>
  <c r="R18" i="1"/>
  <c r="R17" i="1"/>
  <c r="AE17" i="1" s="1"/>
  <c r="R10" i="1"/>
  <c r="R9" i="1"/>
  <c r="AE9" i="1" s="1"/>
  <c r="R8" i="1"/>
  <c r="R6" i="1"/>
  <c r="AE6" i="1" s="1"/>
  <c r="S5" i="1"/>
  <c r="AF5" i="1" l="1"/>
  <c r="AE131" i="1"/>
  <c r="F119" i="1" l="1"/>
  <c r="E119" i="1"/>
  <c r="P119" i="1" s="1"/>
  <c r="E9" i="1"/>
  <c r="P9" i="1" s="1"/>
  <c r="F99" i="1"/>
  <c r="F94" i="1"/>
  <c r="F98" i="1"/>
  <c r="F95" i="1"/>
  <c r="F96" i="1"/>
  <c r="E96" i="1"/>
  <c r="P96" i="1" s="1"/>
  <c r="F89" i="1"/>
  <c r="E89" i="1"/>
  <c r="P89" i="1" s="1"/>
  <c r="F16" i="1"/>
  <c r="E16" i="1"/>
  <c r="P16" i="1" s="1"/>
  <c r="P7" i="1"/>
  <c r="P8" i="1"/>
  <c r="P10" i="1"/>
  <c r="P11" i="1"/>
  <c r="P12" i="1"/>
  <c r="P13" i="1"/>
  <c r="V13" i="1" s="1"/>
  <c r="P14" i="1"/>
  <c r="V14" i="1" s="1"/>
  <c r="P15" i="1"/>
  <c r="P17" i="1"/>
  <c r="P18" i="1"/>
  <c r="P19" i="1"/>
  <c r="P20" i="1"/>
  <c r="P21" i="1"/>
  <c r="V21" i="1" s="1"/>
  <c r="P22" i="1"/>
  <c r="V22" i="1" s="1"/>
  <c r="P23" i="1"/>
  <c r="P24" i="1"/>
  <c r="P25" i="1"/>
  <c r="P26" i="1"/>
  <c r="P27" i="1"/>
  <c r="P28" i="1"/>
  <c r="P29" i="1"/>
  <c r="V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V52" i="1" s="1"/>
  <c r="P53" i="1"/>
  <c r="P54" i="1"/>
  <c r="P55" i="1"/>
  <c r="P56" i="1"/>
  <c r="P57" i="1"/>
  <c r="Q57" i="1" s="1"/>
  <c r="R57" i="1" s="1"/>
  <c r="AE57" i="1" s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V70" i="1" s="1"/>
  <c r="P71" i="1"/>
  <c r="Q71" i="1" s="1"/>
  <c r="R71" i="1" s="1"/>
  <c r="AE71" i="1" s="1"/>
  <c r="P72" i="1"/>
  <c r="V72" i="1" s="1"/>
  <c r="P73" i="1"/>
  <c r="P74" i="1"/>
  <c r="V74" i="1" s="1"/>
  <c r="P75" i="1"/>
  <c r="V75" i="1" s="1"/>
  <c r="P76" i="1"/>
  <c r="V76" i="1" s="1"/>
  <c r="P77" i="1"/>
  <c r="P78" i="1"/>
  <c r="P79" i="1"/>
  <c r="P80" i="1"/>
  <c r="Q80" i="1" s="1"/>
  <c r="R80" i="1" s="1"/>
  <c r="AE80" i="1" s="1"/>
  <c r="P81" i="1"/>
  <c r="V81" i="1" s="1"/>
  <c r="P82" i="1"/>
  <c r="P83" i="1"/>
  <c r="V83" i="1" s="1"/>
  <c r="P84" i="1"/>
  <c r="P85" i="1"/>
  <c r="P86" i="1"/>
  <c r="P87" i="1"/>
  <c r="P88" i="1"/>
  <c r="P90" i="1"/>
  <c r="V90" i="1" s="1"/>
  <c r="P91" i="1"/>
  <c r="P92" i="1"/>
  <c r="P93" i="1"/>
  <c r="P94" i="1"/>
  <c r="P95" i="1"/>
  <c r="P97" i="1"/>
  <c r="P98" i="1"/>
  <c r="P99" i="1"/>
  <c r="P100" i="1"/>
  <c r="P101" i="1"/>
  <c r="Q101" i="1" s="1"/>
  <c r="R101" i="1" s="1"/>
  <c r="AE101" i="1" s="1"/>
  <c r="P102" i="1"/>
  <c r="W102" i="1" s="1"/>
  <c r="P103" i="1"/>
  <c r="W103" i="1" s="1"/>
  <c r="P104" i="1"/>
  <c r="W104" i="1" s="1"/>
  <c r="P105" i="1"/>
  <c r="W105" i="1" s="1"/>
  <c r="P106" i="1"/>
  <c r="P107" i="1"/>
  <c r="W107" i="1" s="1"/>
  <c r="P108" i="1"/>
  <c r="W108" i="1" s="1"/>
  <c r="P109" i="1"/>
  <c r="W109" i="1" s="1"/>
  <c r="P110" i="1"/>
  <c r="W110" i="1" s="1"/>
  <c r="P111" i="1"/>
  <c r="W111" i="1" s="1"/>
  <c r="P112" i="1"/>
  <c r="W112" i="1" s="1"/>
  <c r="P113" i="1"/>
  <c r="W113" i="1" s="1"/>
  <c r="P114" i="1"/>
  <c r="W114" i="1" s="1"/>
  <c r="P115" i="1"/>
  <c r="W115" i="1" s="1"/>
  <c r="P116" i="1"/>
  <c r="W116" i="1" s="1"/>
  <c r="P117" i="1"/>
  <c r="W117" i="1" s="1"/>
  <c r="P118" i="1"/>
  <c r="P120" i="1"/>
  <c r="W120" i="1" s="1"/>
  <c r="P121" i="1"/>
  <c r="W121" i="1" s="1"/>
  <c r="P122" i="1"/>
  <c r="Q122" i="1" s="1"/>
  <c r="R122" i="1" s="1"/>
  <c r="AE122" i="1" s="1"/>
  <c r="P123" i="1"/>
  <c r="W123" i="1" s="1"/>
  <c r="P124" i="1"/>
  <c r="W124" i="1" s="1"/>
  <c r="P125" i="1"/>
  <c r="W125" i="1" s="1"/>
  <c r="P126" i="1"/>
  <c r="W126" i="1" s="1"/>
  <c r="P127" i="1"/>
  <c r="P128" i="1"/>
  <c r="W128" i="1" s="1"/>
  <c r="P129" i="1"/>
  <c r="W129" i="1" s="1"/>
  <c r="P130" i="1"/>
  <c r="W130" i="1" s="1"/>
  <c r="P6" i="1"/>
  <c r="W127" i="1" l="1"/>
  <c r="V127" i="1"/>
  <c r="W122" i="1"/>
  <c r="W101" i="1"/>
  <c r="V101" i="1"/>
  <c r="W97" i="1"/>
  <c r="W92" i="1"/>
  <c r="V92" i="1"/>
  <c r="V87" i="1"/>
  <c r="Q85" i="1"/>
  <c r="V79" i="1"/>
  <c r="V77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7" i="1"/>
  <c r="V25" i="1"/>
  <c r="V23" i="1"/>
  <c r="V19" i="1"/>
  <c r="V17" i="1"/>
  <c r="V12" i="1"/>
  <c r="V10" i="1"/>
  <c r="V7" i="1"/>
  <c r="W119" i="1"/>
  <c r="Q119" i="1"/>
  <c r="V6" i="1"/>
  <c r="W118" i="1"/>
  <c r="W106" i="1"/>
  <c r="Q106" i="1"/>
  <c r="W100" i="1"/>
  <c r="W93" i="1"/>
  <c r="V91" i="1"/>
  <c r="V88" i="1"/>
  <c r="Q86" i="1"/>
  <c r="V84" i="1"/>
  <c r="V82" i="1"/>
  <c r="V80" i="1"/>
  <c r="Q78" i="1"/>
  <c r="V68" i="1"/>
  <c r="V66" i="1"/>
  <c r="V64" i="1"/>
  <c r="V62" i="1"/>
  <c r="V60" i="1"/>
  <c r="V58" i="1"/>
  <c r="V56" i="1"/>
  <c r="V54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0" i="1"/>
  <c r="V18" i="1"/>
  <c r="V15" i="1"/>
  <c r="V11" i="1"/>
  <c r="V8" i="1"/>
  <c r="V96" i="1"/>
  <c r="V9" i="1"/>
  <c r="V99" i="1"/>
  <c r="V123" i="1"/>
  <c r="V102" i="1"/>
  <c r="W78" i="1"/>
  <c r="W62" i="1"/>
  <c r="W46" i="1"/>
  <c r="W30" i="1"/>
  <c r="W96" i="1"/>
  <c r="W95" i="1"/>
  <c r="W98" i="1"/>
  <c r="W6" i="1"/>
  <c r="V110" i="1"/>
  <c r="W86" i="1"/>
  <c r="W70" i="1"/>
  <c r="W54" i="1"/>
  <c r="W38" i="1"/>
  <c r="W22" i="1"/>
  <c r="V114" i="1"/>
  <c r="V93" i="1"/>
  <c r="W82" i="1"/>
  <c r="W74" i="1"/>
  <c r="W66" i="1"/>
  <c r="W58" i="1"/>
  <c r="W50" i="1"/>
  <c r="W42" i="1"/>
  <c r="W34" i="1"/>
  <c r="W26" i="1"/>
  <c r="W18" i="1"/>
  <c r="W99" i="1"/>
  <c r="V98" i="1"/>
  <c r="W12" i="1"/>
  <c r="W16" i="1"/>
  <c r="W94" i="1"/>
  <c r="V129" i="1"/>
  <c r="V125" i="1"/>
  <c r="V121" i="1"/>
  <c r="V116" i="1"/>
  <c r="V112" i="1"/>
  <c r="V108" i="1"/>
  <c r="V104" i="1"/>
  <c r="V100" i="1"/>
  <c r="V9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4" i="1"/>
  <c r="W10" i="1"/>
  <c r="V130" i="1"/>
  <c r="V128" i="1"/>
  <c r="V126" i="1"/>
  <c r="V124" i="1"/>
  <c r="V120" i="1"/>
  <c r="V118" i="1"/>
  <c r="V117" i="1"/>
  <c r="V115" i="1"/>
  <c r="V113" i="1"/>
  <c r="V111" i="1"/>
  <c r="V109" i="1"/>
  <c r="V107" i="1"/>
  <c r="V105" i="1"/>
  <c r="V103" i="1"/>
  <c r="V97" i="1"/>
  <c r="V94" i="1"/>
  <c r="W90" i="1"/>
  <c r="W8" i="1"/>
  <c r="V16" i="1"/>
  <c r="V89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E7" i="1"/>
  <c r="AE11" i="1"/>
  <c r="AE12" i="1"/>
  <c r="AE13" i="1"/>
  <c r="AE14" i="1"/>
  <c r="AE15" i="1"/>
  <c r="AE16" i="1"/>
  <c r="AE19" i="1"/>
  <c r="AE21" i="1"/>
  <c r="AE22" i="1"/>
  <c r="AE27" i="1"/>
  <c r="AE29" i="1"/>
  <c r="AE43" i="1"/>
  <c r="AE50" i="1"/>
  <c r="AE52" i="1"/>
  <c r="AE59" i="1"/>
  <c r="AE63" i="1"/>
  <c r="AE66" i="1"/>
  <c r="AE70" i="1"/>
  <c r="AE72" i="1"/>
  <c r="AE74" i="1"/>
  <c r="AE75" i="1"/>
  <c r="AE76" i="1"/>
  <c r="AE77" i="1"/>
  <c r="AE81" i="1"/>
  <c r="AE82" i="1"/>
  <c r="AE83" i="1"/>
  <c r="AE84" i="1"/>
  <c r="AE89" i="1"/>
  <c r="AE90" i="1"/>
  <c r="AE91" i="1"/>
  <c r="AE94" i="1"/>
  <c r="AE95" i="1"/>
  <c r="AE96" i="1"/>
  <c r="AE97" i="1"/>
  <c r="AE98" i="1"/>
  <c r="AE99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20" i="1"/>
  <c r="AE121" i="1"/>
  <c r="AE123" i="1"/>
  <c r="AE124" i="1"/>
  <c r="AE125" i="1"/>
  <c r="AE126" i="1"/>
  <c r="AE127" i="1"/>
  <c r="AE128" i="1"/>
  <c r="AE129" i="1"/>
  <c r="AE130" i="1"/>
  <c r="AC5" i="1"/>
  <c r="V78" i="1" l="1"/>
  <c r="R78" i="1"/>
  <c r="AE78" i="1" s="1"/>
  <c r="V86" i="1"/>
  <c r="R86" i="1"/>
  <c r="AE86" i="1" s="1"/>
  <c r="V106" i="1"/>
  <c r="R106" i="1"/>
  <c r="AE106" i="1" s="1"/>
  <c r="V119" i="1"/>
  <c r="R119" i="1"/>
  <c r="AE119" i="1" s="1"/>
  <c r="V85" i="1"/>
  <c r="R85" i="1"/>
  <c r="AE85" i="1" s="1"/>
  <c r="AE39" i="1"/>
  <c r="AE79" i="1"/>
  <c r="V122" i="1"/>
  <c r="AE68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R5" i="1" l="1"/>
  <c r="AE5" i="1"/>
  <c r="K5" i="1"/>
</calcChain>
</file>

<file path=xl/sharedStrings.xml><?xml version="1.0" encoding="utf-8"?>
<sst xmlns="http://schemas.openxmlformats.org/spreadsheetml/2006/main" count="473" uniqueCount="205">
  <si>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</si>
  <si>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</si>
  <si>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</si>
  <si>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</si>
  <si>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</si>
  <si>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</si>
  <si>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</si>
  <si>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</si>
  <si>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</si>
  <si>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</si>
  <si>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</si>
  <si>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</si>
  <si>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</si>
  <si>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</si>
  <si>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</si>
  <si>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</si>
  <si>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</si>
  <si>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</si>
  <si>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</si>
  <si>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</si>
  <si>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</si>
  <si>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</si>
  <si>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</si>
  <si>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</si>
  <si>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</si>
  <si>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</si>
  <si>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</si>
  <si>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</si>
  <si>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</si>
  <si>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</si>
  <si>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</si>
  <si>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</si>
  <si>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</si>
  <si>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</si>
  <si>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</si>
  <si>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</si>
  <si>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</si>
  <si>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</si>
  <si>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</si>
  <si>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</si>
  <si>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</si>
  <si>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</si>
  <si>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</si>
  <si>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</si>
  <si>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</si>
  <si>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</si>
  <si>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</si>
  <si>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</si>
  <si>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</si>
  <si>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</si>
  <si>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</si>
  <si>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</si>
  <si>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</si>
  <si>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</si>
  <si>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</si>
  <si>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</si>
  <si>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</si>
  <si>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</si>
  <si>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</si>
  <si>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</si>
  <si>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</si>
  <si>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</si>
  <si>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</si>
  <si>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</si>
  <si>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</si>
  <si>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</si>
  <si>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</si>
  <si>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</si>
  <si>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</si>
  <si>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</si>
  <si>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</si>
  <si>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</si>
  <si>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</si>
  <si>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</si>
  <si>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</si>
  <si>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</si>
  <si>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</si>
  <si>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</si>
  <si>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</si>
  <si>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</si>
  <si>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</si>
  <si>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</si>
  <si>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</si>
  <si>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</si>
  <si>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</si>
  <si>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</si>
  <si>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</si>
  <si>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</si>
  <si>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</si>
  <si>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</si>
  <si>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</si>
  <si>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</si>
  <si>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</si>
  <si>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</si>
  <si>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</si>
  <si>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</si>
  <si>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</si>
  <si>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</si>
  <si>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</si>
  <si>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</si>
  <si>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</si>
  <si>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</si>
  <si>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</si>
  <si>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</si>
  <si>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</si>
  <si>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</si>
  <si>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</si>
  <si>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</si>
  <si>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</si>
  <si>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</si>
  <si>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</si>
  <si>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</si>
  <si>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</si>
  <si>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</si>
  <si>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</si>
  <si>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</si>
  <si>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</si>
  <si>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</si>
  <si>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</si>
  <si>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</si>
  <si>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</si>
  <si>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</si>
  <si>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</si>
  <si>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</si>
  <si>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</si>
  <si>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</si>
  <si>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</si>
  <si>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</si>
  <si>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</si>
  <si>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</si>
  <si>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</si>
  <si>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</si>
  <si>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</si>
  <si>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</si>
  <si>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</si>
  <si>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399 Колбаса Докторская ГОСТ ТМ Вязанка в оболочке полиамид 0,37 кг.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</si>
  <si>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</si>
  <si>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</si>
  <si>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</si>
  <si>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</si>
  <si>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</si>
  <si>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</si>
  <si>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</si>
  <si>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</si>
  <si>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431 Ветчина Филейская ТМ Вязанка ТС Столичная в оболочке полиамид 0,45 кг.  Поком</t>
  </si>
  <si>
    <t>435 Колбаса Докторская Дугушка ТМ Стародворье ТС Дугушка в оболочке вектор 0,6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</si>
  <si>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</si>
  <si>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</si>
  <si>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</si>
  <si>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</si>
  <si>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</si>
  <si>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</si>
  <si>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</si>
  <si>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</si>
  <si>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</si>
  <si>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</si>
  <si>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</si>
  <si>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</si>
  <si>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</si>
  <si>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</si>
  <si>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</si>
  <si>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</si>
  <si>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482 Ветчина Дугушка ТМ Стародворье ТС Дугушка в полиамидной оболочке 0,6 кг.  Поком</t>
  </si>
  <si>
    <t>483 Сардельки Филейские Вязанка ТМ Вязанка в оболочке NDX в модифициров газовой среде 0,4 кг.  Поком</t>
  </si>
  <si>
    <t>нет потребности / введено для Луганска</t>
  </si>
  <si>
    <t>задача Фомин</t>
  </si>
  <si>
    <t>то же что 342</t>
  </si>
  <si>
    <t>то же что 055 (задвоенное СКЮ)</t>
  </si>
  <si>
    <t>то же что 444</t>
  </si>
  <si>
    <t>то же что 042</t>
  </si>
  <si>
    <t>то же что 326</t>
  </si>
  <si>
    <t>то же что 254</t>
  </si>
  <si>
    <t>то же что 255 (задвоенное СКЮ)</t>
  </si>
  <si>
    <t>то же что 476</t>
  </si>
  <si>
    <t>то же что 431</t>
  </si>
  <si>
    <t>то же что 381 (задвоенная позиция)</t>
  </si>
  <si>
    <t>то же что 376</t>
  </si>
  <si>
    <t>то же что 399</t>
  </si>
  <si>
    <t>то же что 435</t>
  </si>
  <si>
    <t>то же что 406</t>
  </si>
  <si>
    <t>то же что 482</t>
  </si>
  <si>
    <t>то же что 483</t>
  </si>
  <si>
    <t>то же что 391 (задвоенное СКЮ)</t>
  </si>
  <si>
    <t>то же что 393 (задвоенное СКЮ)</t>
  </si>
  <si>
    <t>то же что 017 (задвоенное СКЮ)</t>
  </si>
  <si>
    <t>то же что 373 (задвоенное СКЮ)</t>
  </si>
  <si>
    <t>то же что 392 (задвоенное СКЮ)</t>
  </si>
  <si>
    <t>то же что 456 (задвоенное СКЮ)</t>
  </si>
  <si>
    <t>то же что 222 / нужно увеличить продажи</t>
  </si>
  <si>
    <t>то же что 032 (задвоенное СКЮ)</t>
  </si>
  <si>
    <t>то же что 016 (задвоенное СКЮ)</t>
  </si>
  <si>
    <t>то же что 460</t>
  </si>
  <si>
    <t>то же что 440</t>
  </si>
  <si>
    <t>то же что 451 (задвоенное СКЮ)</t>
  </si>
  <si>
    <t>то же что 395 (задвоенное СКЮ)</t>
  </si>
  <si>
    <t>то же что 396 (задвоенное СКЮ)</t>
  </si>
  <si>
    <t>21,03,24 Фомин на вывод</t>
  </si>
  <si>
    <t>Сосиски Ганноверские Бордо Весовые П/а мгс Баварушка</t>
  </si>
  <si>
    <t>Вареные колбасы «Молочная Стародворская с молоком» ф/в 0,4 п/а ТМ «Стародворье»</t>
  </si>
  <si>
    <t>Вареные колбасы «Филедворская» ф/в 0,4 п/а ТМ «Стародворье»</t>
  </si>
  <si>
    <t>21,03,24  заказ Фомин</t>
  </si>
  <si>
    <t>заказ</t>
  </si>
  <si>
    <t>расчет</t>
  </si>
  <si>
    <t>23,03,(1)</t>
  </si>
  <si>
    <t>23,03,(2)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</si>
</sst>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5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4" customWidth="1"/>
    <col min="10" max="11" width="6.85546875" customWidth="1"/>
    <col min="12" max="13" width="1" customWidth="1"/>
    <col min="14" max="20" width="7.28515625" customWidth="1"/>
    <col min="21" max="21" width="22.42578125" customWidth="1"/>
    <col min="22" max="23" width="4.85546875" customWidth="1"/>
    <col min="24" max="29" width="8" customWidth="1"/>
    <col min="30" max="30" width="21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202</v>
      </c>
      <c r="R3" s="3" t="s">
        <v>201</v>
      </c>
      <c r="S3" s="3" t="s">
        <v>201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/>
      <c r="R4" s="1" t="s">
        <v>203</v>
      </c>
      <c r="S4" s="1" t="s">
        <v>204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203</v>
      </c>
      <c r="AF4" s="1" t="s">
        <v>204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17885.299999999992</v>
      </c>
      <c r="F5" s="4">
        <f>SUM(F6:F493)</f>
        <v>11104.028000000006</v>
      </c>
      <c r="G5" s="6"/>
      <c r="H5" s="1"/>
      <c r="I5" s="1"/>
      <c r="J5" s="4">
        <f t="shared" ref="J5:T5" si="0">SUM(J6:J493)</f>
        <v>18050.288999999993</v>
      </c>
      <c r="K5" s="4">
        <f t="shared" si="0"/>
        <v>-164.98899999999992</v>
      </c>
      <c r="L5" s="4">
        <f t="shared" si="0"/>
        <v>0</v>
      </c>
      <c r="M5" s="4">
        <f t="shared" si="0"/>
        <v>0</v>
      </c>
      <c r="N5" s="4">
        <f t="shared" si="0"/>
        <v>8091.2190799999962</v>
      </c>
      <c r="O5" s="4">
        <f t="shared" si="0"/>
        <v>5590.5793999999996</v>
      </c>
      <c r="P5" s="4">
        <f t="shared" si="0"/>
        <v>3577.0599999999995</v>
      </c>
      <c r="Q5" s="4">
        <f t="shared" si="0"/>
        <v>13792.053</v>
      </c>
      <c r="R5" s="4">
        <f t="shared" si="0"/>
        <v>5492.0529999999999</v>
      </c>
      <c r="S5" s="4">
        <f t="shared" si="0"/>
        <v>8300</v>
      </c>
      <c r="T5" s="4">
        <f t="shared" si="0"/>
        <v>0</v>
      </c>
      <c r="U5" s="1"/>
      <c r="V5" s="1"/>
      <c r="W5" s="1"/>
      <c r="X5" s="4">
        <f t="shared" ref="X5:AC5" si="1">SUM(X6:X493)</f>
        <v>3156.4296000000004</v>
      </c>
      <c r="Y5" s="4">
        <f t="shared" si="1"/>
        <v>3259.8705999999993</v>
      </c>
      <c r="Z5" s="4">
        <f t="shared" si="1"/>
        <v>3496.2315999999992</v>
      </c>
      <c r="AA5" s="4">
        <f t="shared" si="1"/>
        <v>3224.7699999999986</v>
      </c>
      <c r="AB5" s="4">
        <f t="shared" si="1"/>
        <v>3234.4817999999996</v>
      </c>
      <c r="AC5" s="4">
        <f t="shared" si="1"/>
        <v>3449.2738000000013</v>
      </c>
      <c r="AD5" s="1"/>
      <c r="AE5" s="4">
        <f>SUM(AE6:AE493)</f>
        <v>4515.3930000000009</v>
      </c>
      <c r="AF5" s="4">
        <f>SUM(AF6:AF493)</f>
        <v>7190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31</v>
      </c>
      <c r="B6" s="1" t="s">
        <v>32</v>
      </c>
      <c r="C6" s="1">
        <v>127.536</v>
      </c>
      <c r="D6" s="1">
        <v>54.686</v>
      </c>
      <c r="E6" s="1">
        <v>106.32299999999999</v>
      </c>
      <c r="F6" s="1">
        <v>50.097999999999999</v>
      </c>
      <c r="G6" s="6">
        <v>1</v>
      </c>
      <c r="H6" s="1">
        <v>50</v>
      </c>
      <c r="I6" s="1" t="s">
        <v>33</v>
      </c>
      <c r="J6" s="1">
        <v>104.779</v>
      </c>
      <c r="K6" s="1">
        <f t="shared" ref="K6:K37" si="2">E6-J6</f>
        <v>1.5439999999999969</v>
      </c>
      <c r="L6" s="1"/>
      <c r="M6" s="1"/>
      <c r="N6" s="1">
        <v>67.206200000000067</v>
      </c>
      <c r="O6" s="1">
        <v>75.646599999999921</v>
      </c>
      <c r="P6" s="1">
        <f>E6/5</f>
        <v>21.264599999999998</v>
      </c>
      <c r="Q6" s="5">
        <v>35</v>
      </c>
      <c r="R6" s="5">
        <f>Q6-S6</f>
        <v>35</v>
      </c>
      <c r="S6" s="5"/>
      <c r="T6" s="5"/>
      <c r="U6" s="1"/>
      <c r="V6" s="1">
        <f>(F6+N6+O6+Q6)/P6</f>
        <v>10.719731384554612</v>
      </c>
      <c r="W6" s="1">
        <f>(F6+N6+O6)/P6</f>
        <v>9.0738034103627623</v>
      </c>
      <c r="X6" s="1">
        <v>21.363199999999999</v>
      </c>
      <c r="Y6" s="1">
        <v>19.291799999999999</v>
      </c>
      <c r="Z6" s="1">
        <v>18.738399999999999</v>
      </c>
      <c r="AA6" s="1">
        <v>16.709399999999999</v>
      </c>
      <c r="AB6" s="1">
        <v>16.2118</v>
      </c>
      <c r="AC6" s="1">
        <v>18.7698</v>
      </c>
      <c r="AD6" s="1"/>
      <c r="AE6" s="1">
        <f>R6*G6</f>
        <v>35</v>
      </c>
      <c r="AF6" s="1">
        <f>S6*G6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34</v>
      </c>
      <c r="B7" s="1" t="s">
        <v>32</v>
      </c>
      <c r="C7" s="1"/>
      <c r="D7" s="1">
        <v>33.119</v>
      </c>
      <c r="E7" s="1"/>
      <c r="F7" s="1">
        <v>33.119</v>
      </c>
      <c r="G7" s="6">
        <v>1</v>
      </c>
      <c r="H7" s="1">
        <v>30</v>
      </c>
      <c r="I7" s="1" t="s">
        <v>165</v>
      </c>
      <c r="J7" s="1"/>
      <c r="K7" s="1">
        <f t="shared" si="2"/>
        <v>0</v>
      </c>
      <c r="L7" s="1"/>
      <c r="M7" s="1"/>
      <c r="N7" s="1"/>
      <c r="O7" s="1"/>
      <c r="P7" s="1">
        <f t="shared" ref="P7:P69" si="3">E7/5</f>
        <v>0</v>
      </c>
      <c r="Q7" s="5"/>
      <c r="R7" s="5"/>
      <c r="S7" s="5"/>
      <c r="T7" s="5"/>
      <c r="U7" s="1"/>
      <c r="V7" s="1" t="e">
        <f t="shared" ref="V7:V70" si="4">(F7+N7+O7+Q7)/P7</f>
        <v>#DIV/0!</v>
      </c>
      <c r="W7" s="1" t="e">
        <f t="shared" ref="W7:W70" si="5">(F7+N7+O7)/P7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>
        <f t="shared" ref="AE6:AF37" si="6">Q7*G7</f>
        <v>0</v>
      </c>
      <c r="AF7" s="1">
        <f t="shared" ref="AF7:AF70" si="7">S7*G7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35</v>
      </c>
      <c r="B8" s="1" t="s">
        <v>32</v>
      </c>
      <c r="C8" s="1">
        <v>73.418999999999997</v>
      </c>
      <c r="D8" s="1">
        <v>81.759</v>
      </c>
      <c r="E8" s="1">
        <v>62.47</v>
      </c>
      <c r="F8" s="1">
        <v>59.363</v>
      </c>
      <c r="G8" s="6">
        <v>1</v>
      </c>
      <c r="H8" s="1">
        <v>45</v>
      </c>
      <c r="I8" s="1" t="s">
        <v>33</v>
      </c>
      <c r="J8" s="1">
        <v>65.418000000000006</v>
      </c>
      <c r="K8" s="1">
        <f t="shared" si="2"/>
        <v>-2.9480000000000075</v>
      </c>
      <c r="L8" s="1"/>
      <c r="M8" s="1"/>
      <c r="N8" s="1">
        <v>12.741399999999979</v>
      </c>
      <c r="O8" s="1">
        <v>34.822200000000038</v>
      </c>
      <c r="P8" s="1">
        <f t="shared" si="3"/>
        <v>12.494</v>
      </c>
      <c r="Q8" s="5">
        <v>30</v>
      </c>
      <c r="R8" s="5">
        <f t="shared" ref="R8:R10" si="8">Q8-S8</f>
        <v>30</v>
      </c>
      <c r="S8" s="5"/>
      <c r="T8" s="5"/>
      <c r="U8" s="1"/>
      <c r="V8" s="1">
        <f t="shared" si="4"/>
        <v>10.959388506483112</v>
      </c>
      <c r="W8" s="1">
        <f t="shared" si="5"/>
        <v>8.5582359532575651</v>
      </c>
      <c r="X8" s="1">
        <v>12.787599999999999</v>
      </c>
      <c r="Y8" s="1">
        <v>11.949</v>
      </c>
      <c r="Z8" s="1">
        <v>14.4948</v>
      </c>
      <c r="AA8" s="1">
        <v>13.3378</v>
      </c>
      <c r="AB8" s="1">
        <v>14.4864</v>
      </c>
      <c r="AC8" s="1">
        <v>14.7852</v>
      </c>
      <c r="AD8" s="10" t="s">
        <v>168</v>
      </c>
      <c r="AE8" s="1">
        <f t="shared" ref="AE8:AF10" si="9">R8*G8</f>
        <v>30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205.78200000000001</v>
      </c>
      <c r="D9" s="1"/>
      <c r="E9" s="11">
        <f>120.061+E110</f>
        <v>137.21300000000002</v>
      </c>
      <c r="F9" s="1">
        <v>44.097000000000001</v>
      </c>
      <c r="G9" s="6">
        <v>1</v>
      </c>
      <c r="H9" s="1">
        <v>45</v>
      </c>
      <c r="I9" s="1" t="s">
        <v>33</v>
      </c>
      <c r="J9" s="1">
        <v>116.004</v>
      </c>
      <c r="K9" s="1">
        <f t="shared" si="2"/>
        <v>21.209000000000017</v>
      </c>
      <c r="L9" s="1"/>
      <c r="M9" s="1"/>
      <c r="N9" s="1">
        <v>25.543600000000001</v>
      </c>
      <c r="O9" s="1">
        <v>113.946</v>
      </c>
      <c r="P9" s="1">
        <f t="shared" si="3"/>
        <v>27.442600000000006</v>
      </c>
      <c r="Q9" s="5">
        <v>100</v>
      </c>
      <c r="R9" s="5">
        <f t="shared" si="8"/>
        <v>100</v>
      </c>
      <c r="S9" s="5"/>
      <c r="T9" s="5"/>
      <c r="U9" s="1"/>
      <c r="V9" s="1">
        <f t="shared" si="4"/>
        <v>10.333809478693707</v>
      </c>
      <c r="W9" s="1">
        <f t="shared" si="5"/>
        <v>6.6898398839760072</v>
      </c>
      <c r="X9" s="1">
        <v>23.253799999999998</v>
      </c>
      <c r="Y9" s="1">
        <v>18.9346</v>
      </c>
      <c r="Z9" s="1">
        <v>20.504999999999999</v>
      </c>
      <c r="AA9" s="1">
        <v>19.373000000000001</v>
      </c>
      <c r="AB9" s="1">
        <v>28.355599999999999</v>
      </c>
      <c r="AC9" s="1">
        <v>29.278600000000001</v>
      </c>
      <c r="AD9" s="1" t="s">
        <v>37</v>
      </c>
      <c r="AE9" s="1">
        <f t="shared" si="9"/>
        <v>100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38</v>
      </c>
      <c r="B10" s="1" t="s">
        <v>32</v>
      </c>
      <c r="C10" s="1"/>
      <c r="D10" s="1">
        <v>30.763000000000002</v>
      </c>
      <c r="E10" s="1">
        <v>12.882</v>
      </c>
      <c r="F10" s="1">
        <v>17.881</v>
      </c>
      <c r="G10" s="6">
        <v>1</v>
      </c>
      <c r="H10" s="1" t="e">
        <v>#N/A</v>
      </c>
      <c r="I10" s="1" t="s">
        <v>33</v>
      </c>
      <c r="J10" s="1">
        <v>15.02</v>
      </c>
      <c r="K10" s="1">
        <f t="shared" si="2"/>
        <v>-2.1379999999999999</v>
      </c>
      <c r="L10" s="1"/>
      <c r="M10" s="1"/>
      <c r="N10" s="1"/>
      <c r="O10" s="1"/>
      <c r="P10" s="1">
        <f t="shared" si="3"/>
        <v>2.5764</v>
      </c>
      <c r="Q10" s="5">
        <v>10</v>
      </c>
      <c r="R10" s="5">
        <f t="shared" si="8"/>
        <v>10</v>
      </c>
      <c r="S10" s="5"/>
      <c r="T10" s="5"/>
      <c r="U10" s="1"/>
      <c r="V10" s="1">
        <f t="shared" si="4"/>
        <v>10.821689178698961</v>
      </c>
      <c r="W10" s="1">
        <f t="shared" si="5"/>
        <v>6.9403043005744447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/>
      <c r="AE10" s="1">
        <f t="shared" si="9"/>
        <v>10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39</v>
      </c>
      <c r="B11" s="1" t="s">
        <v>40</v>
      </c>
      <c r="C11" s="1">
        <v>135</v>
      </c>
      <c r="D11" s="1">
        <v>12</v>
      </c>
      <c r="E11" s="1">
        <v>89</v>
      </c>
      <c r="F11" s="1">
        <v>-1</v>
      </c>
      <c r="G11" s="6">
        <v>0.45</v>
      </c>
      <c r="H11" s="1">
        <v>45</v>
      </c>
      <c r="I11" s="1" t="s">
        <v>33</v>
      </c>
      <c r="J11" s="1">
        <v>95</v>
      </c>
      <c r="K11" s="1">
        <f t="shared" si="2"/>
        <v>-6</v>
      </c>
      <c r="L11" s="1"/>
      <c r="M11" s="1"/>
      <c r="N11" s="1">
        <v>144.5</v>
      </c>
      <c r="O11" s="1">
        <v>83.399999999999977</v>
      </c>
      <c r="P11" s="1">
        <f t="shared" si="3"/>
        <v>17.8</v>
      </c>
      <c r="Q11" s="5"/>
      <c r="R11" s="5"/>
      <c r="S11" s="5"/>
      <c r="T11" s="5"/>
      <c r="U11" s="1"/>
      <c r="V11" s="1">
        <f t="shared" si="4"/>
        <v>12.747191011235953</v>
      </c>
      <c r="W11" s="1">
        <f t="shared" si="5"/>
        <v>12.747191011235953</v>
      </c>
      <c r="X11" s="1">
        <v>26.2</v>
      </c>
      <c r="Y11" s="1">
        <v>25.2</v>
      </c>
      <c r="Z11" s="1">
        <v>19</v>
      </c>
      <c r="AA11" s="1">
        <v>18.8</v>
      </c>
      <c r="AB11" s="1">
        <v>24.4</v>
      </c>
      <c r="AC11" s="1">
        <v>26.8</v>
      </c>
      <c r="AD11" s="1" t="s">
        <v>41</v>
      </c>
      <c r="AE11" s="1">
        <f t="shared" si="6"/>
        <v>0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204</v>
      </c>
      <c r="D12" s="1">
        <v>96</v>
      </c>
      <c r="E12" s="1">
        <v>138</v>
      </c>
      <c r="F12" s="1">
        <v>124</v>
      </c>
      <c r="G12" s="6">
        <v>0.45</v>
      </c>
      <c r="H12" s="1">
        <v>45</v>
      </c>
      <c r="I12" s="1" t="s">
        <v>33</v>
      </c>
      <c r="J12" s="1">
        <v>140</v>
      </c>
      <c r="K12" s="1">
        <f t="shared" si="2"/>
        <v>-2</v>
      </c>
      <c r="L12" s="1"/>
      <c r="M12" s="1"/>
      <c r="N12" s="1">
        <v>43.199999999999989</v>
      </c>
      <c r="O12" s="1">
        <v>130.80000000000001</v>
      </c>
      <c r="P12" s="1">
        <f t="shared" si="3"/>
        <v>27.6</v>
      </c>
      <c r="Q12" s="5"/>
      <c r="R12" s="5"/>
      <c r="S12" s="5"/>
      <c r="T12" s="5"/>
      <c r="U12" s="1"/>
      <c r="V12" s="1">
        <f t="shared" si="4"/>
        <v>10.797101449275361</v>
      </c>
      <c r="W12" s="1">
        <f t="shared" si="5"/>
        <v>10.797101449275361</v>
      </c>
      <c r="X12" s="1">
        <v>33.4</v>
      </c>
      <c r="Y12" s="1">
        <v>28</v>
      </c>
      <c r="Z12" s="1">
        <v>33</v>
      </c>
      <c r="AA12" s="1">
        <v>36</v>
      </c>
      <c r="AB12" s="1">
        <v>38</v>
      </c>
      <c r="AC12" s="1">
        <v>38.799999999999997</v>
      </c>
      <c r="AD12" s="1" t="s">
        <v>43</v>
      </c>
      <c r="AE12" s="1">
        <f t="shared" si="6"/>
        <v>0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44</v>
      </c>
      <c r="B13" s="13" t="s">
        <v>40</v>
      </c>
      <c r="C13" s="13">
        <v>82</v>
      </c>
      <c r="D13" s="13"/>
      <c r="E13" s="13">
        <v>1</v>
      </c>
      <c r="F13" s="13">
        <v>75</v>
      </c>
      <c r="G13" s="14">
        <v>0</v>
      </c>
      <c r="H13" s="13">
        <v>45</v>
      </c>
      <c r="I13" s="13" t="s">
        <v>45</v>
      </c>
      <c r="J13" s="13">
        <v>1</v>
      </c>
      <c r="K13" s="13">
        <f t="shared" si="2"/>
        <v>0</v>
      </c>
      <c r="L13" s="13"/>
      <c r="M13" s="13"/>
      <c r="N13" s="13"/>
      <c r="O13" s="13"/>
      <c r="P13" s="13">
        <f t="shared" si="3"/>
        <v>0.2</v>
      </c>
      <c r="Q13" s="15"/>
      <c r="R13" s="15"/>
      <c r="S13" s="15"/>
      <c r="T13" s="15"/>
      <c r="U13" s="13"/>
      <c r="V13" s="13">
        <f t="shared" si="4"/>
        <v>375</v>
      </c>
      <c r="W13" s="13">
        <f t="shared" si="5"/>
        <v>375</v>
      </c>
      <c r="X13" s="13">
        <v>2.6</v>
      </c>
      <c r="Y13" s="13">
        <v>2.6</v>
      </c>
      <c r="Z13" s="13">
        <v>0.4</v>
      </c>
      <c r="AA13" s="13">
        <v>0.4</v>
      </c>
      <c r="AB13" s="13">
        <v>-0.4</v>
      </c>
      <c r="AC13" s="13">
        <v>-0.4</v>
      </c>
      <c r="AD13" s="18" t="s">
        <v>46</v>
      </c>
      <c r="AE13" s="13">
        <f t="shared" si="6"/>
        <v>0</v>
      </c>
      <c r="AF13" s="13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47</v>
      </c>
      <c r="B14" s="13" t="s">
        <v>40</v>
      </c>
      <c r="C14" s="13">
        <v>10</v>
      </c>
      <c r="D14" s="13"/>
      <c r="E14" s="13"/>
      <c r="F14" s="13"/>
      <c r="G14" s="14">
        <v>0</v>
      </c>
      <c r="H14" s="13">
        <v>50</v>
      </c>
      <c r="I14" s="13" t="s">
        <v>45</v>
      </c>
      <c r="J14" s="13"/>
      <c r="K14" s="13">
        <f t="shared" si="2"/>
        <v>0</v>
      </c>
      <c r="L14" s="13"/>
      <c r="M14" s="13"/>
      <c r="N14" s="13"/>
      <c r="O14" s="13"/>
      <c r="P14" s="13">
        <f t="shared" si="3"/>
        <v>0</v>
      </c>
      <c r="Q14" s="15"/>
      <c r="R14" s="15"/>
      <c r="S14" s="15"/>
      <c r="T14" s="15"/>
      <c r="U14" s="13"/>
      <c r="V14" s="13" t="e">
        <f t="shared" si="4"/>
        <v>#DIV/0!</v>
      </c>
      <c r="W14" s="13" t="e">
        <f t="shared" si="5"/>
        <v>#DIV/0!</v>
      </c>
      <c r="X14" s="13">
        <v>2</v>
      </c>
      <c r="Y14" s="13">
        <v>2.6</v>
      </c>
      <c r="Z14" s="13">
        <v>3.4</v>
      </c>
      <c r="AA14" s="13">
        <v>3.6</v>
      </c>
      <c r="AB14" s="13">
        <v>1.8</v>
      </c>
      <c r="AC14" s="13">
        <v>3</v>
      </c>
      <c r="AD14" s="16" t="s">
        <v>169</v>
      </c>
      <c r="AE14" s="13">
        <f t="shared" si="6"/>
        <v>0</v>
      </c>
      <c r="AF14" s="13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40</v>
      </c>
      <c r="C15" s="1">
        <v>1</v>
      </c>
      <c r="D15" s="1">
        <v>60</v>
      </c>
      <c r="E15" s="1">
        <v>9</v>
      </c>
      <c r="F15" s="1">
        <v>52</v>
      </c>
      <c r="G15" s="6">
        <v>0.17</v>
      </c>
      <c r="H15" s="1">
        <v>180</v>
      </c>
      <c r="I15" s="1" t="s">
        <v>33</v>
      </c>
      <c r="J15" s="1">
        <v>9</v>
      </c>
      <c r="K15" s="1">
        <f t="shared" si="2"/>
        <v>0</v>
      </c>
      <c r="L15" s="1"/>
      <c r="M15" s="1"/>
      <c r="N15" s="1"/>
      <c r="O15" s="1"/>
      <c r="P15" s="1">
        <f t="shared" si="3"/>
        <v>1.8</v>
      </c>
      <c r="Q15" s="5"/>
      <c r="R15" s="5"/>
      <c r="S15" s="5"/>
      <c r="T15" s="5"/>
      <c r="U15" s="1"/>
      <c r="V15" s="1">
        <f t="shared" si="4"/>
        <v>28.888888888888889</v>
      </c>
      <c r="W15" s="1">
        <f t="shared" si="5"/>
        <v>28.888888888888889</v>
      </c>
      <c r="X15" s="1">
        <v>0</v>
      </c>
      <c r="Y15" s="1">
        <v>0</v>
      </c>
      <c r="Z15" s="1">
        <v>3.4</v>
      </c>
      <c r="AA15" s="1">
        <v>3.4</v>
      </c>
      <c r="AB15" s="1">
        <v>4</v>
      </c>
      <c r="AC15" s="1">
        <v>4</v>
      </c>
      <c r="AD15" s="1"/>
      <c r="AE15" s="1">
        <f t="shared" si="6"/>
        <v>0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49</v>
      </c>
      <c r="B16" s="1" t="s">
        <v>40</v>
      </c>
      <c r="C16" s="1"/>
      <c r="D16" s="1"/>
      <c r="E16" s="11">
        <f>E74</f>
        <v>6</v>
      </c>
      <c r="F16" s="11">
        <f>F74</f>
        <v>30</v>
      </c>
      <c r="G16" s="6">
        <v>0.45</v>
      </c>
      <c r="H16" s="1" t="e">
        <v>#N/A</v>
      </c>
      <c r="I16" s="1" t="s">
        <v>33</v>
      </c>
      <c r="J16" s="1"/>
      <c r="K16" s="1">
        <f t="shared" si="2"/>
        <v>6</v>
      </c>
      <c r="L16" s="1"/>
      <c r="M16" s="1"/>
      <c r="N16" s="1"/>
      <c r="O16" s="1"/>
      <c r="P16" s="1">
        <f t="shared" si="3"/>
        <v>1.2</v>
      </c>
      <c r="Q16" s="5"/>
      <c r="R16" s="5"/>
      <c r="S16" s="5"/>
      <c r="T16" s="5"/>
      <c r="U16" s="1"/>
      <c r="V16" s="1">
        <f t="shared" si="4"/>
        <v>25</v>
      </c>
      <c r="W16" s="1">
        <f t="shared" si="5"/>
        <v>25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0" t="s">
        <v>166</v>
      </c>
      <c r="AE16" s="1">
        <f t="shared" si="6"/>
        <v>0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2" t="s">
        <v>50</v>
      </c>
      <c r="B17" s="1" t="s">
        <v>40</v>
      </c>
      <c r="C17" s="1">
        <v>17</v>
      </c>
      <c r="D17" s="1">
        <v>72</v>
      </c>
      <c r="E17" s="1">
        <v>32</v>
      </c>
      <c r="F17" s="1">
        <v>52</v>
      </c>
      <c r="G17" s="6">
        <v>0.3</v>
      </c>
      <c r="H17" s="1">
        <v>40</v>
      </c>
      <c r="I17" s="1" t="s">
        <v>33</v>
      </c>
      <c r="J17" s="1">
        <v>32</v>
      </c>
      <c r="K17" s="1">
        <f t="shared" si="2"/>
        <v>0</v>
      </c>
      <c r="L17" s="1"/>
      <c r="M17" s="1"/>
      <c r="N17" s="1"/>
      <c r="O17" s="1"/>
      <c r="P17" s="1">
        <f t="shared" si="3"/>
        <v>6.4</v>
      </c>
      <c r="Q17" s="5">
        <v>15</v>
      </c>
      <c r="R17" s="5">
        <f t="shared" ref="R17:R18" si="10">Q17-S17</f>
        <v>15</v>
      </c>
      <c r="S17" s="5"/>
      <c r="T17" s="5"/>
      <c r="U17" s="1"/>
      <c r="V17" s="1">
        <f t="shared" si="4"/>
        <v>10.46875</v>
      </c>
      <c r="W17" s="1">
        <f t="shared" si="5"/>
        <v>8.125</v>
      </c>
      <c r="X17" s="1">
        <v>3.4</v>
      </c>
      <c r="Y17" s="1">
        <v>4.8</v>
      </c>
      <c r="Z17" s="1">
        <v>8.1999999999999993</v>
      </c>
      <c r="AA17" s="1">
        <v>8.4</v>
      </c>
      <c r="AB17" s="1">
        <v>5.6</v>
      </c>
      <c r="AC17" s="1">
        <v>4.8</v>
      </c>
      <c r="AD17" s="1"/>
      <c r="AE17" s="1">
        <f t="shared" ref="AE17:AF18" si="11">R17*G17</f>
        <v>4.5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40</v>
      </c>
      <c r="C18" s="1"/>
      <c r="D18" s="1">
        <v>30</v>
      </c>
      <c r="E18" s="1">
        <v>24</v>
      </c>
      <c r="F18" s="1">
        <v>6</v>
      </c>
      <c r="G18" s="6">
        <v>0.4</v>
      </c>
      <c r="H18" s="1">
        <v>50</v>
      </c>
      <c r="I18" s="1" t="s">
        <v>33</v>
      </c>
      <c r="J18" s="1">
        <v>24</v>
      </c>
      <c r="K18" s="1">
        <f t="shared" si="2"/>
        <v>0</v>
      </c>
      <c r="L18" s="1"/>
      <c r="M18" s="1"/>
      <c r="N18" s="1"/>
      <c r="O18" s="1"/>
      <c r="P18" s="1">
        <f t="shared" si="3"/>
        <v>4.8</v>
      </c>
      <c r="Q18" s="5">
        <v>30</v>
      </c>
      <c r="R18" s="5">
        <f t="shared" si="10"/>
        <v>30</v>
      </c>
      <c r="S18" s="5"/>
      <c r="T18" s="5"/>
      <c r="U18" s="1"/>
      <c r="V18" s="1">
        <f t="shared" si="4"/>
        <v>7.5</v>
      </c>
      <c r="W18" s="1">
        <f t="shared" si="5"/>
        <v>1.25</v>
      </c>
      <c r="X18" s="1">
        <v>0</v>
      </c>
      <c r="Y18" s="1">
        <v>0</v>
      </c>
      <c r="Z18" s="1">
        <v>0</v>
      </c>
      <c r="AA18" s="1">
        <v>0</v>
      </c>
      <c r="AB18" s="1">
        <v>-0.2</v>
      </c>
      <c r="AC18" s="1">
        <v>0</v>
      </c>
      <c r="AD18" s="1"/>
      <c r="AE18" s="1">
        <f t="shared" si="11"/>
        <v>12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52</v>
      </c>
      <c r="B19" s="13" t="s">
        <v>40</v>
      </c>
      <c r="C19" s="13"/>
      <c r="D19" s="13">
        <v>18</v>
      </c>
      <c r="E19" s="13">
        <v>7</v>
      </c>
      <c r="F19" s="13">
        <v>11</v>
      </c>
      <c r="G19" s="14">
        <v>0</v>
      </c>
      <c r="H19" s="13">
        <v>40</v>
      </c>
      <c r="I19" s="13" t="s">
        <v>45</v>
      </c>
      <c r="J19" s="13">
        <v>7</v>
      </c>
      <c r="K19" s="13">
        <f t="shared" si="2"/>
        <v>0</v>
      </c>
      <c r="L19" s="13"/>
      <c r="M19" s="13"/>
      <c r="N19" s="13"/>
      <c r="O19" s="13"/>
      <c r="P19" s="13">
        <f t="shared" si="3"/>
        <v>1.4</v>
      </c>
      <c r="Q19" s="15"/>
      <c r="R19" s="15"/>
      <c r="S19" s="15"/>
      <c r="T19" s="15"/>
      <c r="U19" s="13"/>
      <c r="V19" s="13">
        <f t="shared" si="4"/>
        <v>7.8571428571428577</v>
      </c>
      <c r="W19" s="13">
        <f t="shared" si="5"/>
        <v>7.8571428571428577</v>
      </c>
      <c r="X19" s="13">
        <v>-0.2</v>
      </c>
      <c r="Y19" s="13">
        <v>-0.2</v>
      </c>
      <c r="Z19" s="13">
        <v>0.6</v>
      </c>
      <c r="AA19" s="13">
        <v>0.6</v>
      </c>
      <c r="AB19" s="13">
        <v>1.4</v>
      </c>
      <c r="AC19" s="13">
        <v>3.2</v>
      </c>
      <c r="AD19" s="13" t="s">
        <v>196</v>
      </c>
      <c r="AE19" s="13">
        <f t="shared" si="6"/>
        <v>0</v>
      </c>
      <c r="AF19" s="13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53</v>
      </c>
      <c r="B20" s="1" t="s">
        <v>40</v>
      </c>
      <c r="C20" s="1">
        <v>119</v>
      </c>
      <c r="D20" s="1">
        <v>75</v>
      </c>
      <c r="E20" s="1">
        <v>83</v>
      </c>
      <c r="F20" s="1">
        <v>84</v>
      </c>
      <c r="G20" s="6">
        <v>0.17</v>
      </c>
      <c r="H20" s="1">
        <v>180</v>
      </c>
      <c r="I20" s="1" t="s">
        <v>33</v>
      </c>
      <c r="J20" s="1">
        <v>83</v>
      </c>
      <c r="K20" s="1">
        <f t="shared" si="2"/>
        <v>0</v>
      </c>
      <c r="L20" s="1"/>
      <c r="M20" s="1"/>
      <c r="N20" s="1"/>
      <c r="O20" s="1"/>
      <c r="P20" s="1">
        <f t="shared" si="3"/>
        <v>16.600000000000001</v>
      </c>
      <c r="Q20" s="5">
        <v>95</v>
      </c>
      <c r="R20" s="5">
        <f>Q20-S20</f>
        <v>95</v>
      </c>
      <c r="S20" s="5"/>
      <c r="T20" s="5"/>
      <c r="U20" s="1"/>
      <c r="V20" s="1">
        <f t="shared" si="4"/>
        <v>10.783132530120481</v>
      </c>
      <c r="W20" s="1">
        <f t="shared" si="5"/>
        <v>5.0602409638554215</v>
      </c>
      <c r="X20" s="1">
        <v>11</v>
      </c>
      <c r="Y20" s="1">
        <v>13.6</v>
      </c>
      <c r="Z20" s="1">
        <v>18.399999999999999</v>
      </c>
      <c r="AA20" s="1">
        <v>17</v>
      </c>
      <c r="AB20" s="1">
        <v>8.1999999999999993</v>
      </c>
      <c r="AC20" s="1">
        <v>9.8000000000000007</v>
      </c>
      <c r="AD20" s="1"/>
      <c r="AE20" s="1">
        <f>R20*G20</f>
        <v>16.150000000000002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54</v>
      </c>
      <c r="B21" s="13" t="s">
        <v>40</v>
      </c>
      <c r="C21" s="13">
        <v>60</v>
      </c>
      <c r="D21" s="13"/>
      <c r="E21" s="13">
        <v>21</v>
      </c>
      <c r="F21" s="13">
        <v>28</v>
      </c>
      <c r="G21" s="14">
        <v>0</v>
      </c>
      <c r="H21" s="13">
        <v>45</v>
      </c>
      <c r="I21" s="13" t="s">
        <v>45</v>
      </c>
      <c r="J21" s="13">
        <v>24</v>
      </c>
      <c r="K21" s="13">
        <f t="shared" si="2"/>
        <v>-3</v>
      </c>
      <c r="L21" s="13"/>
      <c r="M21" s="13"/>
      <c r="N21" s="13"/>
      <c r="O21" s="13"/>
      <c r="P21" s="13">
        <f t="shared" si="3"/>
        <v>4.2</v>
      </c>
      <c r="Q21" s="15"/>
      <c r="R21" s="15"/>
      <c r="S21" s="15"/>
      <c r="T21" s="15"/>
      <c r="U21" s="13"/>
      <c r="V21" s="13">
        <f t="shared" si="4"/>
        <v>6.6666666666666661</v>
      </c>
      <c r="W21" s="13">
        <f t="shared" si="5"/>
        <v>6.6666666666666661</v>
      </c>
      <c r="X21" s="13">
        <v>4</v>
      </c>
      <c r="Y21" s="13">
        <v>3.8</v>
      </c>
      <c r="Z21" s="13">
        <v>2</v>
      </c>
      <c r="AA21" s="13">
        <v>5.2</v>
      </c>
      <c r="AB21" s="13">
        <v>7.8</v>
      </c>
      <c r="AC21" s="13">
        <v>6</v>
      </c>
      <c r="AD21" s="13"/>
      <c r="AE21" s="13">
        <f t="shared" si="6"/>
        <v>0</v>
      </c>
      <c r="AF21" s="13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55</v>
      </c>
      <c r="B22" s="13" t="s">
        <v>40</v>
      </c>
      <c r="C22" s="13"/>
      <c r="D22" s="13"/>
      <c r="E22" s="13">
        <v>-2</v>
      </c>
      <c r="F22" s="13"/>
      <c r="G22" s="14">
        <v>0</v>
      </c>
      <c r="H22" s="13">
        <v>45</v>
      </c>
      <c r="I22" s="13" t="s">
        <v>45</v>
      </c>
      <c r="J22" s="13"/>
      <c r="K22" s="13">
        <f t="shared" si="2"/>
        <v>-2</v>
      </c>
      <c r="L22" s="13"/>
      <c r="M22" s="13"/>
      <c r="N22" s="13"/>
      <c r="O22" s="13"/>
      <c r="P22" s="13">
        <f t="shared" si="3"/>
        <v>-0.4</v>
      </c>
      <c r="Q22" s="15"/>
      <c r="R22" s="15"/>
      <c r="S22" s="15"/>
      <c r="T22" s="15"/>
      <c r="U22" s="13"/>
      <c r="V22" s="13">
        <f t="shared" si="4"/>
        <v>0</v>
      </c>
      <c r="W22" s="13">
        <f t="shared" si="5"/>
        <v>0</v>
      </c>
      <c r="X22" s="13">
        <v>5</v>
      </c>
      <c r="Y22" s="13">
        <v>7.4</v>
      </c>
      <c r="Z22" s="13">
        <v>6.8</v>
      </c>
      <c r="AA22" s="13">
        <v>7.4</v>
      </c>
      <c r="AB22" s="13">
        <v>8.4</v>
      </c>
      <c r="AC22" s="13">
        <v>7.2</v>
      </c>
      <c r="AD22" s="13"/>
      <c r="AE22" s="13">
        <f t="shared" si="6"/>
        <v>0</v>
      </c>
      <c r="AF22" s="13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40</v>
      </c>
      <c r="C23" s="1"/>
      <c r="D23" s="1">
        <v>36</v>
      </c>
      <c r="E23" s="1">
        <v>15</v>
      </c>
      <c r="F23" s="1">
        <v>21</v>
      </c>
      <c r="G23" s="6">
        <v>0.35</v>
      </c>
      <c r="H23" s="1" t="e">
        <v>#N/A</v>
      </c>
      <c r="I23" s="1" t="s">
        <v>33</v>
      </c>
      <c r="J23" s="1">
        <v>15</v>
      </c>
      <c r="K23" s="1">
        <f t="shared" si="2"/>
        <v>0</v>
      </c>
      <c r="L23" s="1"/>
      <c r="M23" s="1"/>
      <c r="N23" s="1"/>
      <c r="O23" s="1"/>
      <c r="P23" s="1">
        <f t="shared" si="3"/>
        <v>3</v>
      </c>
      <c r="Q23" s="5">
        <v>12</v>
      </c>
      <c r="R23" s="5">
        <f t="shared" ref="R23:R26" si="12">Q23-S23</f>
        <v>12</v>
      </c>
      <c r="S23" s="5"/>
      <c r="T23" s="5"/>
      <c r="U23" s="1"/>
      <c r="V23" s="1">
        <f t="shared" si="4"/>
        <v>11</v>
      </c>
      <c r="W23" s="1">
        <f t="shared" si="5"/>
        <v>7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ref="AE23:AF26" si="13">R23*G23</f>
        <v>4.1999999999999993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40</v>
      </c>
      <c r="C24" s="1"/>
      <c r="D24" s="1">
        <v>36</v>
      </c>
      <c r="E24" s="1">
        <v>15</v>
      </c>
      <c r="F24" s="1">
        <v>21</v>
      </c>
      <c r="G24" s="6">
        <v>0.35</v>
      </c>
      <c r="H24" s="1" t="e">
        <v>#N/A</v>
      </c>
      <c r="I24" s="1" t="s">
        <v>33</v>
      </c>
      <c r="J24" s="1">
        <v>15</v>
      </c>
      <c r="K24" s="1">
        <f t="shared" si="2"/>
        <v>0</v>
      </c>
      <c r="L24" s="1"/>
      <c r="M24" s="1"/>
      <c r="N24" s="1"/>
      <c r="O24" s="1"/>
      <c r="P24" s="1">
        <f t="shared" si="3"/>
        <v>3</v>
      </c>
      <c r="Q24" s="5">
        <v>12</v>
      </c>
      <c r="R24" s="5">
        <f t="shared" si="12"/>
        <v>12</v>
      </c>
      <c r="S24" s="5"/>
      <c r="T24" s="5"/>
      <c r="U24" s="1"/>
      <c r="V24" s="1">
        <f t="shared" si="4"/>
        <v>11</v>
      </c>
      <c r="W24" s="1">
        <f t="shared" si="5"/>
        <v>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  <c r="AE24" s="1">
        <f t="shared" si="13"/>
        <v>4.1999999999999993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169.881</v>
      </c>
      <c r="D25" s="1">
        <v>345.97</v>
      </c>
      <c r="E25" s="1">
        <v>284.75299999999999</v>
      </c>
      <c r="F25" s="1">
        <v>189.048</v>
      </c>
      <c r="G25" s="6">
        <v>1</v>
      </c>
      <c r="H25" s="1">
        <v>55</v>
      </c>
      <c r="I25" s="1" t="s">
        <v>33</v>
      </c>
      <c r="J25" s="1">
        <v>283.351</v>
      </c>
      <c r="K25" s="1">
        <f t="shared" si="2"/>
        <v>1.4019999999999868</v>
      </c>
      <c r="L25" s="1"/>
      <c r="M25" s="1"/>
      <c r="N25" s="1">
        <v>149.26780000000011</v>
      </c>
      <c r="O25" s="1">
        <v>65.653999999999897</v>
      </c>
      <c r="P25" s="1">
        <f t="shared" si="3"/>
        <v>56.950599999999994</v>
      </c>
      <c r="Q25" s="5">
        <v>220</v>
      </c>
      <c r="R25" s="5">
        <f t="shared" si="12"/>
        <v>70</v>
      </c>
      <c r="S25" s="5">
        <v>150</v>
      </c>
      <c r="T25" s="5"/>
      <c r="U25" s="1"/>
      <c r="V25" s="1">
        <f t="shared" si="4"/>
        <v>10.956334086032456</v>
      </c>
      <c r="W25" s="1">
        <f t="shared" si="5"/>
        <v>7.0933370324456639</v>
      </c>
      <c r="X25" s="1">
        <v>51.434800000000003</v>
      </c>
      <c r="Y25" s="1">
        <v>55.323599999999999</v>
      </c>
      <c r="Z25" s="1">
        <v>56.94</v>
      </c>
      <c r="AA25" s="1">
        <v>52.014000000000003</v>
      </c>
      <c r="AB25" s="1">
        <v>48.567399999999999</v>
      </c>
      <c r="AC25" s="1">
        <v>49.264600000000002</v>
      </c>
      <c r="AD25" s="1"/>
      <c r="AE25" s="1">
        <f t="shared" si="13"/>
        <v>70</v>
      </c>
      <c r="AF25" s="1">
        <f t="shared" si="7"/>
        <v>150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1785.335</v>
      </c>
      <c r="D26" s="1">
        <v>2590.5169999999998</v>
      </c>
      <c r="E26" s="1">
        <v>2441.7359999999999</v>
      </c>
      <c r="F26" s="1">
        <v>1514.518</v>
      </c>
      <c r="G26" s="6">
        <v>1</v>
      </c>
      <c r="H26" s="1">
        <v>50</v>
      </c>
      <c r="I26" s="1" t="s">
        <v>33</v>
      </c>
      <c r="J26" s="1">
        <v>2461.337</v>
      </c>
      <c r="K26" s="1">
        <f t="shared" si="2"/>
        <v>-19.601000000000113</v>
      </c>
      <c r="L26" s="1"/>
      <c r="M26" s="1"/>
      <c r="N26" s="1">
        <v>974.11259999999811</v>
      </c>
      <c r="O26" s="1">
        <v>879.64379999999994</v>
      </c>
      <c r="P26" s="1">
        <f t="shared" si="3"/>
        <v>488.34719999999999</v>
      </c>
      <c r="Q26" s="5">
        <v>1900</v>
      </c>
      <c r="R26" s="5">
        <f t="shared" si="12"/>
        <v>200</v>
      </c>
      <c r="S26" s="5">
        <v>1700</v>
      </c>
      <c r="T26" s="5"/>
      <c r="U26" s="1"/>
      <c r="V26" s="1">
        <f t="shared" si="4"/>
        <v>10.787968887709397</v>
      </c>
      <c r="W26" s="1">
        <f t="shared" si="5"/>
        <v>6.8972943839956447</v>
      </c>
      <c r="X26" s="1">
        <v>440.02120000000002</v>
      </c>
      <c r="Y26" s="1">
        <v>445.76159999999999</v>
      </c>
      <c r="Z26" s="1">
        <v>485.65600000000012</v>
      </c>
      <c r="AA26" s="1">
        <v>439.43599999999998</v>
      </c>
      <c r="AB26" s="1">
        <v>438.46499999999997</v>
      </c>
      <c r="AC26" s="1">
        <v>474.60759999999999</v>
      </c>
      <c r="AD26" s="1"/>
      <c r="AE26" s="1">
        <f t="shared" si="13"/>
        <v>200</v>
      </c>
      <c r="AF26" s="1">
        <f t="shared" si="7"/>
        <v>1700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60</v>
      </c>
      <c r="B27" s="13" t="s">
        <v>32</v>
      </c>
      <c r="C27" s="13"/>
      <c r="D27" s="13">
        <v>26.318000000000001</v>
      </c>
      <c r="E27" s="13">
        <v>0.86</v>
      </c>
      <c r="F27" s="13">
        <v>25.457999999999998</v>
      </c>
      <c r="G27" s="14">
        <v>0</v>
      </c>
      <c r="H27" s="13" t="e">
        <v>#N/A</v>
      </c>
      <c r="I27" s="13" t="s">
        <v>45</v>
      </c>
      <c r="J27" s="13">
        <v>6.1139999999999999</v>
      </c>
      <c r="K27" s="13">
        <f t="shared" si="2"/>
        <v>-5.2539999999999996</v>
      </c>
      <c r="L27" s="13"/>
      <c r="M27" s="13"/>
      <c r="N27" s="13"/>
      <c r="O27" s="13"/>
      <c r="P27" s="13">
        <f t="shared" si="3"/>
        <v>0.17199999999999999</v>
      </c>
      <c r="Q27" s="15"/>
      <c r="R27" s="15"/>
      <c r="S27" s="15"/>
      <c r="T27" s="15"/>
      <c r="U27" s="13"/>
      <c r="V27" s="13">
        <f t="shared" si="4"/>
        <v>148.01162790697674</v>
      </c>
      <c r="W27" s="13">
        <f t="shared" si="5"/>
        <v>148.01162790697674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 t="s">
        <v>196</v>
      </c>
      <c r="AE27" s="13">
        <f t="shared" si="6"/>
        <v>0</v>
      </c>
      <c r="AF27" s="13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155.422</v>
      </c>
      <c r="D28" s="1">
        <v>339.38</v>
      </c>
      <c r="E28" s="1">
        <v>295.58600000000001</v>
      </c>
      <c r="F28" s="1">
        <v>157.012</v>
      </c>
      <c r="G28" s="6">
        <v>1</v>
      </c>
      <c r="H28" s="1">
        <v>55</v>
      </c>
      <c r="I28" s="1" t="s">
        <v>33</v>
      </c>
      <c r="J28" s="1">
        <v>297.09800000000001</v>
      </c>
      <c r="K28" s="1">
        <f t="shared" si="2"/>
        <v>-1.5120000000000005</v>
      </c>
      <c r="L28" s="1"/>
      <c r="M28" s="1"/>
      <c r="N28" s="1">
        <v>154.03149999999999</v>
      </c>
      <c r="O28" s="1">
        <v>107.818</v>
      </c>
      <c r="P28" s="1">
        <f t="shared" si="3"/>
        <v>59.117200000000004</v>
      </c>
      <c r="Q28" s="5">
        <v>230</v>
      </c>
      <c r="R28" s="5">
        <f>Q28-S28</f>
        <v>80</v>
      </c>
      <c r="S28" s="5">
        <v>150</v>
      </c>
      <c r="T28" s="5"/>
      <c r="U28" s="1"/>
      <c r="V28" s="1">
        <f t="shared" si="4"/>
        <v>10.975849668116892</v>
      </c>
      <c r="W28" s="1">
        <f t="shared" si="5"/>
        <v>7.0852729831588768</v>
      </c>
      <c r="X28" s="1">
        <v>53.819600000000001</v>
      </c>
      <c r="Y28" s="1">
        <v>54.8232</v>
      </c>
      <c r="Z28" s="1">
        <v>56.058199999999999</v>
      </c>
      <c r="AA28" s="1">
        <v>51.474600000000002</v>
      </c>
      <c r="AB28" s="1">
        <v>47.989600000000003</v>
      </c>
      <c r="AC28" s="1">
        <v>49.935600000000001</v>
      </c>
      <c r="AD28" s="1"/>
      <c r="AE28" s="1">
        <f>R28*G28</f>
        <v>80</v>
      </c>
      <c r="AF28" s="1">
        <f t="shared" si="7"/>
        <v>150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62</v>
      </c>
      <c r="B29" s="13" t="s">
        <v>32</v>
      </c>
      <c r="C29" s="13"/>
      <c r="D29" s="13"/>
      <c r="E29" s="13">
        <v>4.0659999999999998</v>
      </c>
      <c r="F29" s="13">
        <v>-4.0659999999999998</v>
      </c>
      <c r="G29" s="14">
        <v>0</v>
      </c>
      <c r="H29" s="13">
        <v>60</v>
      </c>
      <c r="I29" s="13" t="s">
        <v>45</v>
      </c>
      <c r="J29" s="13">
        <v>4.0659999999999998</v>
      </c>
      <c r="K29" s="13">
        <f t="shared" si="2"/>
        <v>0</v>
      </c>
      <c r="L29" s="13"/>
      <c r="M29" s="13"/>
      <c r="N29" s="13"/>
      <c r="O29" s="13"/>
      <c r="P29" s="13">
        <f t="shared" si="3"/>
        <v>0.81319999999999992</v>
      </c>
      <c r="Q29" s="15"/>
      <c r="R29" s="15"/>
      <c r="S29" s="15"/>
      <c r="T29" s="15"/>
      <c r="U29" s="13"/>
      <c r="V29" s="13">
        <f t="shared" si="4"/>
        <v>-5</v>
      </c>
      <c r="W29" s="13">
        <f t="shared" si="5"/>
        <v>-5</v>
      </c>
      <c r="X29" s="13">
        <v>2.1747999999999998</v>
      </c>
      <c r="Y29" s="13">
        <v>7.4822000000000006</v>
      </c>
      <c r="Z29" s="13">
        <v>17.719000000000001</v>
      </c>
      <c r="AA29" s="13">
        <v>15.944000000000001</v>
      </c>
      <c r="AB29" s="13">
        <v>9.654399999999999</v>
      </c>
      <c r="AC29" s="13">
        <v>10.642799999999999</v>
      </c>
      <c r="AD29" s="13"/>
      <c r="AE29" s="13">
        <f t="shared" si="6"/>
        <v>0</v>
      </c>
      <c r="AF29" s="13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1623.1289999999999</v>
      </c>
      <c r="D30" s="1">
        <v>1902.98</v>
      </c>
      <c r="E30" s="1">
        <v>1910.1079999999999</v>
      </c>
      <c r="F30" s="1">
        <v>1340.5619999999999</v>
      </c>
      <c r="G30" s="6">
        <v>1</v>
      </c>
      <c r="H30" s="1">
        <v>60</v>
      </c>
      <c r="I30" s="1" t="s">
        <v>33</v>
      </c>
      <c r="J30" s="1">
        <v>1946.136</v>
      </c>
      <c r="K30" s="1">
        <f t="shared" si="2"/>
        <v>-36.02800000000002</v>
      </c>
      <c r="L30" s="1"/>
      <c r="M30" s="1"/>
      <c r="N30" s="1">
        <v>665.95266000000152</v>
      </c>
      <c r="O30" s="1">
        <v>637.64919999999938</v>
      </c>
      <c r="P30" s="1">
        <f t="shared" si="3"/>
        <v>382.02159999999998</v>
      </c>
      <c r="Q30" s="5">
        <v>1500</v>
      </c>
      <c r="R30" s="5">
        <f t="shared" ref="R30:R38" si="14">Q30-S30</f>
        <v>300</v>
      </c>
      <c r="S30" s="5">
        <v>1200</v>
      </c>
      <c r="T30" s="5"/>
      <c r="U30" s="1"/>
      <c r="V30" s="1">
        <f t="shared" si="4"/>
        <v>10.847983098337897</v>
      </c>
      <c r="W30" s="1">
        <f t="shared" si="5"/>
        <v>6.9215035484904535</v>
      </c>
      <c r="X30" s="1">
        <v>343.3288</v>
      </c>
      <c r="Y30" s="1">
        <v>353.67239999999998</v>
      </c>
      <c r="Z30" s="1">
        <v>391.94900000000001</v>
      </c>
      <c r="AA30" s="1">
        <v>345.38679999999999</v>
      </c>
      <c r="AB30" s="1">
        <v>369.31740000000002</v>
      </c>
      <c r="AC30" s="1">
        <v>390.9042</v>
      </c>
      <c r="AD30" s="1"/>
      <c r="AE30" s="1">
        <f t="shared" ref="AE30:AF38" si="15">R30*G30</f>
        <v>300</v>
      </c>
      <c r="AF30" s="1">
        <f t="shared" si="7"/>
        <v>1200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64</v>
      </c>
      <c r="B31" s="1" t="s">
        <v>32</v>
      </c>
      <c r="C31" s="1">
        <v>121.006</v>
      </c>
      <c r="D31" s="1"/>
      <c r="E31" s="1">
        <v>79.343999999999994</v>
      </c>
      <c r="F31" s="1">
        <v>32.762</v>
      </c>
      <c r="G31" s="6">
        <v>1</v>
      </c>
      <c r="H31" s="1">
        <v>50</v>
      </c>
      <c r="I31" s="1" t="s">
        <v>33</v>
      </c>
      <c r="J31" s="1">
        <v>80.69</v>
      </c>
      <c r="K31" s="1">
        <f t="shared" si="2"/>
        <v>-1.3460000000000036</v>
      </c>
      <c r="L31" s="1"/>
      <c r="M31" s="1"/>
      <c r="N31" s="1"/>
      <c r="O31" s="1">
        <v>14.964800000000009</v>
      </c>
      <c r="P31" s="1">
        <f t="shared" si="3"/>
        <v>15.868799999999998</v>
      </c>
      <c r="Q31" s="5">
        <v>110</v>
      </c>
      <c r="R31" s="5">
        <f t="shared" si="14"/>
        <v>110</v>
      </c>
      <c r="S31" s="5"/>
      <c r="T31" s="5"/>
      <c r="U31" s="1"/>
      <c r="V31" s="1">
        <f t="shared" si="4"/>
        <v>9.9394283121597127</v>
      </c>
      <c r="W31" s="1">
        <f t="shared" si="5"/>
        <v>3.0075872151643486</v>
      </c>
      <c r="X31" s="1">
        <v>9.1864000000000008</v>
      </c>
      <c r="Y31" s="1">
        <v>7.0531999999999986</v>
      </c>
      <c r="Z31" s="1">
        <v>9.1815999999999995</v>
      </c>
      <c r="AA31" s="1">
        <v>9.7208000000000006</v>
      </c>
      <c r="AB31" s="1">
        <v>15.178800000000001</v>
      </c>
      <c r="AC31" s="1">
        <v>15.5184</v>
      </c>
      <c r="AD31" s="1"/>
      <c r="AE31" s="1">
        <f t="shared" si="15"/>
        <v>110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143.191</v>
      </c>
      <c r="D32" s="1">
        <v>399.57</v>
      </c>
      <c r="E32" s="1">
        <v>295.50400000000002</v>
      </c>
      <c r="F32" s="1">
        <v>208.423</v>
      </c>
      <c r="G32" s="6">
        <v>1</v>
      </c>
      <c r="H32" s="1">
        <v>55</v>
      </c>
      <c r="I32" s="1" t="s">
        <v>33</v>
      </c>
      <c r="J32" s="1">
        <v>295.00799999999998</v>
      </c>
      <c r="K32" s="1">
        <f t="shared" si="2"/>
        <v>0.49600000000003774</v>
      </c>
      <c r="L32" s="1"/>
      <c r="M32" s="1"/>
      <c r="N32" s="1">
        <v>72.302600000000012</v>
      </c>
      <c r="O32" s="1">
        <v>100.6504</v>
      </c>
      <c r="P32" s="1">
        <f t="shared" si="3"/>
        <v>59.100800000000007</v>
      </c>
      <c r="Q32" s="5">
        <v>260</v>
      </c>
      <c r="R32" s="5">
        <f t="shared" si="14"/>
        <v>110</v>
      </c>
      <c r="S32" s="5">
        <v>150</v>
      </c>
      <c r="T32" s="5"/>
      <c r="U32" s="1"/>
      <c r="V32" s="1">
        <f t="shared" si="4"/>
        <v>10.852238886783256</v>
      </c>
      <c r="W32" s="1">
        <f t="shared" si="5"/>
        <v>6.4529752558340991</v>
      </c>
      <c r="X32" s="1">
        <v>49.046199999999999</v>
      </c>
      <c r="Y32" s="1">
        <v>51.302</v>
      </c>
      <c r="Z32" s="1">
        <v>57.008799999999987</v>
      </c>
      <c r="AA32" s="1">
        <v>48.540199999999999</v>
      </c>
      <c r="AB32" s="1">
        <v>44.6614</v>
      </c>
      <c r="AC32" s="1">
        <v>45.354999999999997</v>
      </c>
      <c r="AD32" s="1"/>
      <c r="AE32" s="1">
        <f t="shared" si="15"/>
        <v>110</v>
      </c>
      <c r="AF32" s="1">
        <f t="shared" si="7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1443.3050000000001</v>
      </c>
      <c r="D33" s="1">
        <v>1997.068</v>
      </c>
      <c r="E33" s="1">
        <v>1950.1659999999999</v>
      </c>
      <c r="F33" s="1">
        <v>1156.4349999999999</v>
      </c>
      <c r="G33" s="6">
        <v>1</v>
      </c>
      <c r="H33" s="1">
        <v>60</v>
      </c>
      <c r="I33" s="1" t="s">
        <v>33</v>
      </c>
      <c r="J33" s="1">
        <v>1960.1279999999999</v>
      </c>
      <c r="K33" s="1">
        <f t="shared" si="2"/>
        <v>-9.9619999999999891</v>
      </c>
      <c r="L33" s="1"/>
      <c r="M33" s="1"/>
      <c r="N33" s="1">
        <v>741.14045999999826</v>
      </c>
      <c r="O33" s="1">
        <v>805.61619999999948</v>
      </c>
      <c r="P33" s="1">
        <f t="shared" si="3"/>
        <v>390.03319999999997</v>
      </c>
      <c r="Q33" s="5">
        <v>1500</v>
      </c>
      <c r="R33" s="5">
        <f t="shared" si="14"/>
        <v>500</v>
      </c>
      <c r="S33" s="5">
        <v>1000</v>
      </c>
      <c r="T33" s="5"/>
      <c r="U33" s="1"/>
      <c r="V33" s="1">
        <f t="shared" si="4"/>
        <v>10.776497128962349</v>
      </c>
      <c r="W33" s="1">
        <f t="shared" si="5"/>
        <v>6.9306706711120949</v>
      </c>
      <c r="X33" s="1">
        <v>348.6028</v>
      </c>
      <c r="Y33" s="1">
        <v>347.71539999999999</v>
      </c>
      <c r="Z33" s="1">
        <v>378.19959999999998</v>
      </c>
      <c r="AA33" s="1">
        <v>341.92899999999997</v>
      </c>
      <c r="AB33" s="1">
        <v>340.00139999999999</v>
      </c>
      <c r="AC33" s="1">
        <v>363.90460000000002</v>
      </c>
      <c r="AD33" s="1"/>
      <c r="AE33" s="1">
        <f t="shared" si="15"/>
        <v>500</v>
      </c>
      <c r="AF33" s="1">
        <f t="shared" si="7"/>
        <v>1000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1530.357</v>
      </c>
      <c r="D34" s="1">
        <v>1240.6849999999999</v>
      </c>
      <c r="E34" s="1">
        <v>1688.0360000000001</v>
      </c>
      <c r="F34" s="1">
        <v>816.78800000000001</v>
      </c>
      <c r="G34" s="6">
        <v>1</v>
      </c>
      <c r="H34" s="1">
        <v>60</v>
      </c>
      <c r="I34" s="1" t="s">
        <v>33</v>
      </c>
      <c r="J34" s="1">
        <v>1694.1959999999999</v>
      </c>
      <c r="K34" s="1">
        <f t="shared" si="2"/>
        <v>-6.1599999999998545</v>
      </c>
      <c r="L34" s="1"/>
      <c r="M34" s="1"/>
      <c r="N34" s="1">
        <v>839.59795999999983</v>
      </c>
      <c r="O34" s="1">
        <v>570.8979999999998</v>
      </c>
      <c r="P34" s="1">
        <f t="shared" si="3"/>
        <v>337.60720000000003</v>
      </c>
      <c r="Q34" s="5">
        <v>1400</v>
      </c>
      <c r="R34" s="5">
        <f t="shared" si="14"/>
        <v>500</v>
      </c>
      <c r="S34" s="5">
        <v>900</v>
      </c>
      <c r="T34" s="5"/>
      <c r="U34" s="1"/>
      <c r="V34" s="1">
        <f t="shared" si="4"/>
        <v>10.74409538659128</v>
      </c>
      <c r="W34" s="1">
        <f t="shared" si="5"/>
        <v>6.5972643948351797</v>
      </c>
      <c r="X34" s="1">
        <v>295.76420000000002</v>
      </c>
      <c r="Y34" s="1">
        <v>300.76139999999998</v>
      </c>
      <c r="Z34" s="1">
        <v>311.7516</v>
      </c>
      <c r="AA34" s="1">
        <v>286.20819999999998</v>
      </c>
      <c r="AB34" s="1">
        <v>314.21440000000001</v>
      </c>
      <c r="AC34" s="1">
        <v>331.73919999999998</v>
      </c>
      <c r="AD34" s="1"/>
      <c r="AE34" s="1">
        <f t="shared" si="15"/>
        <v>500</v>
      </c>
      <c r="AF34" s="1">
        <f t="shared" si="7"/>
        <v>900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341.88799999999998</v>
      </c>
      <c r="D35" s="1">
        <v>15.73</v>
      </c>
      <c r="E35" s="1">
        <v>256.24400000000003</v>
      </c>
      <c r="F35" s="1">
        <v>73.215999999999994</v>
      </c>
      <c r="G35" s="6">
        <v>1</v>
      </c>
      <c r="H35" s="1">
        <v>60</v>
      </c>
      <c r="I35" s="1" t="s">
        <v>33</v>
      </c>
      <c r="J35" s="1">
        <v>256.14299999999997</v>
      </c>
      <c r="K35" s="1">
        <f t="shared" si="2"/>
        <v>0.10100000000005593</v>
      </c>
      <c r="L35" s="1"/>
      <c r="M35" s="1"/>
      <c r="N35" s="1">
        <v>117.02679999999989</v>
      </c>
      <c r="O35" s="1">
        <v>94.608400000000131</v>
      </c>
      <c r="P35" s="1">
        <f t="shared" si="3"/>
        <v>51.248800000000003</v>
      </c>
      <c r="Q35" s="5">
        <v>270</v>
      </c>
      <c r="R35" s="5">
        <f t="shared" si="14"/>
        <v>120</v>
      </c>
      <c r="S35" s="5">
        <v>150</v>
      </c>
      <c r="T35" s="5"/>
      <c r="U35" s="1"/>
      <c r="V35" s="1">
        <f t="shared" si="4"/>
        <v>10.826618379357177</v>
      </c>
      <c r="W35" s="1">
        <f t="shared" si="5"/>
        <v>5.5582023383962156</v>
      </c>
      <c r="X35" s="1">
        <v>40.073599999999999</v>
      </c>
      <c r="Y35" s="1">
        <v>40.068800000000003</v>
      </c>
      <c r="Z35" s="1">
        <v>39.895200000000003</v>
      </c>
      <c r="AA35" s="1">
        <v>38.105600000000003</v>
      </c>
      <c r="AB35" s="1">
        <v>52.5548</v>
      </c>
      <c r="AC35" s="1">
        <v>53.236400000000003</v>
      </c>
      <c r="AD35" s="1"/>
      <c r="AE35" s="1">
        <f t="shared" si="15"/>
        <v>120</v>
      </c>
      <c r="AF35" s="1">
        <f t="shared" si="7"/>
        <v>150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169.25200000000001</v>
      </c>
      <c r="D36" s="1">
        <v>115.61499999999999</v>
      </c>
      <c r="E36" s="1">
        <v>173.19800000000001</v>
      </c>
      <c r="F36" s="1">
        <v>88.843999999999994</v>
      </c>
      <c r="G36" s="6">
        <v>1</v>
      </c>
      <c r="H36" s="1">
        <v>60</v>
      </c>
      <c r="I36" s="1" t="s">
        <v>33</v>
      </c>
      <c r="J36" s="1">
        <v>170.227</v>
      </c>
      <c r="K36" s="1">
        <f t="shared" si="2"/>
        <v>2.9710000000000036</v>
      </c>
      <c r="L36" s="1"/>
      <c r="M36" s="1"/>
      <c r="N36" s="1">
        <v>25.539399999999969</v>
      </c>
      <c r="O36" s="1">
        <v>73.352400000000088</v>
      </c>
      <c r="P36" s="1">
        <f t="shared" si="3"/>
        <v>34.639600000000002</v>
      </c>
      <c r="Q36" s="5">
        <v>190</v>
      </c>
      <c r="R36" s="5">
        <f t="shared" si="14"/>
        <v>90</v>
      </c>
      <c r="S36" s="5">
        <v>100</v>
      </c>
      <c r="T36" s="5"/>
      <c r="U36" s="1"/>
      <c r="V36" s="1">
        <f t="shared" si="4"/>
        <v>10.904739084746938</v>
      </c>
      <c r="W36" s="1">
        <f t="shared" si="5"/>
        <v>5.4196872943105587</v>
      </c>
      <c r="X36" s="1">
        <v>25.309799999999999</v>
      </c>
      <c r="Y36" s="1">
        <v>24.940200000000001</v>
      </c>
      <c r="Z36" s="1">
        <v>28.6188</v>
      </c>
      <c r="AA36" s="1">
        <v>28.293800000000001</v>
      </c>
      <c r="AB36" s="1">
        <v>30.325399999999998</v>
      </c>
      <c r="AC36" s="1">
        <v>27.1524</v>
      </c>
      <c r="AD36" s="1"/>
      <c r="AE36" s="1">
        <f t="shared" si="15"/>
        <v>90</v>
      </c>
      <c r="AF36" s="1">
        <f t="shared" si="7"/>
        <v>100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169.584</v>
      </c>
      <c r="D37" s="1">
        <v>195.56399999999999</v>
      </c>
      <c r="E37" s="1">
        <v>235.75200000000001</v>
      </c>
      <c r="F37" s="1">
        <v>93.647999999999996</v>
      </c>
      <c r="G37" s="6">
        <v>1</v>
      </c>
      <c r="H37" s="1">
        <v>60</v>
      </c>
      <c r="I37" s="1" t="s">
        <v>33</v>
      </c>
      <c r="J37" s="1">
        <v>235.31100000000001</v>
      </c>
      <c r="K37" s="1">
        <f t="shared" si="2"/>
        <v>0.4410000000000025</v>
      </c>
      <c r="L37" s="1"/>
      <c r="M37" s="1"/>
      <c r="N37" s="1">
        <v>84.92049999999989</v>
      </c>
      <c r="O37" s="1">
        <v>31.069800000000061</v>
      </c>
      <c r="P37" s="1">
        <f t="shared" si="3"/>
        <v>47.150400000000005</v>
      </c>
      <c r="Q37" s="5">
        <v>300</v>
      </c>
      <c r="R37" s="5">
        <f t="shared" si="14"/>
        <v>100</v>
      </c>
      <c r="S37" s="5">
        <v>200</v>
      </c>
      <c r="T37" s="5"/>
      <c r="U37" s="1"/>
      <c r="V37" s="1">
        <f t="shared" si="4"/>
        <v>10.808779989141129</v>
      </c>
      <c r="W37" s="1">
        <f t="shared" si="5"/>
        <v>4.4461616444399183</v>
      </c>
      <c r="X37" s="1">
        <v>33.076999999999998</v>
      </c>
      <c r="Y37" s="1">
        <v>37.221200000000003</v>
      </c>
      <c r="Z37" s="1">
        <v>38.701000000000001</v>
      </c>
      <c r="AA37" s="1">
        <v>32.927399999999999</v>
      </c>
      <c r="AB37" s="1">
        <v>36.502800000000001</v>
      </c>
      <c r="AC37" s="1">
        <v>39.555799999999998</v>
      </c>
      <c r="AD37" s="1"/>
      <c r="AE37" s="1">
        <f t="shared" si="15"/>
        <v>100</v>
      </c>
      <c r="AF37" s="1">
        <f t="shared" si="7"/>
        <v>200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/>
      <c r="D38" s="1">
        <v>21.013999999999999</v>
      </c>
      <c r="E38" s="1">
        <v>21.013999999999999</v>
      </c>
      <c r="F38" s="1"/>
      <c r="G38" s="6">
        <v>1</v>
      </c>
      <c r="H38" s="1" t="e">
        <v>#N/A</v>
      </c>
      <c r="I38" s="1" t="s">
        <v>33</v>
      </c>
      <c r="J38" s="1">
        <v>24.271000000000001</v>
      </c>
      <c r="K38" s="1">
        <f t="shared" ref="K38:K68" si="16">E38-J38</f>
        <v>-3.2570000000000014</v>
      </c>
      <c r="L38" s="1"/>
      <c r="M38" s="1"/>
      <c r="N38" s="1"/>
      <c r="O38" s="1"/>
      <c r="P38" s="1">
        <f t="shared" si="3"/>
        <v>4.2027999999999999</v>
      </c>
      <c r="Q38" s="5">
        <v>25</v>
      </c>
      <c r="R38" s="5">
        <f t="shared" si="14"/>
        <v>25</v>
      </c>
      <c r="S38" s="5"/>
      <c r="T38" s="5"/>
      <c r="U38" s="1"/>
      <c r="V38" s="1">
        <f t="shared" si="4"/>
        <v>5.9484153421528507</v>
      </c>
      <c r="W38" s="1">
        <f t="shared" si="5"/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f t="shared" si="15"/>
        <v>25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72</v>
      </c>
      <c r="B39" s="13" t="s">
        <v>32</v>
      </c>
      <c r="C39" s="13"/>
      <c r="D39" s="13">
        <v>21.56</v>
      </c>
      <c r="E39" s="13">
        <v>21.56</v>
      </c>
      <c r="F39" s="13"/>
      <c r="G39" s="14">
        <v>0</v>
      </c>
      <c r="H39" s="13" t="e">
        <v>#N/A</v>
      </c>
      <c r="I39" s="13" t="s">
        <v>45</v>
      </c>
      <c r="J39" s="13">
        <v>21.683</v>
      </c>
      <c r="K39" s="13">
        <f t="shared" si="16"/>
        <v>-0.12300000000000111</v>
      </c>
      <c r="L39" s="13"/>
      <c r="M39" s="13"/>
      <c r="N39" s="13"/>
      <c r="O39" s="13"/>
      <c r="P39" s="13">
        <f t="shared" si="3"/>
        <v>4.3119999999999994</v>
      </c>
      <c r="Q39" s="15"/>
      <c r="R39" s="15"/>
      <c r="S39" s="15"/>
      <c r="T39" s="15"/>
      <c r="U39" s="13"/>
      <c r="V39" s="13">
        <f t="shared" si="4"/>
        <v>0</v>
      </c>
      <c r="W39" s="13">
        <f t="shared" si="5"/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 t="s">
        <v>196</v>
      </c>
      <c r="AE39" s="13">
        <f t="shared" ref="AE38:AF69" si="17">Q39*G39</f>
        <v>0</v>
      </c>
      <c r="AF39" s="13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32</v>
      </c>
      <c r="C40" s="1"/>
      <c r="D40" s="1">
        <v>23.968</v>
      </c>
      <c r="E40" s="1">
        <v>24.12</v>
      </c>
      <c r="F40" s="1">
        <v>-0.152</v>
      </c>
      <c r="G40" s="6">
        <v>1</v>
      </c>
      <c r="H40" s="1" t="e">
        <v>#N/A</v>
      </c>
      <c r="I40" s="1" t="s">
        <v>33</v>
      </c>
      <c r="J40" s="1">
        <v>32.619999999999997</v>
      </c>
      <c r="K40" s="1">
        <f t="shared" si="16"/>
        <v>-8.4999999999999964</v>
      </c>
      <c r="L40" s="1"/>
      <c r="M40" s="1"/>
      <c r="N40" s="1"/>
      <c r="O40" s="1"/>
      <c r="P40" s="1">
        <f t="shared" si="3"/>
        <v>4.8239999999999998</v>
      </c>
      <c r="Q40" s="5">
        <v>30</v>
      </c>
      <c r="R40" s="5">
        <f t="shared" ref="R40:R42" si="18">Q40-S40</f>
        <v>30</v>
      </c>
      <c r="S40" s="5"/>
      <c r="T40" s="5"/>
      <c r="U40" s="1"/>
      <c r="V40" s="1">
        <f t="shared" si="4"/>
        <v>6.1873963515754564</v>
      </c>
      <c r="W40" s="1">
        <f t="shared" si="5"/>
        <v>-3.150912106135987E-2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f t="shared" ref="AE40:AF42" si="19">R40*G40</f>
        <v>30</v>
      </c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140.648</v>
      </c>
      <c r="D41" s="1">
        <v>162.62</v>
      </c>
      <c r="E41" s="1">
        <v>188.84200000000001</v>
      </c>
      <c r="F41" s="1">
        <v>53.561</v>
      </c>
      <c r="G41" s="6">
        <v>1</v>
      </c>
      <c r="H41" s="1">
        <v>30</v>
      </c>
      <c r="I41" s="1" t="s">
        <v>33</v>
      </c>
      <c r="J41" s="1">
        <v>192.69300000000001</v>
      </c>
      <c r="K41" s="1">
        <f t="shared" si="16"/>
        <v>-3.8509999999999991</v>
      </c>
      <c r="L41" s="1"/>
      <c r="M41" s="1"/>
      <c r="N41" s="1">
        <v>88.17879999999991</v>
      </c>
      <c r="O41" s="1">
        <v>12.94420000000002</v>
      </c>
      <c r="P41" s="1">
        <f t="shared" si="3"/>
        <v>37.7684</v>
      </c>
      <c r="Q41" s="5">
        <v>250</v>
      </c>
      <c r="R41" s="5">
        <f t="shared" si="18"/>
        <v>100</v>
      </c>
      <c r="S41" s="5">
        <v>150</v>
      </c>
      <c r="T41" s="5"/>
      <c r="U41" s="1"/>
      <c r="V41" s="1">
        <f t="shared" si="4"/>
        <v>10.714883341629509</v>
      </c>
      <c r="W41" s="1">
        <f t="shared" si="5"/>
        <v>4.0955931413562645</v>
      </c>
      <c r="X41" s="1">
        <v>27.659199999999998</v>
      </c>
      <c r="Y41" s="1">
        <v>31.512799999999999</v>
      </c>
      <c r="Z41" s="1">
        <v>33.497</v>
      </c>
      <c r="AA41" s="1">
        <v>32.965600000000002</v>
      </c>
      <c r="AB41" s="1">
        <v>30.118400000000001</v>
      </c>
      <c r="AC41" s="1">
        <v>26.7182</v>
      </c>
      <c r="AD41" s="1"/>
      <c r="AE41" s="1">
        <f t="shared" si="19"/>
        <v>100</v>
      </c>
      <c r="AF41" s="1">
        <f t="shared" si="7"/>
        <v>150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32</v>
      </c>
      <c r="C42" s="1">
        <v>136.68700000000001</v>
      </c>
      <c r="D42" s="1">
        <v>97.043000000000006</v>
      </c>
      <c r="E42" s="1">
        <v>151.77099999999999</v>
      </c>
      <c r="F42" s="1">
        <v>-41.606999999999999</v>
      </c>
      <c r="G42" s="6">
        <v>1</v>
      </c>
      <c r="H42" s="1">
        <v>30</v>
      </c>
      <c r="I42" s="1" t="s">
        <v>33</v>
      </c>
      <c r="J42" s="1">
        <v>151.51900000000001</v>
      </c>
      <c r="K42" s="1">
        <f t="shared" si="16"/>
        <v>0.25199999999998113</v>
      </c>
      <c r="L42" s="1"/>
      <c r="M42" s="1"/>
      <c r="N42" s="1">
        <v>138.83799999999999</v>
      </c>
      <c r="O42" s="1">
        <v>36.593399999999953</v>
      </c>
      <c r="P42" s="1">
        <f t="shared" si="3"/>
        <v>30.354199999999999</v>
      </c>
      <c r="Q42" s="5">
        <v>200</v>
      </c>
      <c r="R42" s="5">
        <f t="shared" si="18"/>
        <v>100</v>
      </c>
      <c r="S42" s="5">
        <v>100</v>
      </c>
      <c r="T42" s="5"/>
      <c r="U42" s="1"/>
      <c r="V42" s="1">
        <f t="shared" si="4"/>
        <v>10.997634594224193</v>
      </c>
      <c r="W42" s="1">
        <f t="shared" si="5"/>
        <v>4.4087605669067198</v>
      </c>
      <c r="X42" s="1">
        <v>26.586400000000001</v>
      </c>
      <c r="Y42" s="1">
        <v>27.8264</v>
      </c>
      <c r="Z42" s="1">
        <v>25.6372</v>
      </c>
      <c r="AA42" s="1">
        <v>24.011600000000001</v>
      </c>
      <c r="AB42" s="1">
        <v>28.0854</v>
      </c>
      <c r="AC42" s="1">
        <v>33.619</v>
      </c>
      <c r="AD42" s="1"/>
      <c r="AE42" s="1">
        <f t="shared" si="19"/>
        <v>100</v>
      </c>
      <c r="AF42" s="1">
        <f t="shared" si="7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32</v>
      </c>
      <c r="C43" s="1"/>
      <c r="D43" s="1">
        <v>31.785</v>
      </c>
      <c r="E43" s="1">
        <v>9.4359999999999999</v>
      </c>
      <c r="F43" s="1">
        <v>22.349</v>
      </c>
      <c r="G43" s="6">
        <v>1</v>
      </c>
      <c r="H43" s="1" t="e">
        <v>#N/A</v>
      </c>
      <c r="I43" s="1" t="s">
        <v>33</v>
      </c>
      <c r="J43" s="1">
        <v>9.4359999999999999</v>
      </c>
      <c r="K43" s="1">
        <f t="shared" si="16"/>
        <v>0</v>
      </c>
      <c r="L43" s="1"/>
      <c r="M43" s="1"/>
      <c r="N43" s="1"/>
      <c r="O43" s="1"/>
      <c r="P43" s="1">
        <f t="shared" si="3"/>
        <v>1.8872</v>
      </c>
      <c r="Q43" s="5"/>
      <c r="R43" s="5"/>
      <c r="S43" s="5"/>
      <c r="T43" s="5"/>
      <c r="U43" s="1"/>
      <c r="V43" s="1">
        <f t="shared" si="4"/>
        <v>11.842412038999576</v>
      </c>
      <c r="W43" s="1">
        <f t="shared" si="5"/>
        <v>11.842412038999576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/>
      <c r="AE43" s="1">
        <f t="shared" si="17"/>
        <v>0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32</v>
      </c>
      <c r="C44" s="1">
        <v>185.42</v>
      </c>
      <c r="D44" s="1">
        <v>622.34299999999996</v>
      </c>
      <c r="E44" s="1">
        <v>428.55099999999999</v>
      </c>
      <c r="F44" s="1">
        <v>245.506</v>
      </c>
      <c r="G44" s="6">
        <v>1</v>
      </c>
      <c r="H44" s="1">
        <v>40</v>
      </c>
      <c r="I44" s="1" t="s">
        <v>33</v>
      </c>
      <c r="J44" s="1">
        <v>424.72899999999998</v>
      </c>
      <c r="K44" s="1">
        <f t="shared" si="16"/>
        <v>3.8220000000000027</v>
      </c>
      <c r="L44" s="1"/>
      <c r="M44" s="1"/>
      <c r="N44" s="1">
        <v>358.86039999999991</v>
      </c>
      <c r="O44" s="1">
        <v>90.248400000000288</v>
      </c>
      <c r="P44" s="1">
        <f t="shared" si="3"/>
        <v>85.7102</v>
      </c>
      <c r="Q44" s="5">
        <v>230</v>
      </c>
      <c r="R44" s="5">
        <f t="shared" ref="R44:R49" si="20">Q44-S44</f>
        <v>80</v>
      </c>
      <c r="S44" s="5">
        <v>150</v>
      </c>
      <c r="T44" s="5"/>
      <c r="U44" s="1"/>
      <c r="V44" s="1">
        <f t="shared" si="4"/>
        <v>10.787686879741269</v>
      </c>
      <c r="W44" s="1">
        <f t="shared" si="5"/>
        <v>8.1042256347552595</v>
      </c>
      <c r="X44" s="1">
        <v>86.290400000000005</v>
      </c>
      <c r="Y44" s="1">
        <v>93.637399999999985</v>
      </c>
      <c r="Z44" s="1">
        <v>104.9212</v>
      </c>
      <c r="AA44" s="1">
        <v>92.351399999999998</v>
      </c>
      <c r="AB44" s="1">
        <v>46.361199999999997</v>
      </c>
      <c r="AC44" s="1">
        <v>38.2502</v>
      </c>
      <c r="AD44" s="10" t="s">
        <v>170</v>
      </c>
      <c r="AE44" s="1">
        <f t="shared" ref="AE44:AF49" si="21">R44*G44</f>
        <v>80</v>
      </c>
      <c r="AF44" s="1">
        <f t="shared" si="7"/>
        <v>150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32</v>
      </c>
      <c r="C45" s="1">
        <v>50.671999999999997</v>
      </c>
      <c r="D45" s="1">
        <v>123.93300000000001</v>
      </c>
      <c r="E45" s="1">
        <v>113.139</v>
      </c>
      <c r="F45" s="1">
        <v>49.448999999999998</v>
      </c>
      <c r="G45" s="6">
        <v>1</v>
      </c>
      <c r="H45" s="1">
        <v>35</v>
      </c>
      <c r="I45" s="1" t="s">
        <v>33</v>
      </c>
      <c r="J45" s="1">
        <v>112.92700000000001</v>
      </c>
      <c r="K45" s="1">
        <f t="shared" si="16"/>
        <v>0.21199999999998909</v>
      </c>
      <c r="L45" s="1"/>
      <c r="M45" s="1"/>
      <c r="N45" s="1"/>
      <c r="O45" s="1"/>
      <c r="P45" s="1">
        <f t="shared" si="3"/>
        <v>22.627800000000001</v>
      </c>
      <c r="Q45" s="5">
        <v>150</v>
      </c>
      <c r="R45" s="5">
        <f t="shared" si="20"/>
        <v>150</v>
      </c>
      <c r="S45" s="5"/>
      <c r="T45" s="5"/>
      <c r="U45" s="1"/>
      <c r="V45" s="1">
        <f t="shared" si="4"/>
        <v>8.8143345795879409</v>
      </c>
      <c r="W45" s="1">
        <f t="shared" si="5"/>
        <v>2.1853207116909288</v>
      </c>
      <c r="X45" s="1">
        <v>11.4656</v>
      </c>
      <c r="Y45" s="1">
        <v>13.9284</v>
      </c>
      <c r="Z45" s="1">
        <v>18.597799999999999</v>
      </c>
      <c r="AA45" s="1">
        <v>13.526199999999999</v>
      </c>
      <c r="AB45" s="1">
        <v>6.3250000000000002</v>
      </c>
      <c r="AC45" s="1">
        <v>7.4182000000000006</v>
      </c>
      <c r="AD45" s="1"/>
      <c r="AE45" s="1">
        <f t="shared" si="21"/>
        <v>150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/>
      <c r="D46" s="1">
        <v>27.359000000000002</v>
      </c>
      <c r="E46" s="1">
        <v>27.434999999999999</v>
      </c>
      <c r="F46" s="1">
        <v>-7.5999999999999998E-2</v>
      </c>
      <c r="G46" s="6">
        <v>1</v>
      </c>
      <c r="H46" s="1" t="e">
        <v>#N/A</v>
      </c>
      <c r="I46" s="1" t="s">
        <v>33</v>
      </c>
      <c r="J46" s="1">
        <v>28.734999999999999</v>
      </c>
      <c r="K46" s="1">
        <f t="shared" si="16"/>
        <v>-1.3000000000000007</v>
      </c>
      <c r="L46" s="1"/>
      <c r="M46" s="1"/>
      <c r="N46" s="1"/>
      <c r="O46" s="1"/>
      <c r="P46" s="1">
        <f t="shared" si="3"/>
        <v>5.4870000000000001</v>
      </c>
      <c r="Q46" s="5">
        <v>35</v>
      </c>
      <c r="R46" s="5">
        <f t="shared" si="20"/>
        <v>35</v>
      </c>
      <c r="S46" s="5"/>
      <c r="T46" s="5"/>
      <c r="U46" s="1"/>
      <c r="V46" s="1">
        <f t="shared" si="4"/>
        <v>6.3648624020411884</v>
      </c>
      <c r="W46" s="1">
        <f t="shared" si="5"/>
        <v>-1.3850920357207945E-2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/>
      <c r="AE46" s="1">
        <f t="shared" si="21"/>
        <v>35</v>
      </c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/>
      <c r="D47" s="1">
        <v>22.923999999999999</v>
      </c>
      <c r="E47" s="1">
        <v>22.923999999999999</v>
      </c>
      <c r="F47" s="1"/>
      <c r="G47" s="6">
        <v>1</v>
      </c>
      <c r="H47" s="1" t="e">
        <v>#N/A</v>
      </c>
      <c r="I47" s="1" t="s">
        <v>33</v>
      </c>
      <c r="J47" s="1">
        <v>23.012</v>
      </c>
      <c r="K47" s="1">
        <f t="shared" si="16"/>
        <v>-8.8000000000000966E-2</v>
      </c>
      <c r="L47" s="1"/>
      <c r="M47" s="1"/>
      <c r="N47" s="1"/>
      <c r="O47" s="1"/>
      <c r="P47" s="1">
        <f t="shared" si="3"/>
        <v>4.5847999999999995</v>
      </c>
      <c r="Q47" s="5">
        <v>30</v>
      </c>
      <c r="R47" s="5">
        <f t="shared" si="20"/>
        <v>30</v>
      </c>
      <c r="S47" s="5"/>
      <c r="T47" s="5"/>
      <c r="U47" s="1"/>
      <c r="V47" s="1">
        <f t="shared" si="4"/>
        <v>6.5433606700401334</v>
      </c>
      <c r="W47" s="1">
        <f t="shared" si="5"/>
        <v>0</v>
      </c>
      <c r="X47" s="1">
        <v>0</v>
      </c>
      <c r="Y47" s="1">
        <v>0</v>
      </c>
      <c r="Z47" s="1">
        <v>0</v>
      </c>
      <c r="AA47" s="1">
        <v>0.6</v>
      </c>
      <c r="AB47" s="1">
        <v>0</v>
      </c>
      <c r="AC47" s="1">
        <v>0</v>
      </c>
      <c r="AD47" s="1"/>
      <c r="AE47" s="1">
        <f t="shared" si="21"/>
        <v>30</v>
      </c>
      <c r="AF47" s="1">
        <f t="shared" si="7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379.03</v>
      </c>
      <c r="D48" s="1">
        <v>247.465</v>
      </c>
      <c r="E48" s="1">
        <v>411.601</v>
      </c>
      <c r="F48" s="1">
        <v>140.72300000000001</v>
      </c>
      <c r="G48" s="6">
        <v>1</v>
      </c>
      <c r="H48" s="1">
        <v>45</v>
      </c>
      <c r="I48" s="1" t="s">
        <v>33</v>
      </c>
      <c r="J48" s="1">
        <v>414.09500000000003</v>
      </c>
      <c r="K48" s="1">
        <f t="shared" si="16"/>
        <v>-2.4940000000000282</v>
      </c>
      <c r="L48" s="1"/>
      <c r="M48" s="1"/>
      <c r="N48" s="1">
        <v>199.4286000000001</v>
      </c>
      <c r="O48" s="1">
        <v>185.04959999999991</v>
      </c>
      <c r="P48" s="1">
        <f t="shared" si="3"/>
        <v>82.3202</v>
      </c>
      <c r="Q48" s="5">
        <v>380</v>
      </c>
      <c r="R48" s="5">
        <f t="shared" si="20"/>
        <v>180</v>
      </c>
      <c r="S48" s="5">
        <v>200</v>
      </c>
      <c r="T48" s="5"/>
      <c r="U48" s="1"/>
      <c r="V48" s="1">
        <f t="shared" si="4"/>
        <v>10.99610059256416</v>
      </c>
      <c r="W48" s="1">
        <f t="shared" si="5"/>
        <v>6.3799796404770648</v>
      </c>
      <c r="X48" s="1">
        <v>70.135599999999997</v>
      </c>
      <c r="Y48" s="1">
        <v>67.6036</v>
      </c>
      <c r="Z48" s="1">
        <v>70.126000000000005</v>
      </c>
      <c r="AA48" s="1">
        <v>65.433999999999997</v>
      </c>
      <c r="AB48" s="1">
        <v>76.503200000000007</v>
      </c>
      <c r="AC48" s="1">
        <v>79.436000000000007</v>
      </c>
      <c r="AD48" s="1"/>
      <c r="AE48" s="1">
        <f t="shared" si="21"/>
        <v>180</v>
      </c>
      <c r="AF48" s="1">
        <f t="shared" si="7"/>
        <v>200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225.893</v>
      </c>
      <c r="D49" s="1">
        <v>140.55000000000001</v>
      </c>
      <c r="E49" s="1">
        <v>284.93900000000002</v>
      </c>
      <c r="F49" s="1">
        <v>26.609000000000002</v>
      </c>
      <c r="G49" s="6">
        <v>1</v>
      </c>
      <c r="H49" s="1">
        <v>45</v>
      </c>
      <c r="I49" s="1" t="s">
        <v>33</v>
      </c>
      <c r="J49" s="1">
        <v>291.149</v>
      </c>
      <c r="K49" s="1">
        <f t="shared" si="16"/>
        <v>-6.2099999999999795</v>
      </c>
      <c r="L49" s="1"/>
      <c r="M49" s="1"/>
      <c r="N49" s="1">
        <v>164.32040000000001</v>
      </c>
      <c r="O49" s="1">
        <v>144.33059999999989</v>
      </c>
      <c r="P49" s="1">
        <f t="shared" si="3"/>
        <v>56.987800000000007</v>
      </c>
      <c r="Q49" s="5">
        <v>290</v>
      </c>
      <c r="R49" s="5">
        <f t="shared" si="20"/>
        <v>140</v>
      </c>
      <c r="S49" s="5">
        <v>150</v>
      </c>
      <c r="T49" s="5"/>
      <c r="U49" s="1"/>
      <c r="V49" s="1">
        <f t="shared" si="4"/>
        <v>10.971822039103102</v>
      </c>
      <c r="W49" s="1">
        <f t="shared" si="5"/>
        <v>5.8830135572876969</v>
      </c>
      <c r="X49" s="1">
        <v>45.702399999999997</v>
      </c>
      <c r="Y49" s="1">
        <v>43.182200000000002</v>
      </c>
      <c r="Z49" s="1">
        <v>42.111199999999997</v>
      </c>
      <c r="AA49" s="1">
        <v>38.218200000000003</v>
      </c>
      <c r="AB49" s="1">
        <v>47.170999999999999</v>
      </c>
      <c r="AC49" s="1">
        <v>53.352200000000003</v>
      </c>
      <c r="AD49" s="1"/>
      <c r="AE49" s="1">
        <f t="shared" si="21"/>
        <v>140</v>
      </c>
      <c r="AF49" s="1">
        <f t="shared" si="7"/>
        <v>150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/>
      <c r="D50" s="1">
        <v>21.364000000000001</v>
      </c>
      <c r="E50" s="1">
        <v>1.4339999999999999</v>
      </c>
      <c r="F50" s="1">
        <v>19.93</v>
      </c>
      <c r="G50" s="6">
        <v>1</v>
      </c>
      <c r="H50" s="1" t="e">
        <v>#N/A</v>
      </c>
      <c r="I50" s="1" t="s">
        <v>33</v>
      </c>
      <c r="J50" s="1">
        <v>1.4339999999999999</v>
      </c>
      <c r="K50" s="1">
        <f t="shared" si="16"/>
        <v>0</v>
      </c>
      <c r="L50" s="1"/>
      <c r="M50" s="1"/>
      <c r="N50" s="1"/>
      <c r="O50" s="1"/>
      <c r="P50" s="1">
        <f t="shared" si="3"/>
        <v>0.2868</v>
      </c>
      <c r="Q50" s="5"/>
      <c r="R50" s="5"/>
      <c r="S50" s="5"/>
      <c r="T50" s="5"/>
      <c r="U50" s="1"/>
      <c r="V50" s="1">
        <f t="shared" si="4"/>
        <v>69.490934449093444</v>
      </c>
      <c r="W50" s="1">
        <f t="shared" si="5"/>
        <v>69.490934449093444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/>
      <c r="AE50" s="1">
        <f t="shared" si="17"/>
        <v>0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32</v>
      </c>
      <c r="C51" s="1"/>
      <c r="D51" s="1">
        <v>23.677</v>
      </c>
      <c r="E51" s="1">
        <v>8.0180000000000007</v>
      </c>
      <c r="F51" s="1">
        <v>15.659000000000001</v>
      </c>
      <c r="G51" s="6">
        <v>1</v>
      </c>
      <c r="H51" s="1" t="e">
        <v>#N/A</v>
      </c>
      <c r="I51" s="1" t="s">
        <v>33</v>
      </c>
      <c r="J51" s="1">
        <v>8.0180000000000007</v>
      </c>
      <c r="K51" s="1">
        <f t="shared" si="16"/>
        <v>0</v>
      </c>
      <c r="L51" s="1"/>
      <c r="M51" s="1"/>
      <c r="N51" s="1"/>
      <c r="O51" s="1"/>
      <c r="P51" s="1">
        <f t="shared" si="3"/>
        <v>1.6036000000000001</v>
      </c>
      <c r="Q51" s="5">
        <v>10</v>
      </c>
      <c r="R51" s="5">
        <f>Q51-S51</f>
        <v>10</v>
      </c>
      <c r="S51" s="5"/>
      <c r="T51" s="5"/>
      <c r="U51" s="1"/>
      <c r="V51" s="1">
        <f t="shared" si="4"/>
        <v>16.000873035669741</v>
      </c>
      <c r="W51" s="1">
        <f t="shared" si="5"/>
        <v>9.7649039660763286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/>
      <c r="AE51" s="1">
        <f>R51*G51</f>
        <v>10</v>
      </c>
      <c r="AF51" s="1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85</v>
      </c>
      <c r="B52" s="13" t="s">
        <v>32</v>
      </c>
      <c r="C52" s="13">
        <v>49.698</v>
      </c>
      <c r="D52" s="13"/>
      <c r="E52" s="13">
        <v>36.454000000000001</v>
      </c>
      <c r="F52" s="13">
        <v>-0.253</v>
      </c>
      <c r="G52" s="14">
        <v>0</v>
      </c>
      <c r="H52" s="13">
        <v>35</v>
      </c>
      <c r="I52" s="13" t="s">
        <v>45</v>
      </c>
      <c r="J52" s="13">
        <v>37.828000000000003</v>
      </c>
      <c r="K52" s="13">
        <f t="shared" si="16"/>
        <v>-1.3740000000000023</v>
      </c>
      <c r="L52" s="13"/>
      <c r="M52" s="13"/>
      <c r="N52" s="13"/>
      <c r="O52" s="13"/>
      <c r="P52" s="13">
        <f t="shared" si="3"/>
        <v>7.2907999999999999</v>
      </c>
      <c r="Q52" s="15"/>
      <c r="R52" s="15"/>
      <c r="S52" s="15"/>
      <c r="T52" s="15"/>
      <c r="U52" s="13"/>
      <c r="V52" s="13">
        <f t="shared" si="4"/>
        <v>-3.4701267350633676E-2</v>
      </c>
      <c r="W52" s="13">
        <f t="shared" si="5"/>
        <v>-3.4701267350633676E-2</v>
      </c>
      <c r="X52" s="13">
        <v>6.5956000000000001</v>
      </c>
      <c r="Y52" s="13">
        <v>6.3450000000000006</v>
      </c>
      <c r="Z52" s="13">
        <v>6.7772000000000006</v>
      </c>
      <c r="AA52" s="13">
        <v>7.4744000000000002</v>
      </c>
      <c r="AB52" s="13">
        <v>8.0611999999999995</v>
      </c>
      <c r="AC52" s="13">
        <v>6.1849999999999996</v>
      </c>
      <c r="AD52" s="13"/>
      <c r="AE52" s="13">
        <f t="shared" si="17"/>
        <v>0</v>
      </c>
      <c r="AF52" s="13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514</v>
      </c>
      <c r="D53" s="1">
        <v>756</v>
      </c>
      <c r="E53" s="1">
        <v>726</v>
      </c>
      <c r="F53" s="1">
        <v>392</v>
      </c>
      <c r="G53" s="6">
        <v>0.4</v>
      </c>
      <c r="H53" s="1">
        <v>45</v>
      </c>
      <c r="I53" s="1" t="s">
        <v>33</v>
      </c>
      <c r="J53" s="1">
        <v>754</v>
      </c>
      <c r="K53" s="1">
        <f t="shared" si="16"/>
        <v>-28</v>
      </c>
      <c r="L53" s="1"/>
      <c r="M53" s="1"/>
      <c r="N53" s="1">
        <v>126.9000000000005</v>
      </c>
      <c r="O53" s="1">
        <v>196.9999999999998</v>
      </c>
      <c r="P53" s="1">
        <f t="shared" si="3"/>
        <v>145.19999999999999</v>
      </c>
      <c r="Q53" s="5">
        <v>850</v>
      </c>
      <c r="R53" s="5">
        <f t="shared" ref="R53:R58" si="22">Q53-S53</f>
        <v>350</v>
      </c>
      <c r="S53" s="5">
        <v>500</v>
      </c>
      <c r="T53" s="5"/>
      <c r="U53" s="1"/>
      <c r="V53" s="1">
        <f t="shared" si="4"/>
        <v>10.784435261707992</v>
      </c>
      <c r="W53" s="1">
        <f t="shared" si="5"/>
        <v>4.9304407713498648</v>
      </c>
      <c r="X53" s="1">
        <v>109.6</v>
      </c>
      <c r="Y53" s="1">
        <v>113.2</v>
      </c>
      <c r="Z53" s="1">
        <v>134.19999999999999</v>
      </c>
      <c r="AA53" s="1">
        <v>132.19999999999999</v>
      </c>
      <c r="AB53" s="1">
        <v>120.2</v>
      </c>
      <c r="AC53" s="1">
        <v>132.4</v>
      </c>
      <c r="AD53" s="1"/>
      <c r="AE53" s="1">
        <f t="shared" ref="AE53:AF58" si="23">R53*G53</f>
        <v>140</v>
      </c>
      <c r="AF53" s="1">
        <f t="shared" si="7"/>
        <v>200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2" t="s">
        <v>87</v>
      </c>
      <c r="B54" s="1" t="s">
        <v>40</v>
      </c>
      <c r="C54" s="1">
        <v>10</v>
      </c>
      <c r="D54" s="1">
        <v>100</v>
      </c>
      <c r="E54" s="1">
        <v>36</v>
      </c>
      <c r="F54" s="1">
        <v>74</v>
      </c>
      <c r="G54" s="6">
        <v>0.45</v>
      </c>
      <c r="H54" s="1">
        <v>50</v>
      </c>
      <c r="I54" s="1" t="s">
        <v>33</v>
      </c>
      <c r="J54" s="1">
        <v>36</v>
      </c>
      <c r="K54" s="1">
        <f t="shared" si="16"/>
        <v>0</v>
      </c>
      <c r="L54" s="1"/>
      <c r="M54" s="1"/>
      <c r="N54" s="1"/>
      <c r="O54" s="1"/>
      <c r="P54" s="1">
        <f t="shared" si="3"/>
        <v>7.2</v>
      </c>
      <c r="Q54" s="5">
        <v>10</v>
      </c>
      <c r="R54" s="5">
        <f t="shared" si="22"/>
        <v>10</v>
      </c>
      <c r="S54" s="5"/>
      <c r="T54" s="5"/>
      <c r="U54" s="1"/>
      <c r="V54" s="1">
        <f t="shared" si="4"/>
        <v>11.666666666666666</v>
      </c>
      <c r="W54" s="1">
        <f t="shared" si="5"/>
        <v>10.277777777777777</v>
      </c>
      <c r="X54" s="1">
        <v>3.6</v>
      </c>
      <c r="Y54" s="1">
        <v>6</v>
      </c>
      <c r="Z54" s="1">
        <v>9.8000000000000007</v>
      </c>
      <c r="AA54" s="1">
        <v>8.1999999999999993</v>
      </c>
      <c r="AB54" s="1">
        <v>4.8</v>
      </c>
      <c r="AC54" s="1">
        <v>4.8</v>
      </c>
      <c r="AD54" s="1"/>
      <c r="AE54" s="1">
        <f t="shared" si="23"/>
        <v>4.5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 t="s">
        <v>88</v>
      </c>
      <c r="B55" s="1" t="s">
        <v>32</v>
      </c>
      <c r="C55" s="1"/>
      <c r="D55" s="1">
        <v>34.408000000000001</v>
      </c>
      <c r="E55" s="1">
        <v>12.853</v>
      </c>
      <c r="F55" s="1">
        <v>21.555</v>
      </c>
      <c r="G55" s="6">
        <v>1</v>
      </c>
      <c r="H55" s="1" t="e">
        <v>#N/A</v>
      </c>
      <c r="I55" s="1" t="s">
        <v>33</v>
      </c>
      <c r="J55" s="1">
        <v>9.1539999999999999</v>
      </c>
      <c r="K55" s="1">
        <f t="shared" si="16"/>
        <v>3.6989999999999998</v>
      </c>
      <c r="L55" s="1"/>
      <c r="M55" s="1"/>
      <c r="N55" s="1"/>
      <c r="O55" s="1"/>
      <c r="P55" s="1">
        <f t="shared" si="3"/>
        <v>2.5705999999999998</v>
      </c>
      <c r="Q55" s="5">
        <v>10</v>
      </c>
      <c r="R55" s="5">
        <f t="shared" si="22"/>
        <v>10</v>
      </c>
      <c r="S55" s="5"/>
      <c r="T55" s="5"/>
      <c r="U55" s="1"/>
      <c r="V55" s="1">
        <f t="shared" si="4"/>
        <v>12.275344277600562</v>
      </c>
      <c r="W55" s="1">
        <f t="shared" si="5"/>
        <v>8.3852018983894823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/>
      <c r="AE55" s="1">
        <f t="shared" si="23"/>
        <v>10</v>
      </c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40</v>
      </c>
      <c r="C56" s="1"/>
      <c r="D56" s="1">
        <v>36</v>
      </c>
      <c r="E56" s="1">
        <v>28</v>
      </c>
      <c r="F56" s="1">
        <v>8</v>
      </c>
      <c r="G56" s="6">
        <v>0.35</v>
      </c>
      <c r="H56" s="1" t="e">
        <v>#N/A</v>
      </c>
      <c r="I56" s="1" t="s">
        <v>33</v>
      </c>
      <c r="J56" s="1">
        <v>28</v>
      </c>
      <c r="K56" s="1">
        <f t="shared" si="16"/>
        <v>0</v>
      </c>
      <c r="L56" s="1"/>
      <c r="M56" s="1"/>
      <c r="N56" s="1"/>
      <c r="O56" s="1"/>
      <c r="P56" s="1">
        <f t="shared" si="3"/>
        <v>5.6</v>
      </c>
      <c r="Q56" s="5">
        <v>35</v>
      </c>
      <c r="R56" s="5">
        <f t="shared" si="22"/>
        <v>35</v>
      </c>
      <c r="S56" s="5"/>
      <c r="T56" s="5"/>
      <c r="U56" s="1"/>
      <c r="V56" s="1">
        <f t="shared" si="4"/>
        <v>7.6785714285714288</v>
      </c>
      <c r="W56" s="1">
        <f t="shared" si="5"/>
        <v>1.4285714285714286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23"/>
        <v>12.25</v>
      </c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32</v>
      </c>
      <c r="C57" s="1"/>
      <c r="D57" s="1">
        <v>21.547000000000001</v>
      </c>
      <c r="E57" s="1">
        <v>21.547000000000001</v>
      </c>
      <c r="F57" s="1"/>
      <c r="G57" s="6">
        <v>1</v>
      </c>
      <c r="H57" s="1" t="e">
        <v>#N/A</v>
      </c>
      <c r="I57" s="1" t="s">
        <v>33</v>
      </c>
      <c r="J57" s="1">
        <v>22.693999999999999</v>
      </c>
      <c r="K57" s="1">
        <f t="shared" si="16"/>
        <v>-1.1469999999999985</v>
      </c>
      <c r="L57" s="1"/>
      <c r="M57" s="1"/>
      <c r="N57" s="1"/>
      <c r="O57" s="1"/>
      <c r="P57" s="1">
        <f t="shared" si="3"/>
        <v>4.3094000000000001</v>
      </c>
      <c r="Q57" s="5">
        <f>7*P57-O57-N57-F57</f>
        <v>30.165800000000001</v>
      </c>
      <c r="R57" s="5">
        <f t="shared" si="22"/>
        <v>30.165800000000001</v>
      </c>
      <c r="S57" s="5"/>
      <c r="T57" s="5"/>
      <c r="U57" s="1"/>
      <c r="V57" s="1">
        <f t="shared" si="4"/>
        <v>7</v>
      </c>
      <c r="W57" s="1">
        <f t="shared" si="5"/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/>
      <c r="AE57" s="1">
        <f t="shared" si="23"/>
        <v>30.165800000000001</v>
      </c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40</v>
      </c>
      <c r="C58" s="1">
        <v>188</v>
      </c>
      <c r="D58" s="1">
        <v>360</v>
      </c>
      <c r="E58" s="1">
        <v>282</v>
      </c>
      <c r="F58" s="1">
        <v>183</v>
      </c>
      <c r="G58" s="6">
        <v>0.4</v>
      </c>
      <c r="H58" s="1">
        <v>40</v>
      </c>
      <c r="I58" s="1" t="s">
        <v>33</v>
      </c>
      <c r="J58" s="1">
        <v>288</v>
      </c>
      <c r="K58" s="1">
        <f t="shared" si="16"/>
        <v>-6</v>
      </c>
      <c r="L58" s="1"/>
      <c r="M58" s="1"/>
      <c r="N58" s="1">
        <v>207.10000000000011</v>
      </c>
      <c r="O58" s="1">
        <v>74.199999999999932</v>
      </c>
      <c r="P58" s="1">
        <f t="shared" si="3"/>
        <v>56.4</v>
      </c>
      <c r="Q58" s="5">
        <v>150</v>
      </c>
      <c r="R58" s="5">
        <f t="shared" si="22"/>
        <v>150</v>
      </c>
      <c r="S58" s="5"/>
      <c r="T58" s="5"/>
      <c r="U58" s="1"/>
      <c r="V58" s="1">
        <f t="shared" si="4"/>
        <v>10.891843971631207</v>
      </c>
      <c r="W58" s="1">
        <f t="shared" si="5"/>
        <v>8.2322695035461013</v>
      </c>
      <c r="X58" s="1">
        <v>59.2</v>
      </c>
      <c r="Y58" s="1">
        <v>61.2</v>
      </c>
      <c r="Z58" s="1">
        <v>63.4</v>
      </c>
      <c r="AA58" s="1">
        <v>62.8</v>
      </c>
      <c r="AB58" s="1">
        <v>53.4</v>
      </c>
      <c r="AC58" s="1">
        <v>67.2</v>
      </c>
      <c r="AD58" s="1"/>
      <c r="AE58" s="1">
        <f t="shared" si="23"/>
        <v>60</v>
      </c>
      <c r="AF58" s="1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40</v>
      </c>
      <c r="C59" s="1">
        <v>2</v>
      </c>
      <c r="D59" s="1">
        <v>660</v>
      </c>
      <c r="E59" s="1">
        <v>181</v>
      </c>
      <c r="F59" s="1">
        <v>472</v>
      </c>
      <c r="G59" s="6">
        <v>0.4</v>
      </c>
      <c r="H59" s="1">
        <v>45</v>
      </c>
      <c r="I59" s="1" t="s">
        <v>33</v>
      </c>
      <c r="J59" s="1">
        <v>185</v>
      </c>
      <c r="K59" s="1">
        <f t="shared" si="16"/>
        <v>-4</v>
      </c>
      <c r="L59" s="1"/>
      <c r="M59" s="1"/>
      <c r="N59" s="1">
        <v>33.400000000000063</v>
      </c>
      <c r="O59" s="1"/>
      <c r="P59" s="1">
        <f t="shared" si="3"/>
        <v>36.200000000000003</v>
      </c>
      <c r="Q59" s="5"/>
      <c r="R59" s="5"/>
      <c r="S59" s="5"/>
      <c r="T59" s="5"/>
      <c r="U59" s="1"/>
      <c r="V59" s="1">
        <f t="shared" si="4"/>
        <v>13.961325966850831</v>
      </c>
      <c r="W59" s="1">
        <f t="shared" si="5"/>
        <v>13.961325966850831</v>
      </c>
      <c r="X59" s="1">
        <v>57</v>
      </c>
      <c r="Y59" s="1">
        <v>62.2</v>
      </c>
      <c r="Z59" s="1">
        <v>81.2</v>
      </c>
      <c r="AA59" s="1">
        <v>59.6</v>
      </c>
      <c r="AB59" s="1">
        <v>51.8</v>
      </c>
      <c r="AC59" s="1">
        <v>65.2</v>
      </c>
      <c r="AD59" s="1"/>
      <c r="AE59" s="1">
        <f t="shared" si="17"/>
        <v>0</v>
      </c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40</v>
      </c>
      <c r="C60" s="1">
        <v>453</v>
      </c>
      <c r="D60" s="1">
        <v>450</v>
      </c>
      <c r="E60" s="1">
        <v>506</v>
      </c>
      <c r="F60" s="1">
        <v>292</v>
      </c>
      <c r="G60" s="6">
        <v>0.4</v>
      </c>
      <c r="H60" s="1">
        <v>40</v>
      </c>
      <c r="I60" s="1" t="s">
        <v>33</v>
      </c>
      <c r="J60" s="1">
        <v>516</v>
      </c>
      <c r="K60" s="1">
        <f t="shared" si="16"/>
        <v>-10</v>
      </c>
      <c r="L60" s="1"/>
      <c r="M60" s="1"/>
      <c r="N60" s="1">
        <v>358.89999999999992</v>
      </c>
      <c r="O60" s="1">
        <v>119.2</v>
      </c>
      <c r="P60" s="1">
        <f t="shared" si="3"/>
        <v>101.2</v>
      </c>
      <c r="Q60" s="5">
        <v>330</v>
      </c>
      <c r="R60" s="5">
        <f t="shared" ref="R60:R62" si="24">Q60-S60</f>
        <v>130</v>
      </c>
      <c r="S60" s="5">
        <v>200</v>
      </c>
      <c r="T60" s="5"/>
      <c r="U60" s="1"/>
      <c r="V60" s="1">
        <f t="shared" si="4"/>
        <v>10.870553359683793</v>
      </c>
      <c r="W60" s="1">
        <f t="shared" si="5"/>
        <v>7.6096837944664024</v>
      </c>
      <c r="X60" s="1">
        <v>99</v>
      </c>
      <c r="Y60" s="1">
        <v>104.8</v>
      </c>
      <c r="Z60" s="1">
        <v>104.2</v>
      </c>
      <c r="AA60" s="1">
        <v>105.6</v>
      </c>
      <c r="AB60" s="1">
        <v>104.6</v>
      </c>
      <c r="AC60" s="1">
        <v>105.8</v>
      </c>
      <c r="AD60" s="1"/>
      <c r="AE60" s="1">
        <f t="shared" ref="AE60:AF62" si="25">R60*G60</f>
        <v>52</v>
      </c>
      <c r="AF60" s="1">
        <f t="shared" si="7"/>
        <v>80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2" t="s">
        <v>94</v>
      </c>
      <c r="B61" s="1" t="s">
        <v>32</v>
      </c>
      <c r="C61" s="1">
        <v>109.075</v>
      </c>
      <c r="D61" s="1">
        <v>54.218000000000004</v>
      </c>
      <c r="E61" s="1">
        <v>86.3</v>
      </c>
      <c r="F61" s="1">
        <v>58.145000000000003</v>
      </c>
      <c r="G61" s="6">
        <v>1</v>
      </c>
      <c r="H61" s="1">
        <v>50</v>
      </c>
      <c r="I61" s="1" t="s">
        <v>33</v>
      </c>
      <c r="J61" s="1">
        <v>88.64</v>
      </c>
      <c r="K61" s="1">
        <f t="shared" si="16"/>
        <v>-2.3400000000000034</v>
      </c>
      <c r="L61" s="1"/>
      <c r="M61" s="1"/>
      <c r="N61" s="1">
        <v>24.892199999999999</v>
      </c>
      <c r="O61" s="1">
        <v>12.013999999999999</v>
      </c>
      <c r="P61" s="1">
        <f t="shared" si="3"/>
        <v>17.259999999999998</v>
      </c>
      <c r="Q61" s="5">
        <v>90</v>
      </c>
      <c r="R61" s="5">
        <f t="shared" si="24"/>
        <v>90</v>
      </c>
      <c r="S61" s="5"/>
      <c r="T61" s="5"/>
      <c r="U61" s="1"/>
      <c r="V61" s="1">
        <f t="shared" si="4"/>
        <v>10.721390498261878</v>
      </c>
      <c r="W61" s="1">
        <f t="shared" si="5"/>
        <v>5.5070220162224803</v>
      </c>
      <c r="X61" s="1">
        <v>12.962</v>
      </c>
      <c r="Y61" s="1">
        <v>14.54</v>
      </c>
      <c r="Z61" s="1">
        <v>16.1892</v>
      </c>
      <c r="AA61" s="1">
        <v>13.4808</v>
      </c>
      <c r="AB61" s="1">
        <v>14.4832</v>
      </c>
      <c r="AC61" s="1">
        <v>16.407599999999999</v>
      </c>
      <c r="AD61" s="1"/>
      <c r="AE61" s="1">
        <f t="shared" si="25"/>
        <v>90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 t="s">
        <v>95</v>
      </c>
      <c r="B62" s="1" t="s">
        <v>32</v>
      </c>
      <c r="C62" s="1">
        <v>114.05500000000001</v>
      </c>
      <c r="D62" s="1">
        <v>75.265000000000001</v>
      </c>
      <c r="E62" s="1">
        <v>92.334000000000003</v>
      </c>
      <c r="F62" s="1">
        <v>74.256</v>
      </c>
      <c r="G62" s="6">
        <v>1</v>
      </c>
      <c r="H62" s="1">
        <v>50</v>
      </c>
      <c r="I62" s="1" t="s">
        <v>33</v>
      </c>
      <c r="J62" s="1">
        <v>91.908000000000001</v>
      </c>
      <c r="K62" s="1">
        <f t="shared" si="16"/>
        <v>0.42600000000000193</v>
      </c>
      <c r="L62" s="1"/>
      <c r="M62" s="1"/>
      <c r="N62" s="1">
        <v>21.1404</v>
      </c>
      <c r="O62" s="1">
        <v>43.462000000000003</v>
      </c>
      <c r="P62" s="1">
        <f t="shared" si="3"/>
        <v>18.466799999999999</v>
      </c>
      <c r="Q62" s="5">
        <v>60</v>
      </c>
      <c r="R62" s="5">
        <f t="shared" si="24"/>
        <v>60</v>
      </c>
      <c r="S62" s="5"/>
      <c r="T62" s="5"/>
      <c r="U62" s="1"/>
      <c r="V62" s="1">
        <f t="shared" si="4"/>
        <v>10.768427664782205</v>
      </c>
      <c r="W62" s="1">
        <f t="shared" si="5"/>
        <v>7.5193536508761678</v>
      </c>
      <c r="X62" s="1">
        <v>15.6738</v>
      </c>
      <c r="Y62" s="1">
        <v>15.333600000000001</v>
      </c>
      <c r="Z62" s="1">
        <v>17.6128</v>
      </c>
      <c r="AA62" s="1">
        <v>16.555199999999999</v>
      </c>
      <c r="AB62" s="1">
        <v>16.837399999999999</v>
      </c>
      <c r="AC62" s="1">
        <v>19.902000000000001</v>
      </c>
      <c r="AD62" s="1"/>
      <c r="AE62" s="1">
        <f t="shared" si="25"/>
        <v>60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96</v>
      </c>
      <c r="B63" s="1" t="s">
        <v>32</v>
      </c>
      <c r="C63" s="1">
        <v>61.085000000000001</v>
      </c>
      <c r="D63" s="1">
        <v>22.035</v>
      </c>
      <c r="E63" s="1">
        <v>51.320999999999998</v>
      </c>
      <c r="F63" s="1">
        <v>15.609</v>
      </c>
      <c r="G63" s="6">
        <v>1</v>
      </c>
      <c r="H63" s="1">
        <v>55</v>
      </c>
      <c r="I63" s="1" t="s">
        <v>33</v>
      </c>
      <c r="J63" s="1">
        <v>53.792000000000002</v>
      </c>
      <c r="K63" s="1">
        <f t="shared" si="16"/>
        <v>-2.4710000000000036</v>
      </c>
      <c r="L63" s="1"/>
      <c r="M63" s="1"/>
      <c r="N63" s="1">
        <v>74.198800000000006</v>
      </c>
      <c r="O63" s="1">
        <v>22.629200000000001</v>
      </c>
      <c r="P63" s="1">
        <f t="shared" si="3"/>
        <v>10.264199999999999</v>
      </c>
      <c r="Q63" s="5"/>
      <c r="R63" s="5"/>
      <c r="S63" s="5"/>
      <c r="T63" s="5"/>
      <c r="U63" s="1"/>
      <c r="V63" s="1">
        <f t="shared" si="4"/>
        <v>10.954287718477817</v>
      </c>
      <c r="W63" s="1">
        <f t="shared" si="5"/>
        <v>10.954287718477817</v>
      </c>
      <c r="X63" s="1">
        <v>12.5936</v>
      </c>
      <c r="Y63" s="1">
        <v>13.392799999999999</v>
      </c>
      <c r="Z63" s="1">
        <v>10.1968</v>
      </c>
      <c r="AA63" s="1">
        <v>9.1140000000000008</v>
      </c>
      <c r="AB63" s="1">
        <v>9.8165999999999993</v>
      </c>
      <c r="AC63" s="1">
        <v>12.818</v>
      </c>
      <c r="AD63" s="1"/>
      <c r="AE63" s="1">
        <f t="shared" si="17"/>
        <v>0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/>
      <c r="D64" s="1">
        <v>21.606000000000002</v>
      </c>
      <c r="E64" s="1">
        <v>19.542999999999999</v>
      </c>
      <c r="F64" s="1">
        <v>2.0630000000000002</v>
      </c>
      <c r="G64" s="6">
        <v>1</v>
      </c>
      <c r="H64" s="1" t="e">
        <v>#N/A</v>
      </c>
      <c r="I64" s="1" t="s">
        <v>33</v>
      </c>
      <c r="J64" s="1">
        <v>19.542999999999999</v>
      </c>
      <c r="K64" s="1">
        <f t="shared" si="16"/>
        <v>0</v>
      </c>
      <c r="L64" s="1"/>
      <c r="M64" s="1"/>
      <c r="N64" s="1"/>
      <c r="O64" s="1"/>
      <c r="P64" s="1">
        <f t="shared" si="3"/>
        <v>3.9085999999999999</v>
      </c>
      <c r="Q64" s="5">
        <v>25</v>
      </c>
      <c r="R64" s="5">
        <f>Q64-S64</f>
        <v>25</v>
      </c>
      <c r="S64" s="5"/>
      <c r="T64" s="5"/>
      <c r="U64" s="1"/>
      <c r="V64" s="1">
        <f t="shared" si="4"/>
        <v>6.9239625441334489</v>
      </c>
      <c r="W64" s="1">
        <f t="shared" si="5"/>
        <v>0.52781046922171626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/>
      <c r="AE64" s="1">
        <f t="shared" ref="AE64:AF65" si="26">R64*G64</f>
        <v>25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/>
      <c r="D65" s="1">
        <v>21.863</v>
      </c>
      <c r="E65" s="1">
        <v>21.991</v>
      </c>
      <c r="F65" s="1">
        <v>-0.128</v>
      </c>
      <c r="G65" s="6">
        <v>1</v>
      </c>
      <c r="H65" s="1" t="e">
        <v>#N/A</v>
      </c>
      <c r="I65" s="1" t="s">
        <v>33</v>
      </c>
      <c r="J65" s="1">
        <v>21.991</v>
      </c>
      <c r="K65" s="1">
        <f t="shared" si="16"/>
        <v>0</v>
      </c>
      <c r="L65" s="1"/>
      <c r="M65" s="1"/>
      <c r="N65" s="1"/>
      <c r="O65" s="1"/>
      <c r="P65" s="1">
        <f t="shared" si="3"/>
        <v>4.3982000000000001</v>
      </c>
      <c r="Q65" s="5">
        <v>30</v>
      </c>
      <c r="R65" s="5">
        <f>Q65-S65</f>
        <v>30</v>
      </c>
      <c r="S65" s="5"/>
      <c r="T65" s="5"/>
      <c r="U65" s="1"/>
      <c r="V65" s="1">
        <f t="shared" si="4"/>
        <v>6.7918694011186389</v>
      </c>
      <c r="W65" s="1">
        <f t="shared" si="5"/>
        <v>-2.9102814787867765E-2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26"/>
        <v>30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>
        <v>94.114999999999995</v>
      </c>
      <c r="D66" s="1">
        <v>330.08800000000002</v>
      </c>
      <c r="E66" s="1">
        <v>157.39500000000001</v>
      </c>
      <c r="F66" s="1">
        <v>187.84</v>
      </c>
      <c r="G66" s="6">
        <v>1</v>
      </c>
      <c r="H66" s="1">
        <v>40</v>
      </c>
      <c r="I66" s="1" t="s">
        <v>33</v>
      </c>
      <c r="J66" s="1">
        <v>156.83699999999999</v>
      </c>
      <c r="K66" s="1">
        <f t="shared" si="16"/>
        <v>0.55800000000002115</v>
      </c>
      <c r="L66" s="1"/>
      <c r="M66" s="1"/>
      <c r="N66" s="1">
        <v>194.0560000000001</v>
      </c>
      <c r="O66" s="1"/>
      <c r="P66" s="1">
        <f t="shared" si="3"/>
        <v>31.479000000000003</v>
      </c>
      <c r="Q66" s="5"/>
      <c r="R66" s="5"/>
      <c r="S66" s="5"/>
      <c r="T66" s="5"/>
      <c r="U66" s="1"/>
      <c r="V66" s="1">
        <f t="shared" si="4"/>
        <v>12.131770386606945</v>
      </c>
      <c r="W66" s="1">
        <f t="shared" si="5"/>
        <v>12.131770386606945</v>
      </c>
      <c r="X66" s="1">
        <v>38.807000000000002</v>
      </c>
      <c r="Y66" s="1">
        <v>47.633200000000002</v>
      </c>
      <c r="Z66" s="1">
        <v>44.6768</v>
      </c>
      <c r="AA66" s="1">
        <v>35.898600000000002</v>
      </c>
      <c r="AB66" s="1">
        <v>33.050199999999997</v>
      </c>
      <c r="AC66" s="1">
        <v>35.46</v>
      </c>
      <c r="AD66" s="10" t="s">
        <v>171</v>
      </c>
      <c r="AE66" s="1">
        <f t="shared" si="17"/>
        <v>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40</v>
      </c>
      <c r="C67" s="1">
        <v>372</v>
      </c>
      <c r="D67" s="1">
        <v>780</v>
      </c>
      <c r="E67" s="1">
        <v>558</v>
      </c>
      <c r="F67" s="1">
        <v>500</v>
      </c>
      <c r="G67" s="6">
        <v>0.4</v>
      </c>
      <c r="H67" s="1">
        <v>45</v>
      </c>
      <c r="I67" s="1" t="s">
        <v>33</v>
      </c>
      <c r="J67" s="1">
        <v>559</v>
      </c>
      <c r="K67" s="1">
        <f t="shared" si="16"/>
        <v>-1</v>
      </c>
      <c r="L67" s="1"/>
      <c r="M67" s="1"/>
      <c r="N67" s="1"/>
      <c r="O67" s="1">
        <v>132</v>
      </c>
      <c r="P67" s="1">
        <f t="shared" si="3"/>
        <v>111.6</v>
      </c>
      <c r="Q67" s="5">
        <v>580</v>
      </c>
      <c r="R67" s="5">
        <f>Q67-S67</f>
        <v>180</v>
      </c>
      <c r="S67" s="5">
        <v>400</v>
      </c>
      <c r="T67" s="5"/>
      <c r="U67" s="1"/>
      <c r="V67" s="1">
        <f t="shared" si="4"/>
        <v>10.860215053763442</v>
      </c>
      <c r="W67" s="1">
        <f t="shared" si="5"/>
        <v>5.6630824372759863</v>
      </c>
      <c r="X67" s="1">
        <v>90.6</v>
      </c>
      <c r="Y67" s="1">
        <v>94.6</v>
      </c>
      <c r="Z67" s="1">
        <v>122.4</v>
      </c>
      <c r="AA67" s="1">
        <v>124.4</v>
      </c>
      <c r="AB67" s="1">
        <v>103.2</v>
      </c>
      <c r="AC67" s="1">
        <v>102.6</v>
      </c>
      <c r="AD67" s="1"/>
      <c r="AE67" s="1">
        <f>R67*G67</f>
        <v>72</v>
      </c>
      <c r="AF67" s="1">
        <f t="shared" si="7"/>
        <v>160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101</v>
      </c>
      <c r="B68" s="13" t="s">
        <v>32</v>
      </c>
      <c r="C68" s="13"/>
      <c r="D68" s="13">
        <v>44.850999999999999</v>
      </c>
      <c r="E68" s="13">
        <v>14.981</v>
      </c>
      <c r="F68" s="13">
        <v>29.87</v>
      </c>
      <c r="G68" s="14">
        <v>0</v>
      </c>
      <c r="H68" s="13">
        <v>40</v>
      </c>
      <c r="I68" s="13" t="s">
        <v>45</v>
      </c>
      <c r="J68" s="13">
        <v>22.271000000000001</v>
      </c>
      <c r="K68" s="13">
        <f t="shared" si="16"/>
        <v>-7.2900000000000009</v>
      </c>
      <c r="L68" s="13"/>
      <c r="M68" s="13"/>
      <c r="N68" s="13"/>
      <c r="O68" s="13"/>
      <c r="P68" s="13">
        <f t="shared" si="3"/>
        <v>2.9962</v>
      </c>
      <c r="Q68" s="15"/>
      <c r="R68" s="15"/>
      <c r="S68" s="15"/>
      <c r="T68" s="15"/>
      <c r="U68" s="13"/>
      <c r="V68" s="13">
        <f t="shared" si="4"/>
        <v>9.969294439623523</v>
      </c>
      <c r="W68" s="13">
        <f t="shared" si="5"/>
        <v>9.969294439623523</v>
      </c>
      <c r="X68" s="13">
        <v>0</v>
      </c>
      <c r="Y68" s="13">
        <v>0</v>
      </c>
      <c r="Z68" s="13">
        <v>3.7469999999999999</v>
      </c>
      <c r="AA68" s="13">
        <v>3.9571999999999998</v>
      </c>
      <c r="AB68" s="13">
        <v>0.22620000000000001</v>
      </c>
      <c r="AC68" s="13">
        <v>1.6E-2</v>
      </c>
      <c r="AD68" s="13" t="s">
        <v>196</v>
      </c>
      <c r="AE68" s="13">
        <f t="shared" si="17"/>
        <v>0</v>
      </c>
      <c r="AF68" s="13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/>
      <c r="D69" s="1">
        <v>24.324000000000002</v>
      </c>
      <c r="E69" s="1">
        <v>23.097999999999999</v>
      </c>
      <c r="F69" s="1">
        <v>1.226</v>
      </c>
      <c r="G69" s="6">
        <v>1</v>
      </c>
      <c r="H69" s="1" t="e">
        <v>#N/A</v>
      </c>
      <c r="I69" s="1" t="s">
        <v>33</v>
      </c>
      <c r="J69" s="1">
        <v>20.007999999999999</v>
      </c>
      <c r="K69" s="1">
        <f t="shared" ref="K69:K100" si="27">E69-J69</f>
        <v>3.09</v>
      </c>
      <c r="L69" s="1"/>
      <c r="M69" s="1"/>
      <c r="N69" s="1"/>
      <c r="O69" s="1"/>
      <c r="P69" s="1">
        <f t="shared" si="3"/>
        <v>4.6196000000000002</v>
      </c>
      <c r="Q69" s="5">
        <v>30</v>
      </c>
      <c r="R69" s="5">
        <f>Q69-S69</f>
        <v>30</v>
      </c>
      <c r="S69" s="5"/>
      <c r="T69" s="5"/>
      <c r="U69" s="1"/>
      <c r="V69" s="1">
        <f t="shared" si="4"/>
        <v>6.7594596934799549</v>
      </c>
      <c r="W69" s="1">
        <f t="shared" si="5"/>
        <v>0.26539094293878257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>R69*G69</f>
        <v>30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103</v>
      </c>
      <c r="B70" s="13" t="s">
        <v>40</v>
      </c>
      <c r="C70" s="13">
        <v>5</v>
      </c>
      <c r="D70" s="13"/>
      <c r="E70" s="13">
        <v>-4</v>
      </c>
      <c r="F70" s="13">
        <v>-1</v>
      </c>
      <c r="G70" s="14">
        <v>0</v>
      </c>
      <c r="H70" s="13">
        <v>45</v>
      </c>
      <c r="I70" s="13" t="s">
        <v>45</v>
      </c>
      <c r="J70" s="13">
        <v>12</v>
      </c>
      <c r="K70" s="13">
        <f t="shared" si="27"/>
        <v>-16</v>
      </c>
      <c r="L70" s="13"/>
      <c r="M70" s="13"/>
      <c r="N70" s="13"/>
      <c r="O70" s="13"/>
      <c r="P70" s="13">
        <f t="shared" ref="P70:P129" si="28">E70/5</f>
        <v>-0.8</v>
      </c>
      <c r="Q70" s="15"/>
      <c r="R70" s="15"/>
      <c r="S70" s="15"/>
      <c r="T70" s="15"/>
      <c r="U70" s="13"/>
      <c r="V70" s="13">
        <f t="shared" si="4"/>
        <v>1.25</v>
      </c>
      <c r="W70" s="13">
        <f t="shared" si="5"/>
        <v>1.25</v>
      </c>
      <c r="X70" s="13">
        <v>8.4</v>
      </c>
      <c r="Y70" s="13">
        <v>11</v>
      </c>
      <c r="Z70" s="13">
        <v>6.8</v>
      </c>
      <c r="AA70" s="13">
        <v>5.2</v>
      </c>
      <c r="AB70" s="13">
        <v>5.4</v>
      </c>
      <c r="AC70" s="13">
        <v>5.8</v>
      </c>
      <c r="AD70" s="13"/>
      <c r="AE70" s="13">
        <f t="shared" ref="AE70:AF101" si="29">Q70*G70</f>
        <v>0</v>
      </c>
      <c r="AF70" s="13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104</v>
      </c>
      <c r="B71" s="1" t="s">
        <v>40</v>
      </c>
      <c r="C71" s="1"/>
      <c r="D71" s="1">
        <v>36</v>
      </c>
      <c r="E71" s="1">
        <v>36</v>
      </c>
      <c r="F71" s="1"/>
      <c r="G71" s="6">
        <v>0.35</v>
      </c>
      <c r="H71" s="1" t="e">
        <v>#N/A</v>
      </c>
      <c r="I71" s="1" t="s">
        <v>33</v>
      </c>
      <c r="J71" s="1">
        <v>36</v>
      </c>
      <c r="K71" s="1">
        <f t="shared" si="27"/>
        <v>0</v>
      </c>
      <c r="L71" s="1"/>
      <c r="M71" s="1"/>
      <c r="N71" s="1"/>
      <c r="O71" s="1"/>
      <c r="P71" s="1">
        <f t="shared" si="28"/>
        <v>7.2</v>
      </c>
      <c r="Q71" s="5">
        <f>7*P71-O71-N71-F71</f>
        <v>50.4</v>
      </c>
      <c r="R71" s="5">
        <f>Q71-S71</f>
        <v>50.4</v>
      </c>
      <c r="S71" s="5"/>
      <c r="T71" s="5"/>
      <c r="U71" s="1"/>
      <c r="V71" s="1">
        <f t="shared" ref="V71:V130" si="30">(F71+N71+O71+Q71)/P71</f>
        <v>7</v>
      </c>
      <c r="W71" s="1">
        <f t="shared" ref="W71:W130" si="31">(F71+N71+O71)/P71</f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>R71*G71</f>
        <v>17.639999999999997</v>
      </c>
      <c r="AF71" s="1">
        <f t="shared" ref="AF71:AF133" si="32">S71*G71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105</v>
      </c>
      <c r="B72" s="13" t="s">
        <v>32</v>
      </c>
      <c r="C72" s="13"/>
      <c r="D72" s="13"/>
      <c r="E72" s="13">
        <v>2.7519999999999998</v>
      </c>
      <c r="F72" s="13">
        <v>-2.7519999999999998</v>
      </c>
      <c r="G72" s="14">
        <v>0</v>
      </c>
      <c r="H72" s="13">
        <v>40</v>
      </c>
      <c r="I72" s="13" t="s">
        <v>45</v>
      </c>
      <c r="J72" s="13">
        <v>2.7519999999999998</v>
      </c>
      <c r="K72" s="13">
        <f t="shared" si="27"/>
        <v>0</v>
      </c>
      <c r="L72" s="13"/>
      <c r="M72" s="13"/>
      <c r="N72" s="13"/>
      <c r="O72" s="13"/>
      <c r="P72" s="13">
        <f t="shared" si="28"/>
        <v>0.5504</v>
      </c>
      <c r="Q72" s="15"/>
      <c r="R72" s="15"/>
      <c r="S72" s="15"/>
      <c r="T72" s="15"/>
      <c r="U72" s="13"/>
      <c r="V72" s="13">
        <f t="shared" si="30"/>
        <v>-5</v>
      </c>
      <c r="W72" s="13">
        <f t="shared" si="31"/>
        <v>-5</v>
      </c>
      <c r="X72" s="13">
        <v>0</v>
      </c>
      <c r="Y72" s="13">
        <v>1.5786</v>
      </c>
      <c r="Z72" s="13">
        <v>60.034000000000013</v>
      </c>
      <c r="AA72" s="13">
        <v>62.018600000000013</v>
      </c>
      <c r="AB72" s="13">
        <v>74.852200000000011</v>
      </c>
      <c r="AC72" s="13">
        <v>71.409400000000005</v>
      </c>
      <c r="AD72" s="16" t="s">
        <v>172</v>
      </c>
      <c r="AE72" s="13">
        <f t="shared" si="29"/>
        <v>0</v>
      </c>
      <c r="AF72" s="13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40</v>
      </c>
      <c r="C73" s="1"/>
      <c r="D73" s="1">
        <v>30</v>
      </c>
      <c r="E73" s="1">
        <v>10</v>
      </c>
      <c r="F73" s="1">
        <v>20</v>
      </c>
      <c r="G73" s="6">
        <v>0.4</v>
      </c>
      <c r="H73" s="1" t="e">
        <v>#N/A</v>
      </c>
      <c r="I73" s="1" t="s">
        <v>33</v>
      </c>
      <c r="J73" s="1">
        <v>10</v>
      </c>
      <c r="K73" s="1">
        <f t="shared" si="27"/>
        <v>0</v>
      </c>
      <c r="L73" s="1"/>
      <c r="M73" s="1"/>
      <c r="N73" s="1"/>
      <c r="O73" s="1"/>
      <c r="P73" s="1">
        <f t="shared" si="28"/>
        <v>2</v>
      </c>
      <c r="Q73" s="5">
        <v>10</v>
      </c>
      <c r="R73" s="5">
        <f>Q73-S73</f>
        <v>10</v>
      </c>
      <c r="S73" s="5"/>
      <c r="T73" s="5"/>
      <c r="U73" s="1"/>
      <c r="V73" s="1">
        <f t="shared" si="30"/>
        <v>15</v>
      </c>
      <c r="W73" s="1">
        <f t="shared" si="31"/>
        <v>10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>R73*G73</f>
        <v>4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107</v>
      </c>
      <c r="B74" s="13" t="s">
        <v>40</v>
      </c>
      <c r="C74" s="13"/>
      <c r="D74" s="17">
        <v>36</v>
      </c>
      <c r="E74" s="11">
        <v>6</v>
      </c>
      <c r="F74" s="11">
        <v>30</v>
      </c>
      <c r="G74" s="14">
        <v>0</v>
      </c>
      <c r="H74" s="13" t="e">
        <v>#N/A</v>
      </c>
      <c r="I74" s="16" t="s">
        <v>45</v>
      </c>
      <c r="J74" s="13">
        <v>6</v>
      </c>
      <c r="K74" s="13">
        <f t="shared" si="27"/>
        <v>0</v>
      </c>
      <c r="L74" s="13"/>
      <c r="M74" s="13"/>
      <c r="N74" s="13"/>
      <c r="O74" s="13"/>
      <c r="P74" s="13">
        <f t="shared" si="28"/>
        <v>1.2</v>
      </c>
      <c r="Q74" s="15"/>
      <c r="R74" s="15"/>
      <c r="S74" s="15"/>
      <c r="T74" s="15"/>
      <c r="U74" s="13"/>
      <c r="V74" s="13">
        <f t="shared" si="30"/>
        <v>25</v>
      </c>
      <c r="W74" s="13">
        <f t="shared" si="31"/>
        <v>25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6" t="s">
        <v>167</v>
      </c>
      <c r="AE74" s="13">
        <f t="shared" si="29"/>
        <v>0</v>
      </c>
      <c r="AF74" s="13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108</v>
      </c>
      <c r="B75" s="13" t="s">
        <v>40</v>
      </c>
      <c r="C75" s="13">
        <v>26</v>
      </c>
      <c r="D75" s="13"/>
      <c r="E75" s="13">
        <v>19</v>
      </c>
      <c r="F75" s="13"/>
      <c r="G75" s="14">
        <v>0</v>
      </c>
      <c r="H75" s="13">
        <v>60</v>
      </c>
      <c r="I75" s="13" t="s">
        <v>45</v>
      </c>
      <c r="J75" s="13">
        <v>15</v>
      </c>
      <c r="K75" s="13">
        <f t="shared" si="27"/>
        <v>4</v>
      </c>
      <c r="L75" s="13"/>
      <c r="M75" s="13"/>
      <c r="N75" s="13"/>
      <c r="O75" s="13"/>
      <c r="P75" s="13">
        <f t="shared" si="28"/>
        <v>3.8</v>
      </c>
      <c r="Q75" s="15"/>
      <c r="R75" s="15"/>
      <c r="S75" s="15"/>
      <c r="T75" s="15"/>
      <c r="U75" s="13"/>
      <c r="V75" s="13">
        <f t="shared" si="30"/>
        <v>0</v>
      </c>
      <c r="W75" s="13">
        <f t="shared" si="31"/>
        <v>0</v>
      </c>
      <c r="X75" s="13">
        <v>4.2</v>
      </c>
      <c r="Y75" s="13">
        <v>4</v>
      </c>
      <c r="Z75" s="13">
        <v>4.8</v>
      </c>
      <c r="AA75" s="13">
        <v>5.8</v>
      </c>
      <c r="AB75" s="13">
        <v>5</v>
      </c>
      <c r="AC75" s="13">
        <v>5.6</v>
      </c>
      <c r="AD75" s="13"/>
      <c r="AE75" s="13">
        <f t="shared" si="29"/>
        <v>0</v>
      </c>
      <c r="AF75" s="13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109</v>
      </c>
      <c r="B76" s="13" t="s">
        <v>40</v>
      </c>
      <c r="C76" s="13">
        <v>19</v>
      </c>
      <c r="D76" s="13"/>
      <c r="E76" s="13">
        <v>15</v>
      </c>
      <c r="F76" s="13">
        <v>4</v>
      </c>
      <c r="G76" s="14">
        <v>0</v>
      </c>
      <c r="H76" s="13">
        <v>730</v>
      </c>
      <c r="I76" s="13" t="s">
        <v>45</v>
      </c>
      <c r="J76" s="13">
        <v>15</v>
      </c>
      <c r="K76" s="13">
        <f t="shared" si="27"/>
        <v>0</v>
      </c>
      <c r="L76" s="13"/>
      <c r="M76" s="13"/>
      <c r="N76" s="13"/>
      <c r="O76" s="13"/>
      <c r="P76" s="13">
        <f t="shared" si="28"/>
        <v>3</v>
      </c>
      <c r="Q76" s="15"/>
      <c r="R76" s="15"/>
      <c r="S76" s="15"/>
      <c r="T76" s="15"/>
      <c r="U76" s="13"/>
      <c r="V76" s="13">
        <f t="shared" si="30"/>
        <v>1.3333333333333333</v>
      </c>
      <c r="W76" s="13">
        <f t="shared" si="31"/>
        <v>1.3333333333333333</v>
      </c>
      <c r="X76" s="13">
        <v>1.4</v>
      </c>
      <c r="Y76" s="13">
        <v>3.4</v>
      </c>
      <c r="Z76" s="13">
        <v>4.5999999999999996</v>
      </c>
      <c r="AA76" s="13">
        <v>3</v>
      </c>
      <c r="AB76" s="13">
        <v>4.2</v>
      </c>
      <c r="AC76" s="13">
        <v>4.5999999999999996</v>
      </c>
      <c r="AD76" s="16" t="s">
        <v>173</v>
      </c>
      <c r="AE76" s="13">
        <f t="shared" si="29"/>
        <v>0</v>
      </c>
      <c r="AF76" s="13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40</v>
      </c>
      <c r="C77" s="1"/>
      <c r="D77" s="1">
        <v>36</v>
      </c>
      <c r="E77" s="1">
        <v>11</v>
      </c>
      <c r="F77" s="1">
        <v>25</v>
      </c>
      <c r="G77" s="6">
        <v>0.45</v>
      </c>
      <c r="H77" s="1" t="e">
        <v>#N/A</v>
      </c>
      <c r="I77" s="1" t="s">
        <v>33</v>
      </c>
      <c r="J77" s="1">
        <v>11</v>
      </c>
      <c r="K77" s="1">
        <f t="shared" si="27"/>
        <v>0</v>
      </c>
      <c r="L77" s="1"/>
      <c r="M77" s="1"/>
      <c r="N77" s="1"/>
      <c r="O77" s="1"/>
      <c r="P77" s="1">
        <f t="shared" si="28"/>
        <v>2.2000000000000002</v>
      </c>
      <c r="Q77" s="5"/>
      <c r="R77" s="5"/>
      <c r="S77" s="5"/>
      <c r="T77" s="5"/>
      <c r="U77" s="1"/>
      <c r="V77" s="1">
        <f t="shared" si="30"/>
        <v>11.363636363636363</v>
      </c>
      <c r="W77" s="1">
        <f t="shared" si="31"/>
        <v>11.363636363636363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29"/>
        <v>0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40</v>
      </c>
      <c r="C78" s="1">
        <v>221</v>
      </c>
      <c r="D78" s="1">
        <v>18</v>
      </c>
      <c r="E78" s="1">
        <v>170</v>
      </c>
      <c r="F78" s="1">
        <v>12</v>
      </c>
      <c r="G78" s="6">
        <v>0.4</v>
      </c>
      <c r="H78" s="1">
        <v>40</v>
      </c>
      <c r="I78" s="1" t="s">
        <v>33</v>
      </c>
      <c r="J78" s="1">
        <v>176</v>
      </c>
      <c r="K78" s="1">
        <f t="shared" si="27"/>
        <v>-6</v>
      </c>
      <c r="L78" s="1"/>
      <c r="M78" s="1"/>
      <c r="N78" s="1">
        <v>202.3</v>
      </c>
      <c r="O78" s="1">
        <v>70.199999999999932</v>
      </c>
      <c r="P78" s="1">
        <f t="shared" si="28"/>
        <v>34</v>
      </c>
      <c r="Q78" s="5">
        <f t="shared" ref="Q78:Q79" si="33">11*P78-O78-N78-F78</f>
        <v>89.500000000000057</v>
      </c>
      <c r="R78" s="5">
        <f>Q78-S78</f>
        <v>89.500000000000057</v>
      </c>
      <c r="S78" s="5"/>
      <c r="T78" s="5"/>
      <c r="U78" s="1"/>
      <c r="V78" s="1">
        <f t="shared" si="30"/>
        <v>11</v>
      </c>
      <c r="W78" s="1">
        <f t="shared" si="31"/>
        <v>8.3676470588235272</v>
      </c>
      <c r="X78" s="1">
        <v>36.4</v>
      </c>
      <c r="Y78" s="1">
        <v>35.6</v>
      </c>
      <c r="Z78" s="1">
        <v>30.2</v>
      </c>
      <c r="AA78" s="1">
        <v>31.2</v>
      </c>
      <c r="AB78" s="1">
        <v>34.4</v>
      </c>
      <c r="AC78" s="1">
        <v>43.2</v>
      </c>
      <c r="AD78" s="1"/>
      <c r="AE78" s="1">
        <f>R78*G78</f>
        <v>35.800000000000026</v>
      </c>
      <c r="AF78" s="1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112</v>
      </c>
      <c r="B79" s="13" t="s">
        <v>40</v>
      </c>
      <c r="C79" s="13">
        <v>115</v>
      </c>
      <c r="D79" s="13"/>
      <c r="E79" s="13">
        <v>96</v>
      </c>
      <c r="F79" s="13">
        <v>-1</v>
      </c>
      <c r="G79" s="14">
        <v>0</v>
      </c>
      <c r="H79" s="13">
        <v>40</v>
      </c>
      <c r="I79" s="13" t="s">
        <v>45</v>
      </c>
      <c r="J79" s="13">
        <v>94</v>
      </c>
      <c r="K79" s="13">
        <f t="shared" si="27"/>
        <v>2</v>
      </c>
      <c r="L79" s="13"/>
      <c r="M79" s="13"/>
      <c r="N79" s="13">
        <v>95.399999999999977</v>
      </c>
      <c r="O79" s="13">
        <v>100.6</v>
      </c>
      <c r="P79" s="13">
        <f t="shared" si="28"/>
        <v>19.2</v>
      </c>
      <c r="Q79" s="15"/>
      <c r="R79" s="15"/>
      <c r="S79" s="15"/>
      <c r="T79" s="15"/>
      <c r="U79" s="13"/>
      <c r="V79" s="13">
        <f t="shared" si="30"/>
        <v>10.156249999999998</v>
      </c>
      <c r="W79" s="13">
        <f t="shared" si="31"/>
        <v>10.156249999999998</v>
      </c>
      <c r="X79" s="13">
        <v>22</v>
      </c>
      <c r="Y79" s="13">
        <v>17.399999999999999</v>
      </c>
      <c r="Z79" s="13">
        <v>15.4</v>
      </c>
      <c r="AA79" s="13">
        <v>15.8</v>
      </c>
      <c r="AB79" s="13">
        <v>5.4</v>
      </c>
      <c r="AC79" s="13">
        <v>5.6</v>
      </c>
      <c r="AD79" s="13" t="s">
        <v>196</v>
      </c>
      <c r="AE79" s="13">
        <f t="shared" si="29"/>
        <v>0</v>
      </c>
      <c r="AF79" s="13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32</v>
      </c>
      <c r="C80" s="1"/>
      <c r="D80" s="1">
        <v>21.425000000000001</v>
      </c>
      <c r="E80" s="1">
        <v>21.425000000000001</v>
      </c>
      <c r="F80" s="1"/>
      <c r="G80" s="6">
        <v>1</v>
      </c>
      <c r="H80" s="1" t="e">
        <v>#N/A</v>
      </c>
      <c r="I80" s="1" t="s">
        <v>33</v>
      </c>
      <c r="J80" s="1">
        <v>23.731999999999999</v>
      </c>
      <c r="K80" s="1">
        <f t="shared" si="27"/>
        <v>-2.3069999999999986</v>
      </c>
      <c r="L80" s="1"/>
      <c r="M80" s="1"/>
      <c r="N80" s="1"/>
      <c r="O80" s="1"/>
      <c r="P80" s="1">
        <f t="shared" si="28"/>
        <v>4.2850000000000001</v>
      </c>
      <c r="Q80" s="5">
        <f>7*P80-O80-N80-F80</f>
        <v>29.995000000000001</v>
      </c>
      <c r="R80" s="5">
        <f>Q80-S80</f>
        <v>29.995000000000001</v>
      </c>
      <c r="S80" s="5"/>
      <c r="T80" s="5"/>
      <c r="U80" s="1"/>
      <c r="V80" s="1">
        <f t="shared" si="30"/>
        <v>7</v>
      </c>
      <c r="W80" s="1">
        <f t="shared" si="31"/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>R80*G80</f>
        <v>29.995000000000001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114</v>
      </c>
      <c r="B81" s="13" t="s">
        <v>40</v>
      </c>
      <c r="C81" s="13">
        <v>58</v>
      </c>
      <c r="D81" s="13"/>
      <c r="E81" s="13">
        <v>14</v>
      </c>
      <c r="F81" s="13">
        <v>36</v>
      </c>
      <c r="G81" s="14">
        <v>0</v>
      </c>
      <c r="H81" s="13">
        <v>35</v>
      </c>
      <c r="I81" s="13" t="s">
        <v>45</v>
      </c>
      <c r="J81" s="13">
        <v>14</v>
      </c>
      <c r="K81" s="13">
        <f t="shared" si="27"/>
        <v>0</v>
      </c>
      <c r="L81" s="13"/>
      <c r="M81" s="13"/>
      <c r="N81" s="13"/>
      <c r="O81" s="13"/>
      <c r="P81" s="13">
        <f t="shared" si="28"/>
        <v>2.8</v>
      </c>
      <c r="Q81" s="15"/>
      <c r="R81" s="15"/>
      <c r="S81" s="15"/>
      <c r="T81" s="15"/>
      <c r="U81" s="13"/>
      <c r="V81" s="13">
        <f t="shared" si="30"/>
        <v>12.857142857142858</v>
      </c>
      <c r="W81" s="13">
        <f t="shared" si="31"/>
        <v>12.857142857142858</v>
      </c>
      <c r="X81" s="13">
        <v>2.4</v>
      </c>
      <c r="Y81" s="13">
        <v>3.4</v>
      </c>
      <c r="Z81" s="13">
        <v>2.6</v>
      </c>
      <c r="AA81" s="13">
        <v>5.4</v>
      </c>
      <c r="AB81" s="13">
        <v>6.2</v>
      </c>
      <c r="AC81" s="13">
        <v>5.8</v>
      </c>
      <c r="AD81" s="13"/>
      <c r="AE81" s="13">
        <f t="shared" si="29"/>
        <v>0</v>
      </c>
      <c r="AF81" s="13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115</v>
      </c>
      <c r="B82" s="1" t="s">
        <v>32</v>
      </c>
      <c r="C82" s="1"/>
      <c r="D82" s="1">
        <v>41.204999999999998</v>
      </c>
      <c r="E82" s="1">
        <v>12.553000000000001</v>
      </c>
      <c r="F82" s="1">
        <v>27.353999999999999</v>
      </c>
      <c r="G82" s="6">
        <v>1</v>
      </c>
      <c r="H82" s="1">
        <v>30</v>
      </c>
      <c r="I82" s="1" t="s">
        <v>33</v>
      </c>
      <c r="J82" s="1">
        <v>13.851000000000001</v>
      </c>
      <c r="K82" s="1">
        <f t="shared" si="27"/>
        <v>-1.298</v>
      </c>
      <c r="L82" s="1"/>
      <c r="M82" s="1"/>
      <c r="N82" s="1"/>
      <c r="O82" s="1">
        <v>10</v>
      </c>
      <c r="P82" s="1">
        <f t="shared" si="28"/>
        <v>2.5106000000000002</v>
      </c>
      <c r="Q82" s="5"/>
      <c r="R82" s="5"/>
      <c r="S82" s="5"/>
      <c r="T82" s="5"/>
      <c r="U82" s="1"/>
      <c r="V82" s="1">
        <f t="shared" si="30"/>
        <v>14.878515095992988</v>
      </c>
      <c r="W82" s="1">
        <f t="shared" si="31"/>
        <v>14.878515095992988</v>
      </c>
      <c r="X82" s="1">
        <v>-1.8066</v>
      </c>
      <c r="Y82" s="1">
        <v>-1.2405999999999999</v>
      </c>
      <c r="Z82" s="1">
        <v>4.343</v>
      </c>
      <c r="AA82" s="1">
        <v>9.0090000000000003</v>
      </c>
      <c r="AB82" s="1">
        <v>9.0776000000000003</v>
      </c>
      <c r="AC82" s="1">
        <v>4.9863999999999997</v>
      </c>
      <c r="AD82" s="1"/>
      <c r="AE82" s="1">
        <f t="shared" si="29"/>
        <v>0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116</v>
      </c>
      <c r="B83" s="13" t="s">
        <v>32</v>
      </c>
      <c r="C83" s="13">
        <v>88.927999999999997</v>
      </c>
      <c r="D83" s="13"/>
      <c r="E83" s="13">
        <v>56.598999999999997</v>
      </c>
      <c r="F83" s="13">
        <v>16.808</v>
      </c>
      <c r="G83" s="14">
        <v>0</v>
      </c>
      <c r="H83" s="13">
        <v>40</v>
      </c>
      <c r="I83" s="13" t="s">
        <v>45</v>
      </c>
      <c r="J83" s="13">
        <v>60.856000000000002</v>
      </c>
      <c r="K83" s="13">
        <f t="shared" si="27"/>
        <v>-4.257000000000005</v>
      </c>
      <c r="L83" s="13"/>
      <c r="M83" s="13"/>
      <c r="N83" s="13"/>
      <c r="O83" s="13"/>
      <c r="P83" s="13">
        <f t="shared" si="28"/>
        <v>11.319799999999999</v>
      </c>
      <c r="Q83" s="15"/>
      <c r="R83" s="15"/>
      <c r="S83" s="15"/>
      <c r="T83" s="15"/>
      <c r="U83" s="13"/>
      <c r="V83" s="13">
        <f t="shared" si="30"/>
        <v>1.4848318874891784</v>
      </c>
      <c r="W83" s="13">
        <f t="shared" si="31"/>
        <v>1.4848318874891784</v>
      </c>
      <c r="X83" s="13">
        <v>8.5442</v>
      </c>
      <c r="Y83" s="13">
        <v>6.8360000000000003</v>
      </c>
      <c r="Z83" s="13">
        <v>9.1654</v>
      </c>
      <c r="AA83" s="13">
        <v>11.3362</v>
      </c>
      <c r="AB83" s="13">
        <v>7.0706000000000007</v>
      </c>
      <c r="AC83" s="13">
        <v>6.1738</v>
      </c>
      <c r="AD83" s="13"/>
      <c r="AE83" s="13">
        <f t="shared" si="29"/>
        <v>0</v>
      </c>
      <c r="AF83" s="13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40</v>
      </c>
      <c r="C84" s="1"/>
      <c r="D84" s="1">
        <v>40</v>
      </c>
      <c r="E84" s="1">
        <v>3</v>
      </c>
      <c r="F84" s="1">
        <v>37</v>
      </c>
      <c r="G84" s="6">
        <v>0.45</v>
      </c>
      <c r="H84" s="1" t="e">
        <v>#N/A</v>
      </c>
      <c r="I84" s="1" t="s">
        <v>33</v>
      </c>
      <c r="J84" s="1">
        <v>3</v>
      </c>
      <c r="K84" s="1">
        <f t="shared" si="27"/>
        <v>0</v>
      </c>
      <c r="L84" s="1"/>
      <c r="M84" s="1"/>
      <c r="N84" s="1"/>
      <c r="O84" s="1"/>
      <c r="P84" s="1">
        <f t="shared" si="28"/>
        <v>0.6</v>
      </c>
      <c r="Q84" s="5"/>
      <c r="R84" s="5"/>
      <c r="S84" s="5"/>
      <c r="T84" s="5"/>
      <c r="U84" s="1"/>
      <c r="V84" s="1">
        <f t="shared" si="30"/>
        <v>61.666666666666671</v>
      </c>
      <c r="W84" s="1">
        <f t="shared" si="31"/>
        <v>61.666666666666671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29"/>
        <v>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118</v>
      </c>
      <c r="B85" s="1" t="s">
        <v>32</v>
      </c>
      <c r="C85" s="1">
        <v>177.00700000000001</v>
      </c>
      <c r="D85" s="1"/>
      <c r="E85" s="1">
        <v>107.821</v>
      </c>
      <c r="F85" s="1">
        <v>37.683999999999997</v>
      </c>
      <c r="G85" s="6">
        <v>1</v>
      </c>
      <c r="H85" s="1">
        <v>50</v>
      </c>
      <c r="I85" s="1" t="s">
        <v>33</v>
      </c>
      <c r="J85" s="1">
        <v>106.71299999999999</v>
      </c>
      <c r="K85" s="1">
        <f t="shared" si="27"/>
        <v>1.1080000000000041</v>
      </c>
      <c r="L85" s="1"/>
      <c r="M85" s="1"/>
      <c r="N85" s="1">
        <v>115.4922</v>
      </c>
      <c r="O85" s="1">
        <v>28.873600000000049</v>
      </c>
      <c r="P85" s="1">
        <f t="shared" si="28"/>
        <v>21.5642</v>
      </c>
      <c r="Q85" s="5">
        <f t="shared" ref="Q85:Q86" si="34">11*P85-O85-N85-F85</f>
        <v>55.156399999999962</v>
      </c>
      <c r="R85" s="5">
        <f t="shared" ref="R85:R88" si="35">Q85-S85</f>
        <v>55.156399999999962</v>
      </c>
      <c r="S85" s="5"/>
      <c r="T85" s="5"/>
      <c r="U85" s="1"/>
      <c r="V85" s="1">
        <f t="shared" si="30"/>
        <v>11</v>
      </c>
      <c r="W85" s="1">
        <f t="shared" si="31"/>
        <v>8.4422236855529089</v>
      </c>
      <c r="X85" s="1">
        <v>21.764399999999998</v>
      </c>
      <c r="Y85" s="1">
        <v>23.337199999999999</v>
      </c>
      <c r="Z85" s="1">
        <v>17.538399999999999</v>
      </c>
      <c r="AA85" s="1">
        <v>15.7858</v>
      </c>
      <c r="AB85" s="1">
        <v>23.252199999999998</v>
      </c>
      <c r="AC85" s="1">
        <v>29.543199999999999</v>
      </c>
      <c r="AD85" s="1"/>
      <c r="AE85" s="1">
        <f t="shared" ref="AE85:AF88" si="36">R85*G85</f>
        <v>55.156399999999962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32</v>
      </c>
      <c r="C86" s="1">
        <v>58.271000000000001</v>
      </c>
      <c r="D86" s="1"/>
      <c r="E86" s="1">
        <v>21.648</v>
      </c>
      <c r="F86" s="1">
        <v>27.141999999999999</v>
      </c>
      <c r="G86" s="6">
        <v>1</v>
      </c>
      <c r="H86" s="1">
        <v>50</v>
      </c>
      <c r="I86" s="1" t="s">
        <v>33</v>
      </c>
      <c r="J86" s="1">
        <v>25.428999999999998</v>
      </c>
      <c r="K86" s="1">
        <f t="shared" si="27"/>
        <v>-3.7809999999999988</v>
      </c>
      <c r="L86" s="1"/>
      <c r="M86" s="1"/>
      <c r="N86" s="1"/>
      <c r="O86" s="1"/>
      <c r="P86" s="1">
        <f t="shared" si="28"/>
        <v>4.3296000000000001</v>
      </c>
      <c r="Q86" s="5">
        <f t="shared" si="34"/>
        <v>20.483599999999999</v>
      </c>
      <c r="R86" s="5">
        <f t="shared" si="35"/>
        <v>20.483599999999999</v>
      </c>
      <c r="S86" s="5"/>
      <c r="T86" s="5"/>
      <c r="U86" s="1"/>
      <c r="V86" s="1">
        <f t="shared" si="30"/>
        <v>11</v>
      </c>
      <c r="W86" s="1">
        <f t="shared" si="31"/>
        <v>6.2689393939393936</v>
      </c>
      <c r="X86" s="1">
        <v>4.0464000000000002</v>
      </c>
      <c r="Y86" s="1">
        <v>4.5815999999999999</v>
      </c>
      <c r="Z86" s="1">
        <v>5.1139999999999999</v>
      </c>
      <c r="AA86" s="1">
        <v>4.3028000000000004</v>
      </c>
      <c r="AB86" s="1">
        <v>4.5676000000000014</v>
      </c>
      <c r="AC86" s="1">
        <v>6.1736000000000004</v>
      </c>
      <c r="AD86" s="1"/>
      <c r="AE86" s="1">
        <f t="shared" si="36"/>
        <v>20.483599999999999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40</v>
      </c>
      <c r="C87" s="1">
        <v>492</v>
      </c>
      <c r="D87" s="1">
        <v>690</v>
      </c>
      <c r="E87" s="1">
        <v>593</v>
      </c>
      <c r="F87" s="1">
        <v>436</v>
      </c>
      <c r="G87" s="6">
        <v>0.4</v>
      </c>
      <c r="H87" s="1">
        <v>40</v>
      </c>
      <c r="I87" s="1" t="s">
        <v>33</v>
      </c>
      <c r="J87" s="1">
        <v>601</v>
      </c>
      <c r="K87" s="1">
        <f t="shared" si="27"/>
        <v>-8</v>
      </c>
      <c r="L87" s="1"/>
      <c r="M87" s="1"/>
      <c r="N87" s="1">
        <v>259.2</v>
      </c>
      <c r="O87" s="1">
        <v>106.8000000000002</v>
      </c>
      <c r="P87" s="1">
        <f t="shared" si="28"/>
        <v>118.6</v>
      </c>
      <c r="Q87" s="5">
        <v>500</v>
      </c>
      <c r="R87" s="5">
        <f t="shared" si="35"/>
        <v>150</v>
      </c>
      <c r="S87" s="5">
        <v>350</v>
      </c>
      <c r="T87" s="5"/>
      <c r="U87" s="1"/>
      <c r="V87" s="1">
        <f t="shared" si="30"/>
        <v>10.978077571669481</v>
      </c>
      <c r="W87" s="1">
        <f t="shared" si="31"/>
        <v>6.7622259696458711</v>
      </c>
      <c r="X87" s="1">
        <v>108.2</v>
      </c>
      <c r="Y87" s="1">
        <v>116.6</v>
      </c>
      <c r="Z87" s="1">
        <v>128</v>
      </c>
      <c r="AA87" s="1">
        <v>126.8</v>
      </c>
      <c r="AB87" s="1">
        <v>118.4</v>
      </c>
      <c r="AC87" s="1">
        <v>120.4</v>
      </c>
      <c r="AD87" s="1"/>
      <c r="AE87" s="1">
        <f t="shared" si="36"/>
        <v>60</v>
      </c>
      <c r="AF87" s="1">
        <f t="shared" si="32"/>
        <v>140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121</v>
      </c>
      <c r="B88" s="1" t="s">
        <v>40</v>
      </c>
      <c r="C88" s="1">
        <v>304</v>
      </c>
      <c r="D88" s="1">
        <v>444</v>
      </c>
      <c r="E88" s="1">
        <v>474</v>
      </c>
      <c r="F88" s="1">
        <v>175</v>
      </c>
      <c r="G88" s="6">
        <v>0.4</v>
      </c>
      <c r="H88" s="1">
        <v>40</v>
      </c>
      <c r="I88" s="1" t="s">
        <v>33</v>
      </c>
      <c r="J88" s="1">
        <v>463</v>
      </c>
      <c r="K88" s="1">
        <f t="shared" si="27"/>
        <v>11</v>
      </c>
      <c r="L88" s="1"/>
      <c r="M88" s="1"/>
      <c r="N88" s="1">
        <v>209.4</v>
      </c>
      <c r="O88" s="1">
        <v>73.599999999999909</v>
      </c>
      <c r="P88" s="1">
        <f t="shared" si="28"/>
        <v>94.8</v>
      </c>
      <c r="Q88" s="5">
        <v>580</v>
      </c>
      <c r="R88" s="5">
        <f t="shared" si="35"/>
        <v>180</v>
      </c>
      <c r="S88" s="5">
        <v>400</v>
      </c>
      <c r="T88" s="5"/>
      <c r="U88" s="1"/>
      <c r="V88" s="1">
        <f t="shared" si="30"/>
        <v>10.949367088607595</v>
      </c>
      <c r="W88" s="1">
        <f t="shared" si="31"/>
        <v>4.8312236286919816</v>
      </c>
      <c r="X88" s="1">
        <v>73</v>
      </c>
      <c r="Y88" s="1">
        <v>77.400000000000006</v>
      </c>
      <c r="Z88" s="1">
        <v>83.2</v>
      </c>
      <c r="AA88" s="1">
        <v>80.2</v>
      </c>
      <c r="AB88" s="1">
        <v>77</v>
      </c>
      <c r="AC88" s="1">
        <v>90.8</v>
      </c>
      <c r="AD88" s="1"/>
      <c r="AE88" s="1">
        <f t="shared" si="36"/>
        <v>72</v>
      </c>
      <c r="AF88" s="1">
        <f t="shared" si="32"/>
        <v>160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122</v>
      </c>
      <c r="B89" s="1" t="s">
        <v>40</v>
      </c>
      <c r="C89" s="1"/>
      <c r="D89" s="1"/>
      <c r="E89" s="11">
        <f>E111</f>
        <v>3</v>
      </c>
      <c r="F89" s="11">
        <f>F111</f>
        <v>33</v>
      </c>
      <c r="G89" s="6">
        <v>0.45</v>
      </c>
      <c r="H89" s="1" t="e">
        <v>#N/A</v>
      </c>
      <c r="I89" s="1" t="s">
        <v>33</v>
      </c>
      <c r="J89" s="1"/>
      <c r="K89" s="1">
        <f t="shared" si="27"/>
        <v>3</v>
      </c>
      <c r="L89" s="1"/>
      <c r="M89" s="1"/>
      <c r="N89" s="1"/>
      <c r="O89" s="1"/>
      <c r="P89" s="1">
        <f t="shared" si="28"/>
        <v>0.6</v>
      </c>
      <c r="Q89" s="5"/>
      <c r="R89" s="5"/>
      <c r="S89" s="5"/>
      <c r="T89" s="5"/>
      <c r="U89" s="1"/>
      <c r="V89" s="1">
        <f t="shared" si="30"/>
        <v>55</v>
      </c>
      <c r="W89" s="1">
        <f t="shared" si="31"/>
        <v>55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0" t="s">
        <v>174</v>
      </c>
      <c r="AE89" s="1">
        <f t="shared" si="29"/>
        <v>0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123</v>
      </c>
      <c r="B90" s="13" t="s">
        <v>40</v>
      </c>
      <c r="C90" s="13"/>
      <c r="D90" s="17">
        <v>12</v>
      </c>
      <c r="E90" s="13">
        <v>12</v>
      </c>
      <c r="F90" s="13"/>
      <c r="G90" s="14">
        <v>0</v>
      </c>
      <c r="H90" s="13" t="e">
        <v>#N/A</v>
      </c>
      <c r="I90" s="13" t="s">
        <v>45</v>
      </c>
      <c r="J90" s="13">
        <v>12</v>
      </c>
      <c r="K90" s="13">
        <f t="shared" si="27"/>
        <v>0</v>
      </c>
      <c r="L90" s="13"/>
      <c r="M90" s="13"/>
      <c r="N90" s="13"/>
      <c r="O90" s="13"/>
      <c r="P90" s="13">
        <f t="shared" si="28"/>
        <v>2.4</v>
      </c>
      <c r="Q90" s="15"/>
      <c r="R90" s="15"/>
      <c r="S90" s="15"/>
      <c r="T90" s="15"/>
      <c r="U90" s="13"/>
      <c r="V90" s="13">
        <f t="shared" si="30"/>
        <v>0</v>
      </c>
      <c r="W90" s="13">
        <f t="shared" si="31"/>
        <v>0</v>
      </c>
      <c r="X90" s="13">
        <v>2.4</v>
      </c>
      <c r="Y90" s="13">
        <v>2.4</v>
      </c>
      <c r="Z90" s="13">
        <v>2.4</v>
      </c>
      <c r="AA90" s="13">
        <v>2.4</v>
      </c>
      <c r="AB90" s="13">
        <v>1.2</v>
      </c>
      <c r="AC90" s="13">
        <v>1.2</v>
      </c>
      <c r="AD90" s="16" t="s">
        <v>175</v>
      </c>
      <c r="AE90" s="13">
        <f t="shared" si="29"/>
        <v>0</v>
      </c>
      <c r="AF90" s="13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40</v>
      </c>
      <c r="C91" s="1">
        <v>169</v>
      </c>
      <c r="D91" s="1">
        <v>12</v>
      </c>
      <c r="E91" s="1">
        <v>117</v>
      </c>
      <c r="F91" s="1">
        <v>-12</v>
      </c>
      <c r="G91" s="6">
        <v>0.4</v>
      </c>
      <c r="H91" s="1">
        <v>40</v>
      </c>
      <c r="I91" s="1" t="s">
        <v>33</v>
      </c>
      <c r="J91" s="1">
        <v>124</v>
      </c>
      <c r="K91" s="1">
        <f t="shared" si="27"/>
        <v>-7</v>
      </c>
      <c r="L91" s="1"/>
      <c r="M91" s="1"/>
      <c r="N91" s="1">
        <v>227.09999999999991</v>
      </c>
      <c r="O91" s="1">
        <v>130.40000000000009</v>
      </c>
      <c r="P91" s="1">
        <f t="shared" si="28"/>
        <v>23.4</v>
      </c>
      <c r="Q91" s="5"/>
      <c r="R91" s="5"/>
      <c r="S91" s="5"/>
      <c r="T91" s="5"/>
      <c r="U91" s="1"/>
      <c r="V91" s="1">
        <f t="shared" si="30"/>
        <v>14.764957264957266</v>
      </c>
      <c r="W91" s="1">
        <f t="shared" si="31"/>
        <v>14.764957264957266</v>
      </c>
      <c r="X91" s="1">
        <v>38</v>
      </c>
      <c r="Y91" s="1">
        <v>38.4</v>
      </c>
      <c r="Z91" s="1">
        <v>25</v>
      </c>
      <c r="AA91" s="1">
        <v>25.2</v>
      </c>
      <c r="AB91" s="1">
        <v>35.799999999999997</v>
      </c>
      <c r="AC91" s="1">
        <v>37.6</v>
      </c>
      <c r="AD91" s="10" t="s">
        <v>176</v>
      </c>
      <c r="AE91" s="1">
        <f t="shared" si="29"/>
        <v>0</v>
      </c>
      <c r="AF91" s="1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32</v>
      </c>
      <c r="C92" s="1">
        <v>291.22199999999998</v>
      </c>
      <c r="D92" s="1">
        <v>135.62</v>
      </c>
      <c r="E92" s="1">
        <v>287.04500000000002</v>
      </c>
      <c r="F92" s="1">
        <v>62.308</v>
      </c>
      <c r="G92" s="6">
        <v>1</v>
      </c>
      <c r="H92" s="1">
        <v>40</v>
      </c>
      <c r="I92" s="1" t="s">
        <v>33</v>
      </c>
      <c r="J92" s="1">
        <v>296.61500000000001</v>
      </c>
      <c r="K92" s="1">
        <f t="shared" si="27"/>
        <v>-9.5699999999999932</v>
      </c>
      <c r="L92" s="1"/>
      <c r="M92" s="1"/>
      <c r="N92" s="1">
        <v>369.80689999999993</v>
      </c>
      <c r="O92" s="1">
        <v>76.727200000000153</v>
      </c>
      <c r="P92" s="1">
        <f t="shared" si="28"/>
        <v>57.409000000000006</v>
      </c>
      <c r="Q92" s="5">
        <v>120</v>
      </c>
      <c r="R92" s="5">
        <f t="shared" ref="R92:R93" si="37">Q92-S92</f>
        <v>120</v>
      </c>
      <c r="S92" s="5"/>
      <c r="T92" s="5"/>
      <c r="U92" s="1"/>
      <c r="V92" s="1">
        <f t="shared" si="30"/>
        <v>10.953719800031354</v>
      </c>
      <c r="W92" s="1">
        <f t="shared" si="31"/>
        <v>8.8634552073716666</v>
      </c>
      <c r="X92" s="1">
        <v>61.745600000000003</v>
      </c>
      <c r="Y92" s="1">
        <v>65.623999999999995</v>
      </c>
      <c r="Z92" s="1">
        <v>52.087000000000003</v>
      </c>
      <c r="AA92" s="1">
        <v>43.470399999999998</v>
      </c>
      <c r="AB92" s="1">
        <v>60.040799999999997</v>
      </c>
      <c r="AC92" s="1">
        <v>65.414200000000008</v>
      </c>
      <c r="AD92" s="1"/>
      <c r="AE92" s="1">
        <f t="shared" ref="AE92:AF93" si="38">R92*G92</f>
        <v>120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32</v>
      </c>
      <c r="C93" s="1">
        <v>194.79900000000001</v>
      </c>
      <c r="D93" s="1">
        <v>112.617</v>
      </c>
      <c r="E93" s="1">
        <v>199.51400000000001</v>
      </c>
      <c r="F93" s="1">
        <v>62.225999999999999</v>
      </c>
      <c r="G93" s="6">
        <v>1</v>
      </c>
      <c r="H93" s="1">
        <v>40</v>
      </c>
      <c r="I93" s="1" t="s">
        <v>33</v>
      </c>
      <c r="J93" s="1">
        <v>206.983</v>
      </c>
      <c r="K93" s="1">
        <f t="shared" si="27"/>
        <v>-7.4689999999999941</v>
      </c>
      <c r="L93" s="1"/>
      <c r="M93" s="1"/>
      <c r="N93" s="1">
        <v>275.55790000000002</v>
      </c>
      <c r="O93" s="1">
        <v>59.186200000000042</v>
      </c>
      <c r="P93" s="1">
        <f t="shared" si="28"/>
        <v>39.902799999999999</v>
      </c>
      <c r="Q93" s="5">
        <v>40</v>
      </c>
      <c r="R93" s="5">
        <f t="shared" si="37"/>
        <v>40</v>
      </c>
      <c r="S93" s="5"/>
      <c r="T93" s="5"/>
      <c r="U93" s="1"/>
      <c r="V93" s="1">
        <f t="shared" si="30"/>
        <v>10.950863097326506</v>
      </c>
      <c r="W93" s="1">
        <f t="shared" si="31"/>
        <v>9.9484271780426461</v>
      </c>
      <c r="X93" s="1">
        <v>45.691400000000002</v>
      </c>
      <c r="Y93" s="1">
        <v>48.755600000000001</v>
      </c>
      <c r="Z93" s="1">
        <v>38.895800000000001</v>
      </c>
      <c r="AA93" s="1">
        <v>31.4374</v>
      </c>
      <c r="AB93" s="1">
        <v>45.071199999999997</v>
      </c>
      <c r="AC93" s="1">
        <v>50.732399999999998</v>
      </c>
      <c r="AD93" s="1"/>
      <c r="AE93" s="1">
        <f t="shared" si="38"/>
        <v>40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40</v>
      </c>
      <c r="C94" s="1"/>
      <c r="D94" s="1"/>
      <c r="E94" s="1">
        <v>1</v>
      </c>
      <c r="F94" s="11">
        <f>-1+F102</f>
        <v>29</v>
      </c>
      <c r="G94" s="6">
        <v>0.37</v>
      </c>
      <c r="H94" s="1" t="e">
        <v>#N/A</v>
      </c>
      <c r="I94" s="1" t="s">
        <v>33</v>
      </c>
      <c r="J94" s="1">
        <v>1</v>
      </c>
      <c r="K94" s="1">
        <f t="shared" si="27"/>
        <v>0</v>
      </c>
      <c r="L94" s="1"/>
      <c r="M94" s="1"/>
      <c r="N94" s="1"/>
      <c r="O94" s="1"/>
      <c r="P94" s="1">
        <f t="shared" si="28"/>
        <v>0.2</v>
      </c>
      <c r="Q94" s="5"/>
      <c r="R94" s="5"/>
      <c r="S94" s="5"/>
      <c r="T94" s="5"/>
      <c r="U94" s="1"/>
      <c r="V94" s="1">
        <f t="shared" si="30"/>
        <v>145</v>
      </c>
      <c r="W94" s="1">
        <f t="shared" si="31"/>
        <v>145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0" t="s">
        <v>177</v>
      </c>
      <c r="AE94" s="1">
        <f t="shared" si="29"/>
        <v>0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128</v>
      </c>
      <c r="B95" s="1" t="s">
        <v>40</v>
      </c>
      <c r="C95" s="1"/>
      <c r="D95" s="1"/>
      <c r="E95" s="1"/>
      <c r="F95" s="11">
        <f>F112</f>
        <v>30</v>
      </c>
      <c r="G95" s="6">
        <v>0.6</v>
      </c>
      <c r="H95" s="1" t="e">
        <v>#N/A</v>
      </c>
      <c r="I95" s="1" t="s">
        <v>33</v>
      </c>
      <c r="J95" s="1"/>
      <c r="K95" s="1">
        <f t="shared" si="27"/>
        <v>0</v>
      </c>
      <c r="L95" s="1"/>
      <c r="M95" s="1"/>
      <c r="N95" s="1"/>
      <c r="O95" s="1"/>
      <c r="P95" s="1">
        <f t="shared" si="28"/>
        <v>0</v>
      </c>
      <c r="Q95" s="5"/>
      <c r="R95" s="5"/>
      <c r="S95" s="5"/>
      <c r="T95" s="5"/>
      <c r="U95" s="1"/>
      <c r="V95" s="1" t="e">
        <f t="shared" si="30"/>
        <v>#DIV/0!</v>
      </c>
      <c r="W95" s="1" t="e">
        <f t="shared" si="31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0" t="s">
        <v>178</v>
      </c>
      <c r="AE95" s="1">
        <f t="shared" si="29"/>
        <v>0</v>
      </c>
      <c r="AF95" s="1">
        <f t="shared" si="3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129</v>
      </c>
      <c r="B96" s="1" t="s">
        <v>40</v>
      </c>
      <c r="C96" s="1"/>
      <c r="D96" s="1"/>
      <c r="E96" s="11">
        <f>E103</f>
        <v>5</v>
      </c>
      <c r="F96" s="11">
        <f>F103</f>
        <v>25</v>
      </c>
      <c r="G96" s="6">
        <v>0.4</v>
      </c>
      <c r="H96" s="1" t="e">
        <v>#N/A</v>
      </c>
      <c r="I96" s="1" t="s">
        <v>33</v>
      </c>
      <c r="J96" s="1"/>
      <c r="K96" s="1">
        <f t="shared" si="27"/>
        <v>5</v>
      </c>
      <c r="L96" s="1"/>
      <c r="M96" s="1"/>
      <c r="N96" s="1"/>
      <c r="O96" s="1"/>
      <c r="P96" s="1">
        <f t="shared" si="28"/>
        <v>1</v>
      </c>
      <c r="Q96" s="5"/>
      <c r="R96" s="5"/>
      <c r="S96" s="5"/>
      <c r="T96" s="5"/>
      <c r="U96" s="1"/>
      <c r="V96" s="1">
        <f t="shared" si="30"/>
        <v>25</v>
      </c>
      <c r="W96" s="1">
        <f t="shared" si="31"/>
        <v>25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0" t="s">
        <v>179</v>
      </c>
      <c r="AE96" s="1">
        <f t="shared" si="29"/>
        <v>0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40</v>
      </c>
      <c r="C97" s="1"/>
      <c r="D97" s="1">
        <v>36</v>
      </c>
      <c r="E97" s="1">
        <v>1</v>
      </c>
      <c r="F97" s="1">
        <v>35</v>
      </c>
      <c r="G97" s="6">
        <v>0.35</v>
      </c>
      <c r="H97" s="1" t="e">
        <v>#N/A</v>
      </c>
      <c r="I97" s="1" t="s">
        <v>33</v>
      </c>
      <c r="J97" s="1">
        <v>1</v>
      </c>
      <c r="K97" s="1">
        <f t="shared" si="27"/>
        <v>0</v>
      </c>
      <c r="L97" s="1"/>
      <c r="M97" s="1"/>
      <c r="N97" s="1"/>
      <c r="O97" s="1"/>
      <c r="P97" s="1">
        <f t="shared" si="28"/>
        <v>0.2</v>
      </c>
      <c r="Q97" s="5"/>
      <c r="R97" s="5"/>
      <c r="S97" s="5"/>
      <c r="T97" s="5"/>
      <c r="U97" s="1"/>
      <c r="V97" s="1">
        <f t="shared" si="30"/>
        <v>175</v>
      </c>
      <c r="W97" s="1">
        <f t="shared" si="31"/>
        <v>175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29"/>
        <v>0</v>
      </c>
      <c r="AF97" s="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131</v>
      </c>
      <c r="B98" s="1" t="s">
        <v>40</v>
      </c>
      <c r="C98" s="1"/>
      <c r="D98" s="1"/>
      <c r="E98" s="1"/>
      <c r="F98" s="11">
        <f>F128</f>
        <v>30</v>
      </c>
      <c r="G98" s="6">
        <v>0.6</v>
      </c>
      <c r="H98" s="1" t="e">
        <v>#N/A</v>
      </c>
      <c r="I98" s="1" t="s">
        <v>33</v>
      </c>
      <c r="J98" s="1"/>
      <c r="K98" s="1">
        <f t="shared" si="27"/>
        <v>0</v>
      </c>
      <c r="L98" s="1"/>
      <c r="M98" s="1"/>
      <c r="N98" s="1"/>
      <c r="O98" s="1"/>
      <c r="P98" s="1">
        <f t="shared" si="28"/>
        <v>0</v>
      </c>
      <c r="Q98" s="5"/>
      <c r="R98" s="5"/>
      <c r="S98" s="5"/>
      <c r="T98" s="5"/>
      <c r="U98" s="1"/>
      <c r="V98" s="1" t="e">
        <f t="shared" si="30"/>
        <v>#DIV/0!</v>
      </c>
      <c r="W98" s="1" t="e">
        <f t="shared" si="31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0" t="s">
        <v>180</v>
      </c>
      <c r="AE98" s="1">
        <f t="shared" si="29"/>
        <v>0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132</v>
      </c>
      <c r="B99" s="1" t="s">
        <v>40</v>
      </c>
      <c r="C99" s="1"/>
      <c r="D99" s="1"/>
      <c r="E99" s="1"/>
      <c r="F99" s="11">
        <f>F129</f>
        <v>30</v>
      </c>
      <c r="G99" s="6">
        <v>0.4</v>
      </c>
      <c r="H99" s="1" t="e">
        <v>#N/A</v>
      </c>
      <c r="I99" s="1" t="s">
        <v>33</v>
      </c>
      <c r="J99" s="1"/>
      <c r="K99" s="1">
        <f t="shared" si="27"/>
        <v>0</v>
      </c>
      <c r="L99" s="1"/>
      <c r="M99" s="1"/>
      <c r="N99" s="1"/>
      <c r="O99" s="1"/>
      <c r="P99" s="1">
        <f t="shared" si="28"/>
        <v>0</v>
      </c>
      <c r="Q99" s="5"/>
      <c r="R99" s="5"/>
      <c r="S99" s="5"/>
      <c r="T99" s="5"/>
      <c r="U99" s="1"/>
      <c r="V99" s="1" t="e">
        <f t="shared" si="30"/>
        <v>#DIV/0!</v>
      </c>
      <c r="W99" s="1" t="e">
        <f t="shared" si="31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0" t="s">
        <v>181</v>
      </c>
      <c r="AE99" s="1">
        <f t="shared" si="29"/>
        <v>0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133</v>
      </c>
      <c r="B100" s="1" t="s">
        <v>40</v>
      </c>
      <c r="C100" s="1"/>
      <c r="D100" s="1">
        <v>36</v>
      </c>
      <c r="E100" s="1">
        <v>14</v>
      </c>
      <c r="F100" s="1">
        <v>22</v>
      </c>
      <c r="G100" s="6">
        <v>0.45</v>
      </c>
      <c r="H100" s="1" t="e">
        <v>#N/A</v>
      </c>
      <c r="I100" s="1" t="s">
        <v>33</v>
      </c>
      <c r="J100" s="1">
        <v>14</v>
      </c>
      <c r="K100" s="1">
        <f t="shared" si="27"/>
        <v>0</v>
      </c>
      <c r="L100" s="1"/>
      <c r="M100" s="1"/>
      <c r="N100" s="1"/>
      <c r="O100" s="1"/>
      <c r="P100" s="1">
        <f t="shared" si="28"/>
        <v>2.8</v>
      </c>
      <c r="Q100" s="5">
        <v>10</v>
      </c>
      <c r="R100" s="5">
        <f t="shared" ref="R100:R101" si="39">Q100-S100</f>
        <v>10</v>
      </c>
      <c r="S100" s="5"/>
      <c r="T100" s="5"/>
      <c r="U100" s="1"/>
      <c r="V100" s="1">
        <f t="shared" si="30"/>
        <v>11.428571428571429</v>
      </c>
      <c r="W100" s="1">
        <f t="shared" si="31"/>
        <v>7.8571428571428577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ref="AE100:AF101" si="40">R100*G100</f>
        <v>4.5</v>
      </c>
      <c r="AF100" s="1">
        <f t="shared" si="32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134</v>
      </c>
      <c r="B101" s="1" t="s">
        <v>32</v>
      </c>
      <c r="C101" s="1"/>
      <c r="D101" s="1">
        <v>24.613</v>
      </c>
      <c r="E101" s="1">
        <v>24.774999999999999</v>
      </c>
      <c r="F101" s="1">
        <v>-0.16200000000000001</v>
      </c>
      <c r="G101" s="6">
        <v>1</v>
      </c>
      <c r="H101" s="1" t="e">
        <v>#N/A</v>
      </c>
      <c r="I101" s="1" t="s">
        <v>33</v>
      </c>
      <c r="J101" s="1">
        <v>26.074999999999999</v>
      </c>
      <c r="K101" s="1">
        <f t="shared" ref="K101:K128" si="41">E101-J101</f>
        <v>-1.3000000000000007</v>
      </c>
      <c r="L101" s="1"/>
      <c r="M101" s="1"/>
      <c r="N101" s="1"/>
      <c r="O101" s="1"/>
      <c r="P101" s="1">
        <f t="shared" si="28"/>
        <v>4.9550000000000001</v>
      </c>
      <c r="Q101" s="5">
        <f>7*P101-O101-N101-F101</f>
        <v>34.847000000000001</v>
      </c>
      <c r="R101" s="5">
        <f t="shared" si="39"/>
        <v>34.847000000000001</v>
      </c>
      <c r="S101" s="5"/>
      <c r="T101" s="5"/>
      <c r="U101" s="1"/>
      <c r="V101" s="1">
        <f t="shared" si="30"/>
        <v>7</v>
      </c>
      <c r="W101" s="1">
        <f t="shared" si="31"/>
        <v>-3.2694248234106965E-2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40"/>
        <v>34.847000000000001</v>
      </c>
      <c r="AF101" s="1">
        <f t="shared" si="32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135</v>
      </c>
      <c r="B102" s="13" t="s">
        <v>40</v>
      </c>
      <c r="C102" s="13"/>
      <c r="D102" s="17">
        <v>30</v>
      </c>
      <c r="E102" s="13"/>
      <c r="F102" s="11">
        <v>30</v>
      </c>
      <c r="G102" s="14">
        <v>0</v>
      </c>
      <c r="H102" s="13" t="e">
        <v>#N/A</v>
      </c>
      <c r="I102" s="16" t="s">
        <v>45</v>
      </c>
      <c r="J102" s="13"/>
      <c r="K102" s="13">
        <f t="shared" si="41"/>
        <v>0</v>
      </c>
      <c r="L102" s="13"/>
      <c r="M102" s="13"/>
      <c r="N102" s="13"/>
      <c r="O102" s="13"/>
      <c r="P102" s="13">
        <f t="shared" si="28"/>
        <v>0</v>
      </c>
      <c r="Q102" s="15"/>
      <c r="R102" s="15"/>
      <c r="S102" s="15"/>
      <c r="T102" s="15"/>
      <c r="U102" s="13"/>
      <c r="V102" s="13" t="e">
        <f t="shared" si="30"/>
        <v>#DIV/0!</v>
      </c>
      <c r="W102" s="13" t="e">
        <f t="shared" si="31"/>
        <v>#DIV/0!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6" t="s">
        <v>182</v>
      </c>
      <c r="AE102" s="13">
        <f t="shared" ref="AE102:AF133" si="42">Q102*G102</f>
        <v>0</v>
      </c>
      <c r="AF102" s="13">
        <f t="shared" si="32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3" t="s">
        <v>136</v>
      </c>
      <c r="B103" s="13" t="s">
        <v>40</v>
      </c>
      <c r="C103" s="13"/>
      <c r="D103" s="17">
        <v>30</v>
      </c>
      <c r="E103" s="11">
        <v>5</v>
      </c>
      <c r="F103" s="11">
        <v>25</v>
      </c>
      <c r="G103" s="14">
        <v>0</v>
      </c>
      <c r="H103" s="13" t="e">
        <v>#N/A</v>
      </c>
      <c r="I103" s="16" t="s">
        <v>45</v>
      </c>
      <c r="J103" s="13">
        <v>5</v>
      </c>
      <c r="K103" s="13">
        <f t="shared" si="41"/>
        <v>0</v>
      </c>
      <c r="L103" s="13"/>
      <c r="M103" s="13"/>
      <c r="N103" s="13"/>
      <c r="O103" s="13"/>
      <c r="P103" s="13">
        <f t="shared" si="28"/>
        <v>1</v>
      </c>
      <c r="Q103" s="15"/>
      <c r="R103" s="15"/>
      <c r="S103" s="15"/>
      <c r="T103" s="15"/>
      <c r="U103" s="13"/>
      <c r="V103" s="13">
        <f t="shared" si="30"/>
        <v>25</v>
      </c>
      <c r="W103" s="13">
        <f t="shared" si="31"/>
        <v>25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6" t="s">
        <v>183</v>
      </c>
      <c r="AE103" s="13">
        <f t="shared" si="42"/>
        <v>0</v>
      </c>
      <c r="AF103" s="13">
        <f t="shared" si="32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137</v>
      </c>
      <c r="B104" s="13" t="s">
        <v>40</v>
      </c>
      <c r="C104" s="13">
        <v>27</v>
      </c>
      <c r="D104" s="13"/>
      <c r="E104" s="13">
        <v>6</v>
      </c>
      <c r="F104" s="13">
        <v>9</v>
      </c>
      <c r="G104" s="14">
        <v>0</v>
      </c>
      <c r="H104" s="13">
        <v>50</v>
      </c>
      <c r="I104" s="13" t="s">
        <v>45</v>
      </c>
      <c r="J104" s="13">
        <v>6</v>
      </c>
      <c r="K104" s="13">
        <f t="shared" si="41"/>
        <v>0</v>
      </c>
      <c r="L104" s="13"/>
      <c r="M104" s="13"/>
      <c r="N104" s="13"/>
      <c r="O104" s="13"/>
      <c r="P104" s="13">
        <f t="shared" si="28"/>
        <v>1.2</v>
      </c>
      <c r="Q104" s="15"/>
      <c r="R104" s="15"/>
      <c r="S104" s="15"/>
      <c r="T104" s="15"/>
      <c r="U104" s="13"/>
      <c r="V104" s="13">
        <f t="shared" si="30"/>
        <v>7.5</v>
      </c>
      <c r="W104" s="13">
        <f t="shared" si="31"/>
        <v>7.5</v>
      </c>
      <c r="X104" s="13">
        <v>3</v>
      </c>
      <c r="Y104" s="13">
        <v>2.8</v>
      </c>
      <c r="Z104" s="13">
        <v>0.6</v>
      </c>
      <c r="AA104" s="13">
        <v>1.2</v>
      </c>
      <c r="AB104" s="13">
        <v>2</v>
      </c>
      <c r="AC104" s="13">
        <v>2.8</v>
      </c>
      <c r="AD104" s="13"/>
      <c r="AE104" s="13">
        <f t="shared" si="42"/>
        <v>0</v>
      </c>
      <c r="AF104" s="13">
        <f t="shared" si="32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3" t="s">
        <v>138</v>
      </c>
      <c r="B105" s="13" t="s">
        <v>32</v>
      </c>
      <c r="C105" s="13">
        <v>44.067</v>
      </c>
      <c r="D105" s="13"/>
      <c r="E105" s="13">
        <v>44.067</v>
      </c>
      <c r="F105" s="13"/>
      <c r="G105" s="14">
        <v>0</v>
      </c>
      <c r="H105" s="13">
        <v>50</v>
      </c>
      <c r="I105" s="13" t="s">
        <v>45</v>
      </c>
      <c r="J105" s="13">
        <v>40</v>
      </c>
      <c r="K105" s="13">
        <f t="shared" si="41"/>
        <v>4.0670000000000002</v>
      </c>
      <c r="L105" s="13"/>
      <c r="M105" s="13"/>
      <c r="N105" s="13"/>
      <c r="O105" s="13"/>
      <c r="P105" s="13">
        <f t="shared" si="28"/>
        <v>8.8133999999999997</v>
      </c>
      <c r="Q105" s="15"/>
      <c r="R105" s="15"/>
      <c r="S105" s="15"/>
      <c r="T105" s="15"/>
      <c r="U105" s="13"/>
      <c r="V105" s="13">
        <f t="shared" si="30"/>
        <v>0</v>
      </c>
      <c r="W105" s="13">
        <f t="shared" si="31"/>
        <v>0</v>
      </c>
      <c r="X105" s="13">
        <v>0</v>
      </c>
      <c r="Y105" s="13">
        <v>0</v>
      </c>
      <c r="Z105" s="13">
        <v>1.2287999999999999</v>
      </c>
      <c r="AA105" s="13">
        <v>1.2287999999999999</v>
      </c>
      <c r="AB105" s="13">
        <v>0.92759999999999998</v>
      </c>
      <c r="AC105" s="13">
        <v>0.62119999999999997</v>
      </c>
      <c r="AD105" s="13"/>
      <c r="AE105" s="13">
        <f t="shared" si="42"/>
        <v>0</v>
      </c>
      <c r="AF105" s="13">
        <f t="shared" si="32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139</v>
      </c>
      <c r="B106" s="1" t="s">
        <v>32</v>
      </c>
      <c r="C106" s="1">
        <v>156.62200000000001</v>
      </c>
      <c r="D106" s="1">
        <v>208.05799999999999</v>
      </c>
      <c r="E106" s="1">
        <v>199.761</v>
      </c>
      <c r="F106" s="1">
        <v>121.804</v>
      </c>
      <c r="G106" s="6">
        <v>1</v>
      </c>
      <c r="H106" s="1">
        <v>40</v>
      </c>
      <c r="I106" s="1" t="s">
        <v>33</v>
      </c>
      <c r="J106" s="1">
        <v>209.047</v>
      </c>
      <c r="K106" s="1">
        <f t="shared" si="41"/>
        <v>-9.2860000000000014</v>
      </c>
      <c r="L106" s="1"/>
      <c r="M106" s="1"/>
      <c r="N106" s="1">
        <v>219.66499999999999</v>
      </c>
      <c r="O106" s="1">
        <v>43.981200000000086</v>
      </c>
      <c r="P106" s="1">
        <f t="shared" si="28"/>
        <v>39.952199999999998</v>
      </c>
      <c r="Q106" s="5">
        <f>11*P106-O106-N106-F106</f>
        <v>54.023999999999944</v>
      </c>
      <c r="R106" s="5">
        <f>Q106-S106</f>
        <v>54.023999999999944</v>
      </c>
      <c r="S106" s="5"/>
      <c r="T106" s="5"/>
      <c r="U106" s="1"/>
      <c r="V106" s="1">
        <f t="shared" si="30"/>
        <v>11.000000000000002</v>
      </c>
      <c r="W106" s="1">
        <f t="shared" si="31"/>
        <v>9.6477841020018964</v>
      </c>
      <c r="X106" s="1">
        <v>44.569200000000002</v>
      </c>
      <c r="Y106" s="1">
        <v>48.8902</v>
      </c>
      <c r="Z106" s="1">
        <v>42.6828</v>
      </c>
      <c r="AA106" s="1">
        <v>29.947600000000001</v>
      </c>
      <c r="AB106" s="1">
        <v>25.852799999999998</v>
      </c>
      <c r="AC106" s="1">
        <v>34.349800000000002</v>
      </c>
      <c r="AD106" s="1"/>
      <c r="AE106" s="1">
        <f>R106*G106</f>
        <v>54.023999999999944</v>
      </c>
      <c r="AF106" s="1">
        <f t="shared" si="32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3" t="s">
        <v>140</v>
      </c>
      <c r="B107" s="13" t="s">
        <v>40</v>
      </c>
      <c r="C107" s="13">
        <v>23</v>
      </c>
      <c r="D107" s="13"/>
      <c r="E107" s="13">
        <v>6</v>
      </c>
      <c r="F107" s="13">
        <v>17</v>
      </c>
      <c r="G107" s="14">
        <v>0</v>
      </c>
      <c r="H107" s="13">
        <v>730</v>
      </c>
      <c r="I107" s="13" t="s">
        <v>45</v>
      </c>
      <c r="J107" s="13">
        <v>6</v>
      </c>
      <c r="K107" s="13">
        <f t="shared" si="41"/>
        <v>0</v>
      </c>
      <c r="L107" s="13"/>
      <c r="M107" s="13"/>
      <c r="N107" s="13"/>
      <c r="O107" s="13"/>
      <c r="P107" s="13">
        <f t="shared" si="28"/>
        <v>1.2</v>
      </c>
      <c r="Q107" s="15"/>
      <c r="R107" s="15"/>
      <c r="S107" s="15"/>
      <c r="T107" s="15"/>
      <c r="U107" s="13"/>
      <c r="V107" s="13">
        <f t="shared" si="30"/>
        <v>14.166666666666668</v>
      </c>
      <c r="W107" s="13">
        <f t="shared" si="31"/>
        <v>14.166666666666668</v>
      </c>
      <c r="X107" s="13">
        <v>1</v>
      </c>
      <c r="Y107" s="13">
        <v>3</v>
      </c>
      <c r="Z107" s="13">
        <v>6.4</v>
      </c>
      <c r="AA107" s="13">
        <v>4.8</v>
      </c>
      <c r="AB107" s="13">
        <v>3.6</v>
      </c>
      <c r="AC107" s="13">
        <v>4</v>
      </c>
      <c r="AD107" s="13"/>
      <c r="AE107" s="13">
        <f t="shared" si="42"/>
        <v>0</v>
      </c>
      <c r="AF107" s="13">
        <f t="shared" si="32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3" t="s">
        <v>141</v>
      </c>
      <c r="B108" s="13" t="s">
        <v>40</v>
      </c>
      <c r="C108" s="13">
        <v>62</v>
      </c>
      <c r="D108" s="13"/>
      <c r="E108" s="13">
        <v>59</v>
      </c>
      <c r="F108" s="13">
        <v>1</v>
      </c>
      <c r="G108" s="14">
        <v>0</v>
      </c>
      <c r="H108" s="13">
        <v>40</v>
      </c>
      <c r="I108" s="13" t="s">
        <v>45</v>
      </c>
      <c r="J108" s="13">
        <v>64</v>
      </c>
      <c r="K108" s="13">
        <f t="shared" si="41"/>
        <v>-5</v>
      </c>
      <c r="L108" s="13"/>
      <c r="M108" s="13"/>
      <c r="N108" s="13"/>
      <c r="O108" s="13"/>
      <c r="P108" s="13">
        <f t="shared" si="28"/>
        <v>11.8</v>
      </c>
      <c r="Q108" s="15"/>
      <c r="R108" s="15"/>
      <c r="S108" s="15"/>
      <c r="T108" s="15"/>
      <c r="U108" s="13"/>
      <c r="V108" s="13">
        <f t="shared" si="30"/>
        <v>8.4745762711864403E-2</v>
      </c>
      <c r="W108" s="13">
        <f t="shared" si="31"/>
        <v>8.4745762711864403E-2</v>
      </c>
      <c r="X108" s="13">
        <v>3.8</v>
      </c>
      <c r="Y108" s="13">
        <v>3</v>
      </c>
      <c r="Z108" s="13">
        <v>5.4</v>
      </c>
      <c r="AA108" s="13">
        <v>5.2</v>
      </c>
      <c r="AB108" s="13">
        <v>7.2</v>
      </c>
      <c r="AC108" s="13">
        <v>6.8</v>
      </c>
      <c r="AD108" s="13"/>
      <c r="AE108" s="13">
        <f t="shared" si="42"/>
        <v>0</v>
      </c>
      <c r="AF108" s="13">
        <f t="shared" si="32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3" t="s">
        <v>142</v>
      </c>
      <c r="B109" s="13" t="s">
        <v>40</v>
      </c>
      <c r="C109" s="13">
        <v>23</v>
      </c>
      <c r="D109" s="13"/>
      <c r="E109" s="13">
        <v>20</v>
      </c>
      <c r="F109" s="13"/>
      <c r="G109" s="14">
        <v>0</v>
      </c>
      <c r="H109" s="13">
        <v>40</v>
      </c>
      <c r="I109" s="13" t="s">
        <v>45</v>
      </c>
      <c r="J109" s="13">
        <v>20</v>
      </c>
      <c r="K109" s="13">
        <f t="shared" si="41"/>
        <v>0</v>
      </c>
      <c r="L109" s="13"/>
      <c r="M109" s="13"/>
      <c r="N109" s="13"/>
      <c r="O109" s="13"/>
      <c r="P109" s="13">
        <f t="shared" si="28"/>
        <v>4</v>
      </c>
      <c r="Q109" s="15"/>
      <c r="R109" s="15"/>
      <c r="S109" s="15"/>
      <c r="T109" s="15"/>
      <c r="U109" s="13"/>
      <c r="V109" s="13">
        <f t="shared" si="30"/>
        <v>0</v>
      </c>
      <c r="W109" s="13">
        <f t="shared" si="31"/>
        <v>0</v>
      </c>
      <c r="X109" s="13">
        <v>2.2000000000000002</v>
      </c>
      <c r="Y109" s="13">
        <v>1.4</v>
      </c>
      <c r="Z109" s="13">
        <v>1.2</v>
      </c>
      <c r="AA109" s="13">
        <v>1</v>
      </c>
      <c r="AB109" s="13">
        <v>2.2000000000000002</v>
      </c>
      <c r="AC109" s="13">
        <v>2.4</v>
      </c>
      <c r="AD109" s="13"/>
      <c r="AE109" s="13">
        <f t="shared" si="42"/>
        <v>0</v>
      </c>
      <c r="AF109" s="13">
        <f t="shared" si="32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3" t="s">
        <v>143</v>
      </c>
      <c r="B110" s="13" t="s">
        <v>32</v>
      </c>
      <c r="C110" s="13"/>
      <c r="D110" s="17">
        <v>17.152000000000001</v>
      </c>
      <c r="E110" s="11">
        <v>17.152000000000001</v>
      </c>
      <c r="F110" s="13"/>
      <c r="G110" s="14">
        <v>0</v>
      </c>
      <c r="H110" s="13" t="e">
        <v>#N/A</v>
      </c>
      <c r="I110" s="16" t="s">
        <v>45</v>
      </c>
      <c r="J110" s="13">
        <v>12</v>
      </c>
      <c r="K110" s="13">
        <f t="shared" si="41"/>
        <v>5.152000000000001</v>
      </c>
      <c r="L110" s="13"/>
      <c r="M110" s="13"/>
      <c r="N110" s="13"/>
      <c r="O110" s="13"/>
      <c r="P110" s="13">
        <f t="shared" si="28"/>
        <v>3.4304000000000001</v>
      </c>
      <c r="Q110" s="15"/>
      <c r="R110" s="15"/>
      <c r="S110" s="15"/>
      <c r="T110" s="15"/>
      <c r="U110" s="13"/>
      <c r="V110" s="13">
        <f t="shared" si="30"/>
        <v>0</v>
      </c>
      <c r="W110" s="13">
        <f t="shared" si="31"/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6" t="s">
        <v>184</v>
      </c>
      <c r="AE110" s="13">
        <f t="shared" si="42"/>
        <v>0</v>
      </c>
      <c r="AF110" s="13">
        <f t="shared" si="32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3" t="s">
        <v>144</v>
      </c>
      <c r="B111" s="13" t="s">
        <v>40</v>
      </c>
      <c r="C111" s="13"/>
      <c r="D111" s="17">
        <v>36</v>
      </c>
      <c r="E111" s="11">
        <v>3</v>
      </c>
      <c r="F111" s="11">
        <v>33</v>
      </c>
      <c r="G111" s="14">
        <v>0</v>
      </c>
      <c r="H111" s="13" t="e">
        <v>#N/A</v>
      </c>
      <c r="I111" s="16" t="s">
        <v>45</v>
      </c>
      <c r="J111" s="13">
        <v>3</v>
      </c>
      <c r="K111" s="13">
        <f t="shared" si="41"/>
        <v>0</v>
      </c>
      <c r="L111" s="13"/>
      <c r="M111" s="13"/>
      <c r="N111" s="13"/>
      <c r="O111" s="13"/>
      <c r="P111" s="13">
        <f t="shared" si="28"/>
        <v>0.6</v>
      </c>
      <c r="Q111" s="15"/>
      <c r="R111" s="15"/>
      <c r="S111" s="15"/>
      <c r="T111" s="15"/>
      <c r="U111" s="13"/>
      <c r="V111" s="13">
        <f t="shared" si="30"/>
        <v>55</v>
      </c>
      <c r="W111" s="13">
        <f t="shared" si="31"/>
        <v>55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6" t="s">
        <v>185</v>
      </c>
      <c r="AE111" s="13">
        <f t="shared" si="42"/>
        <v>0</v>
      </c>
      <c r="AF111" s="13">
        <f t="shared" si="32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3" t="s">
        <v>145</v>
      </c>
      <c r="B112" s="13" t="s">
        <v>40</v>
      </c>
      <c r="C112" s="13"/>
      <c r="D112" s="17">
        <v>30</v>
      </c>
      <c r="E112" s="13"/>
      <c r="F112" s="11">
        <v>30</v>
      </c>
      <c r="G112" s="14">
        <v>0</v>
      </c>
      <c r="H112" s="13" t="e">
        <v>#N/A</v>
      </c>
      <c r="I112" s="16" t="s">
        <v>45</v>
      </c>
      <c r="J112" s="13"/>
      <c r="K112" s="13">
        <f t="shared" si="41"/>
        <v>0</v>
      </c>
      <c r="L112" s="13"/>
      <c r="M112" s="13"/>
      <c r="N112" s="13"/>
      <c r="O112" s="13"/>
      <c r="P112" s="13">
        <f t="shared" si="28"/>
        <v>0</v>
      </c>
      <c r="Q112" s="15"/>
      <c r="R112" s="15"/>
      <c r="S112" s="15"/>
      <c r="T112" s="15"/>
      <c r="U112" s="13"/>
      <c r="V112" s="13" t="e">
        <f t="shared" si="30"/>
        <v>#DIV/0!</v>
      </c>
      <c r="W112" s="13" t="e">
        <f t="shared" si="31"/>
        <v>#DIV/0!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6" t="s">
        <v>186</v>
      </c>
      <c r="AE112" s="13">
        <f t="shared" si="42"/>
        <v>0</v>
      </c>
      <c r="AF112" s="13">
        <f t="shared" si="32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3" t="s">
        <v>146</v>
      </c>
      <c r="B113" s="13" t="s">
        <v>40</v>
      </c>
      <c r="C113" s="13"/>
      <c r="D113" s="17">
        <v>6</v>
      </c>
      <c r="E113" s="13">
        <v>6</v>
      </c>
      <c r="F113" s="13"/>
      <c r="G113" s="14">
        <v>0</v>
      </c>
      <c r="H113" s="13" t="e">
        <v>#N/A</v>
      </c>
      <c r="I113" s="13" t="s">
        <v>45</v>
      </c>
      <c r="J113" s="13">
        <v>6</v>
      </c>
      <c r="K113" s="13">
        <f t="shared" si="41"/>
        <v>0</v>
      </c>
      <c r="L113" s="13"/>
      <c r="M113" s="13"/>
      <c r="N113" s="13"/>
      <c r="O113" s="13"/>
      <c r="P113" s="13">
        <f t="shared" si="28"/>
        <v>1.2</v>
      </c>
      <c r="Q113" s="15"/>
      <c r="R113" s="15"/>
      <c r="S113" s="15"/>
      <c r="T113" s="15"/>
      <c r="U113" s="13"/>
      <c r="V113" s="13">
        <f t="shared" si="30"/>
        <v>0</v>
      </c>
      <c r="W113" s="13">
        <f t="shared" si="31"/>
        <v>0</v>
      </c>
      <c r="X113" s="13">
        <v>1.2</v>
      </c>
      <c r="Y113" s="13">
        <v>1.2</v>
      </c>
      <c r="Z113" s="13">
        <v>0</v>
      </c>
      <c r="AA113" s="13">
        <v>0</v>
      </c>
      <c r="AB113" s="13">
        <v>0</v>
      </c>
      <c r="AC113" s="13">
        <v>0</v>
      </c>
      <c r="AD113" s="16" t="s">
        <v>187</v>
      </c>
      <c r="AE113" s="13">
        <f t="shared" si="42"/>
        <v>0</v>
      </c>
      <c r="AF113" s="13">
        <f t="shared" si="32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3" t="s">
        <v>147</v>
      </c>
      <c r="B114" s="13" t="s">
        <v>32</v>
      </c>
      <c r="C114" s="13">
        <v>165.66800000000001</v>
      </c>
      <c r="D114" s="13"/>
      <c r="E114" s="13">
        <v>80.686000000000007</v>
      </c>
      <c r="F114" s="13">
        <v>82.358000000000004</v>
      </c>
      <c r="G114" s="14">
        <v>0</v>
      </c>
      <c r="H114" s="13">
        <v>55</v>
      </c>
      <c r="I114" s="13" t="s">
        <v>45</v>
      </c>
      <c r="J114" s="13">
        <v>80.656000000000006</v>
      </c>
      <c r="K114" s="13">
        <f t="shared" si="41"/>
        <v>3.0000000000001137E-2</v>
      </c>
      <c r="L114" s="13"/>
      <c r="M114" s="13"/>
      <c r="N114" s="13"/>
      <c r="O114" s="13"/>
      <c r="P114" s="13">
        <f t="shared" si="28"/>
        <v>16.1372</v>
      </c>
      <c r="Q114" s="15"/>
      <c r="R114" s="15"/>
      <c r="S114" s="15"/>
      <c r="T114" s="15"/>
      <c r="U114" s="13"/>
      <c r="V114" s="13">
        <f t="shared" si="30"/>
        <v>5.1036115311206407</v>
      </c>
      <c r="W114" s="13">
        <f t="shared" si="31"/>
        <v>5.1036115311206407</v>
      </c>
      <c r="X114" s="13">
        <v>0.79160000000000008</v>
      </c>
      <c r="Y114" s="13">
        <v>1.0544</v>
      </c>
      <c r="Z114" s="13">
        <v>0.79239999999999999</v>
      </c>
      <c r="AA114" s="13">
        <v>0.52600000000000002</v>
      </c>
      <c r="AB114" s="13">
        <v>1.8435999999999999</v>
      </c>
      <c r="AC114" s="13">
        <v>2.6372</v>
      </c>
      <c r="AD114" s="16" t="s">
        <v>188</v>
      </c>
      <c r="AE114" s="13">
        <f t="shared" si="42"/>
        <v>0</v>
      </c>
      <c r="AF114" s="13">
        <f t="shared" si="32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3" t="s">
        <v>148</v>
      </c>
      <c r="B115" s="13" t="s">
        <v>40</v>
      </c>
      <c r="C115" s="13"/>
      <c r="D115" s="17">
        <v>18</v>
      </c>
      <c r="E115" s="13">
        <v>18</v>
      </c>
      <c r="F115" s="13"/>
      <c r="G115" s="14">
        <v>0</v>
      </c>
      <c r="H115" s="13" t="e">
        <v>#N/A</v>
      </c>
      <c r="I115" s="13" t="s">
        <v>45</v>
      </c>
      <c r="J115" s="13">
        <v>18</v>
      </c>
      <c r="K115" s="13">
        <f t="shared" si="41"/>
        <v>0</v>
      </c>
      <c r="L115" s="13"/>
      <c r="M115" s="13"/>
      <c r="N115" s="13"/>
      <c r="O115" s="13"/>
      <c r="P115" s="13">
        <f t="shared" si="28"/>
        <v>3.6</v>
      </c>
      <c r="Q115" s="15"/>
      <c r="R115" s="15"/>
      <c r="S115" s="15"/>
      <c r="T115" s="15"/>
      <c r="U115" s="13"/>
      <c r="V115" s="13">
        <f t="shared" si="30"/>
        <v>0</v>
      </c>
      <c r="W115" s="13">
        <f t="shared" si="31"/>
        <v>0</v>
      </c>
      <c r="X115" s="13">
        <v>3.6</v>
      </c>
      <c r="Y115" s="13">
        <v>3.6</v>
      </c>
      <c r="Z115" s="13">
        <v>2.4</v>
      </c>
      <c r="AA115" s="13">
        <v>2.4</v>
      </c>
      <c r="AB115" s="13">
        <v>3.8</v>
      </c>
      <c r="AC115" s="13">
        <v>3.8</v>
      </c>
      <c r="AD115" s="13" t="s">
        <v>149</v>
      </c>
      <c r="AE115" s="13">
        <f t="shared" si="42"/>
        <v>0</v>
      </c>
      <c r="AF115" s="13">
        <f t="shared" si="32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3" t="s">
        <v>150</v>
      </c>
      <c r="B116" s="13" t="s">
        <v>40</v>
      </c>
      <c r="C116" s="13"/>
      <c r="D116" s="17">
        <v>6</v>
      </c>
      <c r="E116" s="13">
        <v>6</v>
      </c>
      <c r="F116" s="13"/>
      <c r="G116" s="14">
        <v>0</v>
      </c>
      <c r="H116" s="13">
        <v>45</v>
      </c>
      <c r="I116" s="13" t="s">
        <v>45</v>
      </c>
      <c r="J116" s="13">
        <v>6</v>
      </c>
      <c r="K116" s="13">
        <f t="shared" si="41"/>
        <v>0</v>
      </c>
      <c r="L116" s="13"/>
      <c r="M116" s="13"/>
      <c r="N116" s="13"/>
      <c r="O116" s="13"/>
      <c r="P116" s="13">
        <f t="shared" si="28"/>
        <v>1.2</v>
      </c>
      <c r="Q116" s="15"/>
      <c r="R116" s="15"/>
      <c r="S116" s="15"/>
      <c r="T116" s="15"/>
      <c r="U116" s="13"/>
      <c r="V116" s="13">
        <f t="shared" si="30"/>
        <v>0</v>
      </c>
      <c r="W116" s="13">
        <f t="shared" si="31"/>
        <v>0</v>
      </c>
      <c r="X116" s="13">
        <v>6</v>
      </c>
      <c r="Y116" s="13">
        <v>6</v>
      </c>
      <c r="Z116" s="13">
        <v>2.4</v>
      </c>
      <c r="AA116" s="13">
        <v>2.4</v>
      </c>
      <c r="AB116" s="13">
        <v>4.8</v>
      </c>
      <c r="AC116" s="13">
        <v>4.8</v>
      </c>
      <c r="AD116" s="16" t="s">
        <v>189</v>
      </c>
      <c r="AE116" s="13">
        <f t="shared" si="42"/>
        <v>0</v>
      </c>
      <c r="AF116" s="13">
        <f t="shared" si="32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3" t="s">
        <v>151</v>
      </c>
      <c r="B117" s="13" t="s">
        <v>32</v>
      </c>
      <c r="C117" s="13"/>
      <c r="D117" s="17">
        <v>17.093</v>
      </c>
      <c r="E117" s="13">
        <v>17.093</v>
      </c>
      <c r="F117" s="13"/>
      <c r="G117" s="14">
        <v>0</v>
      </c>
      <c r="H117" s="13" t="e">
        <v>#N/A</v>
      </c>
      <c r="I117" s="13" t="s">
        <v>45</v>
      </c>
      <c r="J117" s="13">
        <v>12</v>
      </c>
      <c r="K117" s="13">
        <f t="shared" si="41"/>
        <v>5.093</v>
      </c>
      <c r="L117" s="13"/>
      <c r="M117" s="13"/>
      <c r="N117" s="13"/>
      <c r="O117" s="13"/>
      <c r="P117" s="13">
        <f t="shared" si="28"/>
        <v>3.4186000000000001</v>
      </c>
      <c r="Q117" s="15"/>
      <c r="R117" s="15"/>
      <c r="S117" s="15"/>
      <c r="T117" s="15"/>
      <c r="U117" s="13"/>
      <c r="V117" s="13">
        <f t="shared" si="30"/>
        <v>0</v>
      </c>
      <c r="W117" s="13">
        <f t="shared" si="31"/>
        <v>0</v>
      </c>
      <c r="X117" s="13">
        <v>1.7036</v>
      </c>
      <c r="Y117" s="13">
        <v>1.7036</v>
      </c>
      <c r="Z117" s="13">
        <v>0</v>
      </c>
      <c r="AA117" s="13">
        <v>0</v>
      </c>
      <c r="AB117" s="13">
        <v>0</v>
      </c>
      <c r="AC117" s="13">
        <v>0</v>
      </c>
      <c r="AD117" s="16" t="s">
        <v>190</v>
      </c>
      <c r="AE117" s="13">
        <f t="shared" si="42"/>
        <v>0</v>
      </c>
      <c r="AF117" s="13">
        <f t="shared" si="32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152</v>
      </c>
      <c r="B118" s="1" t="s">
        <v>40</v>
      </c>
      <c r="C118" s="1">
        <v>4</v>
      </c>
      <c r="D118" s="1">
        <v>36</v>
      </c>
      <c r="E118" s="1">
        <v>15</v>
      </c>
      <c r="F118" s="1">
        <v>25</v>
      </c>
      <c r="G118" s="6">
        <v>0.35</v>
      </c>
      <c r="H118" s="1">
        <v>40</v>
      </c>
      <c r="I118" s="1" t="s">
        <v>33</v>
      </c>
      <c r="J118" s="1">
        <v>16</v>
      </c>
      <c r="K118" s="1">
        <f t="shared" si="41"/>
        <v>-1</v>
      </c>
      <c r="L118" s="1"/>
      <c r="M118" s="1"/>
      <c r="N118" s="1">
        <v>10</v>
      </c>
      <c r="O118" s="1"/>
      <c r="P118" s="1">
        <f t="shared" si="28"/>
        <v>3</v>
      </c>
      <c r="Q118" s="5"/>
      <c r="R118" s="5"/>
      <c r="S118" s="5"/>
      <c r="T118" s="5"/>
      <c r="U118" s="1"/>
      <c r="V118" s="1">
        <f t="shared" si="30"/>
        <v>11.666666666666666</v>
      </c>
      <c r="W118" s="1">
        <f t="shared" si="31"/>
        <v>11.666666666666666</v>
      </c>
      <c r="X118" s="1">
        <v>3.4</v>
      </c>
      <c r="Y118" s="1">
        <v>4</v>
      </c>
      <c r="Z118" s="1">
        <v>4.2</v>
      </c>
      <c r="AA118" s="1">
        <v>2.4</v>
      </c>
      <c r="AB118" s="1">
        <v>0.2</v>
      </c>
      <c r="AC118" s="1">
        <v>1.2</v>
      </c>
      <c r="AD118" s="1"/>
      <c r="AE118" s="1">
        <f t="shared" si="42"/>
        <v>0</v>
      </c>
      <c r="AF118" s="1">
        <f t="shared" si="32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2" t="s">
        <v>153</v>
      </c>
      <c r="B119" s="1" t="s">
        <v>40</v>
      </c>
      <c r="C119" s="1"/>
      <c r="D119" s="1"/>
      <c r="E119" s="11">
        <f>E121</f>
        <v>20</v>
      </c>
      <c r="F119" s="11">
        <f>F121</f>
        <v>14</v>
      </c>
      <c r="G119" s="6">
        <v>0.35</v>
      </c>
      <c r="H119" s="1" t="e">
        <v>#N/A</v>
      </c>
      <c r="I119" s="1" t="s">
        <v>33</v>
      </c>
      <c r="J119" s="1"/>
      <c r="K119" s="1">
        <f t="shared" si="41"/>
        <v>20</v>
      </c>
      <c r="L119" s="1"/>
      <c r="M119" s="1"/>
      <c r="N119" s="1"/>
      <c r="O119" s="1"/>
      <c r="P119" s="1">
        <f t="shared" si="28"/>
        <v>4</v>
      </c>
      <c r="Q119" s="5">
        <f t="shared" ref="Q119" si="43">11*P119-O119-N119-F119</f>
        <v>30</v>
      </c>
      <c r="R119" s="5">
        <f>Q119-S119</f>
        <v>30</v>
      </c>
      <c r="S119" s="5"/>
      <c r="T119" s="5"/>
      <c r="U119" s="1"/>
      <c r="V119" s="1">
        <f t="shared" si="30"/>
        <v>11</v>
      </c>
      <c r="W119" s="1">
        <f t="shared" si="31"/>
        <v>3.5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0" t="s">
        <v>191</v>
      </c>
      <c r="AE119" s="1">
        <f>R119*G119</f>
        <v>10.5</v>
      </c>
      <c r="AF119" s="1">
        <f t="shared" si="32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3" t="s">
        <v>154</v>
      </c>
      <c r="B120" s="13" t="s">
        <v>40</v>
      </c>
      <c r="C120" s="13">
        <v>27</v>
      </c>
      <c r="D120" s="13"/>
      <c r="E120" s="13">
        <v>1</v>
      </c>
      <c r="F120" s="13">
        <v>11</v>
      </c>
      <c r="G120" s="14">
        <v>0</v>
      </c>
      <c r="H120" s="13">
        <v>55</v>
      </c>
      <c r="I120" s="13" t="s">
        <v>45</v>
      </c>
      <c r="J120" s="13">
        <v>1</v>
      </c>
      <c r="K120" s="13">
        <f t="shared" si="41"/>
        <v>0</v>
      </c>
      <c r="L120" s="13"/>
      <c r="M120" s="13"/>
      <c r="N120" s="13"/>
      <c r="O120" s="13"/>
      <c r="P120" s="13">
        <f t="shared" si="28"/>
        <v>0.2</v>
      </c>
      <c r="Q120" s="15"/>
      <c r="R120" s="15"/>
      <c r="S120" s="15"/>
      <c r="T120" s="15"/>
      <c r="U120" s="13"/>
      <c r="V120" s="13">
        <f t="shared" si="30"/>
        <v>55</v>
      </c>
      <c r="W120" s="13">
        <f t="shared" si="31"/>
        <v>55</v>
      </c>
      <c r="X120" s="13">
        <v>2.4</v>
      </c>
      <c r="Y120" s="13">
        <v>3.6</v>
      </c>
      <c r="Z120" s="13">
        <v>0</v>
      </c>
      <c r="AA120" s="13">
        <v>0.2</v>
      </c>
      <c r="AB120" s="13">
        <v>3</v>
      </c>
      <c r="AC120" s="13">
        <v>3.8</v>
      </c>
      <c r="AD120" s="16" t="s">
        <v>192</v>
      </c>
      <c r="AE120" s="13">
        <f t="shared" si="42"/>
        <v>0</v>
      </c>
      <c r="AF120" s="13">
        <f t="shared" si="32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3" t="s">
        <v>155</v>
      </c>
      <c r="B121" s="13" t="s">
        <v>40</v>
      </c>
      <c r="C121" s="13"/>
      <c r="D121" s="17">
        <v>36</v>
      </c>
      <c r="E121" s="11">
        <v>20</v>
      </c>
      <c r="F121" s="11">
        <v>14</v>
      </c>
      <c r="G121" s="14">
        <v>0</v>
      </c>
      <c r="H121" s="13">
        <v>45</v>
      </c>
      <c r="I121" s="13" t="s">
        <v>45</v>
      </c>
      <c r="J121" s="13">
        <v>22</v>
      </c>
      <c r="K121" s="13">
        <f t="shared" si="41"/>
        <v>-2</v>
      </c>
      <c r="L121" s="13"/>
      <c r="M121" s="13"/>
      <c r="N121" s="13"/>
      <c r="O121" s="13"/>
      <c r="P121" s="13">
        <f t="shared" si="28"/>
        <v>4</v>
      </c>
      <c r="Q121" s="15"/>
      <c r="R121" s="15"/>
      <c r="S121" s="15"/>
      <c r="T121" s="15"/>
      <c r="U121" s="13"/>
      <c r="V121" s="13">
        <f t="shared" si="30"/>
        <v>3.5</v>
      </c>
      <c r="W121" s="13">
        <f t="shared" si="31"/>
        <v>3.5</v>
      </c>
      <c r="X121" s="13">
        <v>12.6</v>
      </c>
      <c r="Y121" s="13">
        <v>15</v>
      </c>
      <c r="Z121" s="13">
        <v>5.2</v>
      </c>
      <c r="AA121" s="13">
        <v>6</v>
      </c>
      <c r="AB121" s="13">
        <v>1.6</v>
      </c>
      <c r="AC121" s="13">
        <v>1.6</v>
      </c>
      <c r="AD121" s="16" t="s">
        <v>193</v>
      </c>
      <c r="AE121" s="13">
        <f t="shared" si="42"/>
        <v>0</v>
      </c>
      <c r="AF121" s="13">
        <f t="shared" si="32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s="24" customFormat="1" x14ac:dyDescent="0.25">
      <c r="A122" s="12" t="s">
        <v>156</v>
      </c>
      <c r="B122" s="12" t="s">
        <v>32</v>
      </c>
      <c r="C122" s="12"/>
      <c r="D122" s="12">
        <v>22.518000000000001</v>
      </c>
      <c r="E122" s="12">
        <v>29.582999999999998</v>
      </c>
      <c r="F122" s="12">
        <v>-7.0650000000000004</v>
      </c>
      <c r="G122" s="22">
        <v>1</v>
      </c>
      <c r="H122" s="12">
        <v>50</v>
      </c>
      <c r="I122" s="12" t="s">
        <v>33</v>
      </c>
      <c r="J122" s="12">
        <v>29.582999999999998</v>
      </c>
      <c r="K122" s="12">
        <f t="shared" si="41"/>
        <v>0</v>
      </c>
      <c r="L122" s="12"/>
      <c r="M122" s="12"/>
      <c r="N122" s="12"/>
      <c r="O122" s="12"/>
      <c r="P122" s="12">
        <f t="shared" si="28"/>
        <v>5.9165999999999999</v>
      </c>
      <c r="Q122" s="23">
        <f>7*P122-O122-N122-F122</f>
        <v>48.481199999999994</v>
      </c>
      <c r="R122" s="5">
        <f>Q122-S122</f>
        <v>48.481199999999994</v>
      </c>
      <c r="S122" s="23"/>
      <c r="T122" s="23"/>
      <c r="U122" s="12"/>
      <c r="V122" s="12">
        <f t="shared" si="30"/>
        <v>6.9999999999999991</v>
      </c>
      <c r="W122" s="12">
        <f t="shared" si="31"/>
        <v>-1.1940979616671739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/>
      <c r="AE122" s="1">
        <f>R122*G122</f>
        <v>48.481199999999994</v>
      </c>
      <c r="AF122" s="1">
        <f t="shared" si="32"/>
        <v>0</v>
      </c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1:51" x14ac:dyDescent="0.25">
      <c r="A123" s="13" t="s">
        <v>157</v>
      </c>
      <c r="B123" s="13" t="s">
        <v>32</v>
      </c>
      <c r="C123" s="13">
        <v>43.256999999999998</v>
      </c>
      <c r="D123" s="13"/>
      <c r="E123" s="13">
        <v>15.404</v>
      </c>
      <c r="F123" s="13">
        <v>11.127000000000001</v>
      </c>
      <c r="G123" s="14">
        <v>0</v>
      </c>
      <c r="H123" s="13">
        <v>50</v>
      </c>
      <c r="I123" s="13" t="s">
        <v>45</v>
      </c>
      <c r="J123" s="13">
        <v>15.404</v>
      </c>
      <c r="K123" s="13">
        <f t="shared" si="41"/>
        <v>0</v>
      </c>
      <c r="L123" s="13"/>
      <c r="M123" s="13"/>
      <c r="N123" s="13"/>
      <c r="O123" s="13"/>
      <c r="P123" s="13">
        <f t="shared" si="28"/>
        <v>3.0808</v>
      </c>
      <c r="Q123" s="15"/>
      <c r="R123" s="15"/>
      <c r="S123" s="15"/>
      <c r="T123" s="15"/>
      <c r="U123" s="13"/>
      <c r="V123" s="13">
        <f t="shared" si="30"/>
        <v>3.6117242274733838</v>
      </c>
      <c r="W123" s="13">
        <f t="shared" si="31"/>
        <v>3.6117242274733838</v>
      </c>
      <c r="X123" s="13">
        <v>7.2516000000000007</v>
      </c>
      <c r="Y123" s="13">
        <v>8.1012000000000004</v>
      </c>
      <c r="Z123" s="13">
        <v>3.6427999999999998</v>
      </c>
      <c r="AA123" s="13">
        <v>2.5196000000000001</v>
      </c>
      <c r="AB123" s="13">
        <v>0</v>
      </c>
      <c r="AC123" s="13">
        <v>0</v>
      </c>
      <c r="AD123" s="13"/>
      <c r="AE123" s="13">
        <f t="shared" si="42"/>
        <v>0</v>
      </c>
      <c r="AF123" s="13">
        <f t="shared" si="32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3" t="s">
        <v>158</v>
      </c>
      <c r="B124" s="13" t="s">
        <v>32</v>
      </c>
      <c r="C124" s="13">
        <v>31.420999999999999</v>
      </c>
      <c r="D124" s="13"/>
      <c r="E124" s="13">
        <v>1.44</v>
      </c>
      <c r="F124" s="13">
        <v>27.135000000000002</v>
      </c>
      <c r="G124" s="14">
        <v>0</v>
      </c>
      <c r="H124" s="13" t="e">
        <v>#N/A</v>
      </c>
      <c r="I124" s="13" t="s">
        <v>45</v>
      </c>
      <c r="J124" s="13">
        <v>1.44</v>
      </c>
      <c r="K124" s="13">
        <f t="shared" si="41"/>
        <v>0</v>
      </c>
      <c r="L124" s="13"/>
      <c r="M124" s="13"/>
      <c r="N124" s="13"/>
      <c r="O124" s="13"/>
      <c r="P124" s="13">
        <f t="shared" si="28"/>
        <v>0.28799999999999998</v>
      </c>
      <c r="Q124" s="15"/>
      <c r="R124" s="15"/>
      <c r="S124" s="15"/>
      <c r="T124" s="15"/>
      <c r="U124" s="13"/>
      <c r="V124" s="13">
        <f t="shared" si="30"/>
        <v>94.218750000000014</v>
      </c>
      <c r="W124" s="13">
        <f t="shared" si="31"/>
        <v>94.218750000000014</v>
      </c>
      <c r="X124" s="13">
        <v>5.75</v>
      </c>
      <c r="Y124" s="13">
        <v>5.75</v>
      </c>
      <c r="Z124" s="13">
        <v>0</v>
      </c>
      <c r="AA124" s="13">
        <v>0</v>
      </c>
      <c r="AB124" s="13">
        <v>0</v>
      </c>
      <c r="AC124" s="13">
        <v>0</v>
      </c>
      <c r="AD124" s="13"/>
      <c r="AE124" s="13">
        <f t="shared" si="42"/>
        <v>0</v>
      </c>
      <c r="AF124" s="13">
        <f t="shared" si="32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25" t="s">
        <v>159</v>
      </c>
      <c r="B125" s="12" t="s">
        <v>32</v>
      </c>
      <c r="C125" s="12">
        <v>40.677999999999997</v>
      </c>
      <c r="D125" s="12"/>
      <c r="E125" s="12">
        <v>10.176</v>
      </c>
      <c r="F125" s="12">
        <v>23.308</v>
      </c>
      <c r="G125" s="22">
        <v>1</v>
      </c>
      <c r="H125" s="12" t="e">
        <v>#N/A</v>
      </c>
      <c r="I125" s="12" t="s">
        <v>33</v>
      </c>
      <c r="J125" s="12">
        <v>10.176</v>
      </c>
      <c r="K125" s="12">
        <f t="shared" si="41"/>
        <v>0</v>
      </c>
      <c r="L125" s="12"/>
      <c r="M125" s="12"/>
      <c r="N125" s="12"/>
      <c r="O125" s="12"/>
      <c r="P125" s="12">
        <f t="shared" si="28"/>
        <v>2.0352000000000001</v>
      </c>
      <c r="Q125" s="23"/>
      <c r="R125" s="23"/>
      <c r="S125" s="23"/>
      <c r="T125" s="23"/>
      <c r="U125" s="12"/>
      <c r="V125" s="12">
        <f t="shared" si="30"/>
        <v>11.452437106918238</v>
      </c>
      <c r="W125" s="12">
        <f t="shared" si="31"/>
        <v>11.452437106918238</v>
      </c>
      <c r="X125" s="12">
        <v>4.9131999999999998</v>
      </c>
      <c r="Y125" s="12">
        <v>4.9131999999999998</v>
      </c>
      <c r="Z125" s="12">
        <v>0</v>
      </c>
      <c r="AA125" s="12">
        <v>0</v>
      </c>
      <c r="AB125" s="12">
        <v>0</v>
      </c>
      <c r="AC125" s="12">
        <v>0</v>
      </c>
      <c r="AD125" s="12"/>
      <c r="AE125" s="12">
        <f t="shared" si="42"/>
        <v>0</v>
      </c>
      <c r="AF125" s="12">
        <f t="shared" si="32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25" t="s">
        <v>160</v>
      </c>
      <c r="B126" s="10" t="s">
        <v>32</v>
      </c>
      <c r="C126" s="1">
        <v>73.17</v>
      </c>
      <c r="D126" s="1"/>
      <c r="E126" s="1">
        <v>8.6340000000000003</v>
      </c>
      <c r="F126" s="1">
        <v>58.795999999999999</v>
      </c>
      <c r="G126" s="6">
        <v>1</v>
      </c>
      <c r="H126" s="12" t="e">
        <v>#N/A</v>
      </c>
      <c r="I126" s="10" t="s">
        <v>33</v>
      </c>
      <c r="J126" s="1">
        <v>8.6340000000000003</v>
      </c>
      <c r="K126" s="1">
        <f t="shared" si="41"/>
        <v>0</v>
      </c>
      <c r="L126" s="1"/>
      <c r="M126" s="1"/>
      <c r="N126" s="1"/>
      <c r="O126" s="1"/>
      <c r="P126" s="1">
        <f t="shared" si="28"/>
        <v>1.7268000000000001</v>
      </c>
      <c r="Q126" s="23"/>
      <c r="R126" s="23"/>
      <c r="S126" s="23"/>
      <c r="T126" s="23"/>
      <c r="U126" s="1"/>
      <c r="V126" s="1">
        <f t="shared" si="30"/>
        <v>34.049108176974748</v>
      </c>
      <c r="W126" s="1">
        <f t="shared" si="31"/>
        <v>34.049108176974748</v>
      </c>
      <c r="X126" s="1">
        <v>2.5880000000000001</v>
      </c>
      <c r="Y126" s="1">
        <v>2.5880000000000001</v>
      </c>
      <c r="Z126" s="1">
        <v>0</v>
      </c>
      <c r="AA126" s="1">
        <v>0</v>
      </c>
      <c r="AB126" s="1">
        <v>0</v>
      </c>
      <c r="AC126" s="1">
        <v>0</v>
      </c>
      <c r="AD126" s="10"/>
      <c r="AE126" s="12">
        <f t="shared" si="42"/>
        <v>0</v>
      </c>
      <c r="AF126" s="12">
        <f t="shared" si="32"/>
        <v>0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3" t="s">
        <v>161</v>
      </c>
      <c r="B127" s="13" t="s">
        <v>32</v>
      </c>
      <c r="C127" s="13">
        <v>60.151000000000003</v>
      </c>
      <c r="D127" s="13"/>
      <c r="E127" s="13">
        <v>4.33</v>
      </c>
      <c r="F127" s="13">
        <v>48.616999999999997</v>
      </c>
      <c r="G127" s="14">
        <v>0</v>
      </c>
      <c r="H127" s="13" t="e">
        <v>#N/A</v>
      </c>
      <c r="I127" s="13" t="s">
        <v>45</v>
      </c>
      <c r="J127" s="13">
        <v>4.33</v>
      </c>
      <c r="K127" s="13">
        <f t="shared" si="41"/>
        <v>0</v>
      </c>
      <c r="L127" s="13"/>
      <c r="M127" s="13"/>
      <c r="N127" s="13"/>
      <c r="O127" s="13"/>
      <c r="P127" s="13">
        <f t="shared" si="28"/>
        <v>0.86599999999999999</v>
      </c>
      <c r="Q127" s="15"/>
      <c r="R127" s="15"/>
      <c r="S127" s="15"/>
      <c r="T127" s="15"/>
      <c r="U127" s="13"/>
      <c r="V127" s="13">
        <f>(F127+N127+O127+Q127)/P127</f>
        <v>56.139722863741333</v>
      </c>
      <c r="W127" s="13">
        <f t="shared" si="31"/>
        <v>56.139722863741333</v>
      </c>
      <c r="X127" s="13">
        <v>3.1616</v>
      </c>
      <c r="Y127" s="13">
        <v>3.1616</v>
      </c>
      <c r="Z127" s="13">
        <v>0</v>
      </c>
      <c r="AA127" s="13">
        <v>0</v>
      </c>
      <c r="AB127" s="13">
        <v>0</v>
      </c>
      <c r="AC127" s="13">
        <v>0</v>
      </c>
      <c r="AD127" s="13"/>
      <c r="AE127" s="13">
        <f t="shared" si="42"/>
        <v>0</v>
      </c>
      <c r="AF127" s="13">
        <f t="shared" si="32"/>
        <v>0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3" t="s">
        <v>162</v>
      </c>
      <c r="B128" s="13" t="s">
        <v>40</v>
      </c>
      <c r="C128" s="13"/>
      <c r="D128" s="17">
        <v>30</v>
      </c>
      <c r="E128" s="13"/>
      <c r="F128" s="11">
        <v>30</v>
      </c>
      <c r="G128" s="14">
        <v>0</v>
      </c>
      <c r="H128" s="13" t="e">
        <v>#N/A</v>
      </c>
      <c r="I128" s="16" t="s">
        <v>45</v>
      </c>
      <c r="J128" s="13"/>
      <c r="K128" s="13">
        <f t="shared" si="41"/>
        <v>0</v>
      </c>
      <c r="L128" s="13"/>
      <c r="M128" s="13"/>
      <c r="N128" s="13"/>
      <c r="O128" s="13"/>
      <c r="P128" s="13">
        <f t="shared" si="28"/>
        <v>0</v>
      </c>
      <c r="Q128" s="15"/>
      <c r="R128" s="15"/>
      <c r="S128" s="15"/>
      <c r="T128" s="15"/>
      <c r="U128" s="13"/>
      <c r="V128" s="13" t="e">
        <f t="shared" si="30"/>
        <v>#DIV/0!</v>
      </c>
      <c r="W128" s="13" t="e">
        <f t="shared" si="31"/>
        <v>#DIV/0!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6" t="s">
        <v>194</v>
      </c>
      <c r="AE128" s="13">
        <f t="shared" si="42"/>
        <v>0</v>
      </c>
      <c r="AF128" s="13">
        <f t="shared" si="32"/>
        <v>0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3" t="s">
        <v>163</v>
      </c>
      <c r="B129" s="13" t="s">
        <v>40</v>
      </c>
      <c r="C129" s="13"/>
      <c r="D129" s="17">
        <v>30</v>
      </c>
      <c r="E129" s="13"/>
      <c r="F129" s="11">
        <v>30</v>
      </c>
      <c r="G129" s="14">
        <v>0</v>
      </c>
      <c r="H129" s="13" t="e">
        <v>#N/A</v>
      </c>
      <c r="I129" s="16" t="s">
        <v>45</v>
      </c>
      <c r="J129" s="13"/>
      <c r="K129" s="13">
        <f t="shared" ref="K129:K130" si="44">E129-J129</f>
        <v>0</v>
      </c>
      <c r="L129" s="13"/>
      <c r="M129" s="13"/>
      <c r="N129" s="13"/>
      <c r="O129" s="13"/>
      <c r="P129" s="13">
        <f t="shared" si="28"/>
        <v>0</v>
      </c>
      <c r="Q129" s="15"/>
      <c r="R129" s="15"/>
      <c r="S129" s="15"/>
      <c r="T129" s="15"/>
      <c r="U129" s="13"/>
      <c r="V129" s="13" t="e">
        <f t="shared" si="30"/>
        <v>#DIV/0!</v>
      </c>
      <c r="W129" s="13" t="e">
        <f t="shared" si="31"/>
        <v>#DIV/0!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6" t="s">
        <v>195</v>
      </c>
      <c r="AE129" s="13">
        <f t="shared" si="42"/>
        <v>0</v>
      </c>
      <c r="AF129" s="13">
        <f t="shared" si="32"/>
        <v>0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9" t="s">
        <v>62</v>
      </c>
      <c r="B130" s="19" t="s">
        <v>32</v>
      </c>
      <c r="C130" s="19"/>
      <c r="D130" s="19"/>
      <c r="E130" s="19"/>
      <c r="F130" s="19"/>
      <c r="G130" s="20">
        <v>0</v>
      </c>
      <c r="H130" s="19">
        <v>60</v>
      </c>
      <c r="I130" s="19" t="s">
        <v>33</v>
      </c>
      <c r="J130" s="19"/>
      <c r="K130" s="19">
        <f t="shared" si="44"/>
        <v>0</v>
      </c>
      <c r="L130" s="19"/>
      <c r="M130" s="19"/>
      <c r="N130" s="19"/>
      <c r="O130" s="19"/>
      <c r="P130" s="19">
        <f t="shared" ref="P130" si="45">E130/5</f>
        <v>0</v>
      </c>
      <c r="Q130" s="21"/>
      <c r="R130" s="21"/>
      <c r="S130" s="21"/>
      <c r="T130" s="21"/>
      <c r="U130" s="19"/>
      <c r="V130" s="19" t="e">
        <f t="shared" si="30"/>
        <v>#DIV/0!</v>
      </c>
      <c r="W130" s="19" t="e">
        <f t="shared" si="31"/>
        <v>#DIV/0!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 t="s">
        <v>164</v>
      </c>
      <c r="AE130" s="19">
        <f t="shared" si="42"/>
        <v>0</v>
      </c>
      <c r="AF130" s="19">
        <f t="shared" si="32"/>
        <v>0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9" t="s">
        <v>197</v>
      </c>
      <c r="B131" s="19" t="s">
        <v>32</v>
      </c>
      <c r="C131" s="19"/>
      <c r="D131" s="19"/>
      <c r="E131" s="19"/>
      <c r="F131" s="19"/>
      <c r="G131" s="20">
        <v>0</v>
      </c>
      <c r="H131" s="19">
        <v>40</v>
      </c>
      <c r="I131" s="19" t="s">
        <v>33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 t="s">
        <v>164</v>
      </c>
      <c r="AE131" s="19">
        <f t="shared" si="42"/>
        <v>0</v>
      </c>
      <c r="AF131" s="19">
        <f t="shared" si="32"/>
        <v>0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25" t="s">
        <v>198</v>
      </c>
      <c r="B132" s="10" t="s">
        <v>40</v>
      </c>
      <c r="C132" s="1"/>
      <c r="D132" s="1"/>
      <c r="E132" s="1"/>
      <c r="F132" s="1"/>
      <c r="G132" s="6">
        <v>0.4</v>
      </c>
      <c r="H132" s="12" t="e">
        <v>#N/A</v>
      </c>
      <c r="I132" s="10" t="s">
        <v>33</v>
      </c>
      <c r="J132" s="1"/>
      <c r="K132" s="1"/>
      <c r="L132" s="1"/>
      <c r="M132" s="1"/>
      <c r="N132" s="1"/>
      <c r="O132" s="1"/>
      <c r="P132" s="1"/>
      <c r="Q132" s="1">
        <v>20</v>
      </c>
      <c r="R132" s="5">
        <f t="shared" ref="R132:R133" si="46">Q132-S132</f>
        <v>20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0" t="s">
        <v>200</v>
      </c>
      <c r="AE132" s="1">
        <f t="shared" ref="AE132:AF133" si="47">R132*G132</f>
        <v>8</v>
      </c>
      <c r="AF132" s="1">
        <f t="shared" si="32"/>
        <v>0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25" t="s">
        <v>199</v>
      </c>
      <c r="B133" s="10" t="s">
        <v>40</v>
      </c>
      <c r="C133" s="1"/>
      <c r="D133" s="1"/>
      <c r="E133" s="1"/>
      <c r="F133" s="1"/>
      <c r="G133" s="6">
        <v>0.4</v>
      </c>
      <c r="H133" s="12" t="e">
        <v>#N/A</v>
      </c>
      <c r="I133" s="10" t="s">
        <v>33</v>
      </c>
      <c r="J133" s="1"/>
      <c r="K133" s="1"/>
      <c r="L133" s="1"/>
      <c r="M133" s="1"/>
      <c r="N133" s="1"/>
      <c r="O133" s="1"/>
      <c r="P133" s="1"/>
      <c r="Q133" s="1">
        <v>20</v>
      </c>
      <c r="R133" s="5">
        <f t="shared" si="46"/>
        <v>20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0" t="s">
        <v>200</v>
      </c>
      <c r="AE133" s="1">
        <f t="shared" si="47"/>
        <v>8</v>
      </c>
      <c r="AF133" s="1">
        <f t="shared" si="32"/>
        <v>0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E133" xr:uid="{CD7C648D-13E3-4709-B2A6-7095577846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2024-03-20T08:05:53Z</dcterms:created>
  <dcterms:modified xsi:type="dcterms:W3CDTF">2024-03-21T10:19:34Z</dcterms:modified>
</cp:coreProperties>
</file>