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4828DA64-0B99-49BB-948B-81895E72E3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5" i="1" l="1"/>
  <c r="AF125" i="1"/>
  <c r="K125" i="1"/>
  <c r="L125" i="1"/>
  <c r="P125" i="1" s="1"/>
  <c r="R125" i="1"/>
  <c r="U125" i="1"/>
  <c r="X125" i="1" l="1"/>
  <c r="W12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6" i="1"/>
  <c r="S131" i="1"/>
  <c r="AF131" i="1" s="1"/>
  <c r="S130" i="1"/>
  <c r="AF130" i="1" s="1"/>
  <c r="S119" i="1"/>
  <c r="AF119" i="1" s="1"/>
  <c r="S108" i="1"/>
  <c r="AF108" i="1" s="1"/>
  <c r="S103" i="1"/>
  <c r="AF103" i="1" s="1"/>
  <c r="S97" i="1"/>
  <c r="AF97" i="1" s="1"/>
  <c r="S77" i="1"/>
  <c r="AF77" i="1" s="1"/>
  <c r="S70" i="1"/>
  <c r="AF70" i="1" s="1"/>
  <c r="S69" i="1"/>
  <c r="AF69" i="1" s="1"/>
  <c r="S68" i="1"/>
  <c r="AF68" i="1" s="1"/>
  <c r="S66" i="1"/>
  <c r="AF66" i="1" s="1"/>
  <c r="S65" i="1"/>
  <c r="AF65" i="1" s="1"/>
  <c r="S64" i="1"/>
  <c r="AF64" i="1" s="1"/>
  <c r="S63" i="1"/>
  <c r="AF63" i="1" s="1"/>
  <c r="S56" i="1"/>
  <c r="AF56" i="1" s="1"/>
  <c r="S53" i="1"/>
  <c r="AF53" i="1" s="1"/>
  <c r="S51" i="1"/>
  <c r="AF51" i="1" s="1"/>
  <c r="S49" i="1"/>
  <c r="AF49" i="1" s="1"/>
  <c r="S44" i="1"/>
  <c r="AF44" i="1" s="1"/>
  <c r="S42" i="1"/>
  <c r="AF42" i="1" s="1"/>
  <c r="S40" i="1"/>
  <c r="AF40" i="1" s="1"/>
  <c r="S38" i="1"/>
  <c r="AF38" i="1" s="1"/>
  <c r="S35" i="1"/>
  <c r="AF35" i="1" s="1"/>
  <c r="S32" i="1"/>
  <c r="AF32" i="1" s="1"/>
  <c r="S24" i="1"/>
  <c r="AF24" i="1" s="1"/>
  <c r="S14" i="1"/>
  <c r="AF14" i="1" s="1"/>
  <c r="S10" i="1"/>
  <c r="AF10" i="1" s="1"/>
  <c r="S9" i="1"/>
  <c r="AF9" i="1" s="1"/>
  <c r="S8" i="1"/>
  <c r="AF8" i="1" s="1"/>
  <c r="S7" i="1"/>
  <c r="AF7" i="1" s="1"/>
  <c r="S6" i="1"/>
  <c r="T5" i="1"/>
  <c r="AG5" i="1" l="1"/>
  <c r="AF6" i="1"/>
  <c r="AF55" i="1"/>
  <c r="AF61" i="1"/>
  <c r="AF117" i="1"/>
  <c r="R11" i="1"/>
  <c r="R12" i="1"/>
  <c r="AF12" i="1" s="1"/>
  <c r="R15" i="1"/>
  <c r="R16" i="1"/>
  <c r="AF16" i="1" s="1"/>
  <c r="R17" i="1"/>
  <c r="R18" i="1"/>
  <c r="R19" i="1"/>
  <c r="R20" i="1"/>
  <c r="AF20" i="1" s="1"/>
  <c r="R21" i="1"/>
  <c r="R22" i="1"/>
  <c r="R23" i="1"/>
  <c r="R25" i="1"/>
  <c r="R26" i="1"/>
  <c r="AF26" i="1" s="1"/>
  <c r="R27" i="1"/>
  <c r="R28" i="1"/>
  <c r="AF28" i="1" s="1"/>
  <c r="R29" i="1"/>
  <c r="R30" i="1"/>
  <c r="AF30" i="1" s="1"/>
  <c r="R31" i="1"/>
  <c r="R34" i="1"/>
  <c r="AF34" i="1" s="1"/>
  <c r="R37" i="1"/>
  <c r="R43" i="1"/>
  <c r="R46" i="1"/>
  <c r="R47" i="1"/>
  <c r="R48" i="1"/>
  <c r="AF48" i="1" s="1"/>
  <c r="R50" i="1"/>
  <c r="AF50" i="1" s="1"/>
  <c r="R52" i="1"/>
  <c r="AF52" i="1" s="1"/>
  <c r="R54" i="1"/>
  <c r="AF54" i="1" s="1"/>
  <c r="R57" i="1"/>
  <c r="R58" i="1"/>
  <c r="AF58" i="1" s="1"/>
  <c r="R59" i="1"/>
  <c r="AF59" i="1" s="1"/>
  <c r="R67" i="1"/>
  <c r="AF67" i="1" s="1"/>
  <c r="R71" i="1"/>
  <c r="AF71" i="1" s="1"/>
  <c r="R72" i="1"/>
  <c r="AF72" i="1" s="1"/>
  <c r="R73" i="1"/>
  <c r="AF73" i="1" s="1"/>
  <c r="R75" i="1"/>
  <c r="AF75" i="1" s="1"/>
  <c r="R76" i="1"/>
  <c r="AF76" i="1" s="1"/>
  <c r="R79" i="1"/>
  <c r="AF79" i="1" s="1"/>
  <c r="R80" i="1"/>
  <c r="AF80" i="1" s="1"/>
  <c r="R81" i="1"/>
  <c r="AF81" i="1" s="1"/>
  <c r="R82" i="1"/>
  <c r="R83" i="1"/>
  <c r="AF83" i="1" s="1"/>
  <c r="R84" i="1"/>
  <c r="AF84" i="1" s="1"/>
  <c r="R86" i="1"/>
  <c r="AF86" i="1" s="1"/>
  <c r="R87" i="1"/>
  <c r="AF87" i="1" s="1"/>
  <c r="R88" i="1"/>
  <c r="AF88" i="1" s="1"/>
  <c r="R89" i="1"/>
  <c r="AF89" i="1" s="1"/>
  <c r="R91" i="1"/>
  <c r="AF91" i="1" s="1"/>
  <c r="R93" i="1"/>
  <c r="AF93" i="1" s="1"/>
  <c r="R95" i="1"/>
  <c r="AF95" i="1" s="1"/>
  <c r="R98" i="1"/>
  <c r="AF98" i="1" s="1"/>
  <c r="R99" i="1"/>
  <c r="AF99" i="1" s="1"/>
  <c r="R100" i="1"/>
  <c r="AF100" i="1" s="1"/>
  <c r="R101" i="1"/>
  <c r="AF101" i="1" s="1"/>
  <c r="R102" i="1"/>
  <c r="R104" i="1"/>
  <c r="AF104" i="1" s="1"/>
  <c r="R105" i="1"/>
  <c r="AF105" i="1" s="1"/>
  <c r="R106" i="1"/>
  <c r="AF106" i="1" s="1"/>
  <c r="R107" i="1"/>
  <c r="AF107" i="1" s="1"/>
  <c r="R109" i="1"/>
  <c r="AF109" i="1" s="1"/>
  <c r="R110" i="1"/>
  <c r="R111" i="1"/>
  <c r="AF111" i="1" s="1"/>
  <c r="R112" i="1"/>
  <c r="AF112" i="1" s="1"/>
  <c r="R113" i="1"/>
  <c r="AF113" i="1" s="1"/>
  <c r="R114" i="1"/>
  <c r="R115" i="1"/>
  <c r="AF115" i="1" s="1"/>
  <c r="R116" i="1"/>
  <c r="AF116" i="1" s="1"/>
  <c r="R118" i="1"/>
  <c r="AF118" i="1" s="1"/>
  <c r="R120" i="1"/>
  <c r="R121" i="1"/>
  <c r="AF121" i="1" s="1"/>
  <c r="R122" i="1"/>
  <c r="AF122" i="1" s="1"/>
  <c r="R123" i="1"/>
  <c r="AF123" i="1" s="1"/>
  <c r="R124" i="1"/>
  <c r="S124" i="1" s="1"/>
  <c r="AF124" i="1" s="1"/>
  <c r="AF126" i="1"/>
  <c r="R127" i="1"/>
  <c r="AF127" i="1" s="1"/>
  <c r="R128" i="1"/>
  <c r="R129" i="1"/>
  <c r="AF129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6" i="1"/>
  <c r="U128" i="1"/>
  <c r="U6" i="1"/>
  <c r="AF57" i="1" l="1"/>
  <c r="AF37" i="1"/>
  <c r="AF31" i="1"/>
  <c r="AF29" i="1"/>
  <c r="AF27" i="1"/>
  <c r="AF25" i="1"/>
  <c r="AF128" i="1"/>
  <c r="AF120" i="1"/>
  <c r="AF114" i="1"/>
  <c r="AF110" i="1"/>
  <c r="AF102" i="1"/>
  <c r="AF82" i="1"/>
  <c r="AF46" i="1"/>
  <c r="AF22" i="1"/>
  <c r="AF18" i="1"/>
  <c r="AF47" i="1"/>
  <c r="AF43" i="1"/>
  <c r="AF23" i="1"/>
  <c r="AF21" i="1"/>
  <c r="AF19" i="1"/>
  <c r="AF17" i="1"/>
  <c r="AF15" i="1"/>
  <c r="AF11" i="1"/>
  <c r="F98" i="1"/>
  <c r="E98" i="1"/>
  <c r="F108" i="1" l="1"/>
  <c r="E108" i="1"/>
  <c r="L108" i="1" s="1"/>
  <c r="P108" i="1" s="1"/>
  <c r="F92" i="1"/>
  <c r="E92" i="1"/>
  <c r="L92" i="1" s="1"/>
  <c r="P92" i="1" s="1"/>
  <c r="L7" i="1"/>
  <c r="P7" i="1" s="1"/>
  <c r="L8" i="1"/>
  <c r="P8" i="1" s="1"/>
  <c r="Q8" i="1" s="1"/>
  <c r="L9" i="1"/>
  <c r="P9" i="1" s="1"/>
  <c r="Q9" i="1" s="1"/>
  <c r="L10" i="1"/>
  <c r="P10" i="1" s="1"/>
  <c r="L11" i="1"/>
  <c r="P11" i="1" s="1"/>
  <c r="W11" i="1" s="1"/>
  <c r="L12" i="1"/>
  <c r="P12" i="1" s="1"/>
  <c r="W12" i="1" s="1"/>
  <c r="L13" i="1"/>
  <c r="P13" i="1" s="1"/>
  <c r="Q13" i="1" s="1"/>
  <c r="L14" i="1"/>
  <c r="P14" i="1" s="1"/>
  <c r="Q14" i="1" s="1"/>
  <c r="L15" i="1"/>
  <c r="P15" i="1" s="1"/>
  <c r="W15" i="1" s="1"/>
  <c r="L16" i="1"/>
  <c r="P16" i="1" s="1"/>
  <c r="W16" i="1" s="1"/>
  <c r="L17" i="1"/>
  <c r="P17" i="1" s="1"/>
  <c r="W17" i="1" s="1"/>
  <c r="L18" i="1"/>
  <c r="P18" i="1" s="1"/>
  <c r="W18" i="1" s="1"/>
  <c r="L19" i="1"/>
  <c r="P19" i="1" s="1"/>
  <c r="W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Q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Q32" i="1" s="1"/>
  <c r="L33" i="1"/>
  <c r="P33" i="1" s="1"/>
  <c r="Q33" i="1" s="1"/>
  <c r="L34" i="1"/>
  <c r="P34" i="1" s="1"/>
  <c r="W34" i="1" s="1"/>
  <c r="L35" i="1"/>
  <c r="P35" i="1" s="1"/>
  <c r="Q35" i="1" s="1"/>
  <c r="L36" i="1"/>
  <c r="P36" i="1" s="1"/>
  <c r="Q36" i="1" s="1"/>
  <c r="L37" i="1"/>
  <c r="P37" i="1" s="1"/>
  <c r="W37" i="1" s="1"/>
  <c r="L38" i="1"/>
  <c r="P38" i="1" s="1"/>
  <c r="Q38" i="1" s="1"/>
  <c r="L39" i="1"/>
  <c r="P39" i="1" s="1"/>
  <c r="Q39" i="1" s="1"/>
  <c r="L40" i="1"/>
  <c r="P40" i="1" s="1"/>
  <c r="Q40" i="1" s="1"/>
  <c r="L41" i="1"/>
  <c r="P41" i="1" s="1"/>
  <c r="Q41" i="1" s="1"/>
  <c r="L42" i="1"/>
  <c r="P42" i="1" s="1"/>
  <c r="Q42" i="1" s="1"/>
  <c r="L43" i="1"/>
  <c r="P43" i="1" s="1"/>
  <c r="W43" i="1" s="1"/>
  <c r="L44" i="1"/>
  <c r="P44" i="1" s="1"/>
  <c r="Q44" i="1" s="1"/>
  <c r="L45" i="1"/>
  <c r="P45" i="1" s="1"/>
  <c r="L46" i="1"/>
  <c r="P46" i="1" s="1"/>
  <c r="W46" i="1" s="1"/>
  <c r="L47" i="1"/>
  <c r="P47" i="1" s="1"/>
  <c r="W47" i="1" s="1"/>
  <c r="L48" i="1"/>
  <c r="P48" i="1" s="1"/>
  <c r="W48" i="1" s="1"/>
  <c r="L49" i="1"/>
  <c r="P49" i="1" s="1"/>
  <c r="L50" i="1"/>
  <c r="P50" i="1" s="1"/>
  <c r="W50" i="1" s="1"/>
  <c r="L51" i="1"/>
  <c r="P51" i="1" s="1"/>
  <c r="Q51" i="1" s="1"/>
  <c r="L52" i="1"/>
  <c r="P52" i="1" s="1"/>
  <c r="W52" i="1" s="1"/>
  <c r="L53" i="1"/>
  <c r="P53" i="1" s="1"/>
  <c r="Q53" i="1" s="1"/>
  <c r="L54" i="1"/>
  <c r="P54" i="1" s="1"/>
  <c r="W54" i="1" s="1"/>
  <c r="L55" i="1"/>
  <c r="P55" i="1" s="1"/>
  <c r="W55" i="1" s="1"/>
  <c r="L56" i="1"/>
  <c r="P56" i="1" s="1"/>
  <c r="Q56" i="1" s="1"/>
  <c r="L57" i="1"/>
  <c r="P57" i="1" s="1"/>
  <c r="W57" i="1" s="1"/>
  <c r="L58" i="1"/>
  <c r="P58" i="1" s="1"/>
  <c r="W58" i="1" s="1"/>
  <c r="L59" i="1"/>
  <c r="P59" i="1" s="1"/>
  <c r="W59" i="1" s="1"/>
  <c r="L60" i="1"/>
  <c r="P60" i="1" s="1"/>
  <c r="Q60" i="1" s="1"/>
  <c r="L61" i="1"/>
  <c r="P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 s="1"/>
  <c r="W67" i="1" s="1"/>
  <c r="L68" i="1"/>
  <c r="P68" i="1" s="1"/>
  <c r="Q68" i="1" s="1"/>
  <c r="L69" i="1"/>
  <c r="P69" i="1" s="1"/>
  <c r="Q69" i="1" s="1"/>
  <c r="L70" i="1"/>
  <c r="P70" i="1" s="1"/>
  <c r="Q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Q74" i="1" s="1"/>
  <c r="L75" i="1"/>
  <c r="P75" i="1" s="1"/>
  <c r="W75" i="1" s="1"/>
  <c r="L76" i="1"/>
  <c r="P76" i="1" s="1"/>
  <c r="W76" i="1" s="1"/>
  <c r="L77" i="1"/>
  <c r="P77" i="1" s="1"/>
  <c r="L78" i="1"/>
  <c r="P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Q85" i="1" s="1"/>
  <c r="L86" i="1"/>
  <c r="P86" i="1" s="1"/>
  <c r="W86" i="1" s="1"/>
  <c r="L87" i="1"/>
  <c r="P87" i="1" s="1"/>
  <c r="W87" i="1" s="1"/>
  <c r="L88" i="1"/>
  <c r="P88" i="1" s="1"/>
  <c r="W88" i="1" s="1"/>
  <c r="L89" i="1"/>
  <c r="P89" i="1" s="1"/>
  <c r="W89" i="1" s="1"/>
  <c r="L90" i="1"/>
  <c r="P90" i="1" s="1"/>
  <c r="Q90" i="1" s="1"/>
  <c r="L91" i="1"/>
  <c r="P91" i="1" s="1"/>
  <c r="W91" i="1" s="1"/>
  <c r="L93" i="1"/>
  <c r="P93" i="1" s="1"/>
  <c r="W93" i="1" s="1"/>
  <c r="L94" i="1"/>
  <c r="P94" i="1" s="1"/>
  <c r="Q94" i="1" s="1"/>
  <c r="L95" i="1"/>
  <c r="P95" i="1" s="1"/>
  <c r="W95" i="1" s="1"/>
  <c r="L96" i="1"/>
  <c r="P96" i="1" s="1"/>
  <c r="Q96" i="1" s="1"/>
  <c r="L97" i="1"/>
  <c r="P97" i="1" s="1"/>
  <c r="Q97" i="1" s="1"/>
  <c r="L98" i="1"/>
  <c r="P98" i="1" s="1"/>
  <c r="W98" i="1" s="1"/>
  <c r="L99" i="1"/>
  <c r="P99" i="1" s="1"/>
  <c r="W99" i="1" s="1"/>
  <c r="L100" i="1"/>
  <c r="P100" i="1" s="1"/>
  <c r="W100" i="1" s="1"/>
  <c r="L101" i="1"/>
  <c r="P101" i="1" s="1"/>
  <c r="W101" i="1" s="1"/>
  <c r="L102" i="1"/>
  <c r="P102" i="1" s="1"/>
  <c r="W102" i="1" s="1"/>
  <c r="L103" i="1"/>
  <c r="P103" i="1" s="1"/>
  <c r="Q103" i="1" s="1"/>
  <c r="L104" i="1"/>
  <c r="P104" i="1" s="1"/>
  <c r="W104" i="1" s="1"/>
  <c r="L105" i="1"/>
  <c r="P105" i="1" s="1"/>
  <c r="W105" i="1" s="1"/>
  <c r="L106" i="1"/>
  <c r="P106" i="1" s="1"/>
  <c r="W106" i="1" s="1"/>
  <c r="L107" i="1"/>
  <c r="P107" i="1" s="1"/>
  <c r="W107" i="1" s="1"/>
  <c r="L109" i="1"/>
  <c r="P109" i="1" s="1"/>
  <c r="W109" i="1" s="1"/>
  <c r="L110" i="1"/>
  <c r="P110" i="1" s="1"/>
  <c r="W110" i="1" s="1"/>
  <c r="L111" i="1"/>
  <c r="P111" i="1" s="1"/>
  <c r="W111" i="1" s="1"/>
  <c r="L112" i="1"/>
  <c r="P112" i="1" s="1"/>
  <c r="W112" i="1" s="1"/>
  <c r="L113" i="1"/>
  <c r="P113" i="1" s="1"/>
  <c r="W113" i="1" s="1"/>
  <c r="L114" i="1"/>
  <c r="P114" i="1" s="1"/>
  <c r="W114" i="1" s="1"/>
  <c r="L115" i="1"/>
  <c r="P115" i="1" s="1"/>
  <c r="W115" i="1" s="1"/>
  <c r="L116" i="1"/>
  <c r="P116" i="1" s="1"/>
  <c r="W116" i="1" s="1"/>
  <c r="L117" i="1"/>
  <c r="P117" i="1" s="1"/>
  <c r="W117" i="1" s="1"/>
  <c r="L118" i="1"/>
  <c r="P118" i="1" s="1"/>
  <c r="W118" i="1" s="1"/>
  <c r="L119" i="1"/>
  <c r="P119" i="1" s="1"/>
  <c r="Q119" i="1" s="1"/>
  <c r="L120" i="1"/>
  <c r="P120" i="1" s="1"/>
  <c r="W120" i="1" s="1"/>
  <c r="L121" i="1"/>
  <c r="P121" i="1" s="1"/>
  <c r="W121" i="1" s="1"/>
  <c r="L122" i="1"/>
  <c r="P122" i="1" s="1"/>
  <c r="W122" i="1" s="1"/>
  <c r="L123" i="1"/>
  <c r="P123" i="1" s="1"/>
  <c r="W123" i="1" s="1"/>
  <c r="L124" i="1"/>
  <c r="P124" i="1" s="1"/>
  <c r="W124" i="1" s="1"/>
  <c r="L126" i="1"/>
  <c r="P126" i="1" s="1"/>
  <c r="W126" i="1" s="1"/>
  <c r="L127" i="1"/>
  <c r="P127" i="1" s="1"/>
  <c r="W127" i="1" s="1"/>
  <c r="L128" i="1"/>
  <c r="P128" i="1" s="1"/>
  <c r="W128" i="1" s="1"/>
  <c r="L6" i="1"/>
  <c r="P6" i="1" s="1"/>
  <c r="Q61" i="1" l="1"/>
  <c r="W61" i="1"/>
  <c r="R90" i="1"/>
  <c r="S90" i="1" s="1"/>
  <c r="AF90" i="1" s="1"/>
  <c r="R74" i="1"/>
  <c r="S74" i="1" s="1"/>
  <c r="AF74" i="1" s="1"/>
  <c r="R62" i="1"/>
  <c r="S62" i="1" s="1"/>
  <c r="AF62" i="1" s="1"/>
  <c r="R60" i="1"/>
  <c r="S60" i="1" s="1"/>
  <c r="AF60" i="1" s="1"/>
  <c r="R36" i="1"/>
  <c r="S36" i="1" s="1"/>
  <c r="AF36" i="1" s="1"/>
  <c r="R96" i="1"/>
  <c r="S96" i="1" s="1"/>
  <c r="AF96" i="1" s="1"/>
  <c r="R94" i="1"/>
  <c r="S94" i="1" s="1"/>
  <c r="AF94" i="1" s="1"/>
  <c r="R85" i="1"/>
  <c r="S85" i="1" s="1"/>
  <c r="AF85" i="1" s="1"/>
  <c r="R41" i="1"/>
  <c r="S41" i="1" s="1"/>
  <c r="AF41" i="1" s="1"/>
  <c r="R39" i="1"/>
  <c r="S39" i="1" s="1"/>
  <c r="AF39" i="1" s="1"/>
  <c r="R33" i="1"/>
  <c r="S33" i="1" s="1"/>
  <c r="AF33" i="1" s="1"/>
  <c r="R13" i="1"/>
  <c r="S13" i="1" s="1"/>
  <c r="Q49" i="1"/>
  <c r="Q45" i="1"/>
  <c r="Q6" i="1"/>
  <c r="Q7" i="1"/>
  <c r="Q77" i="1"/>
  <c r="Q78" i="1"/>
  <c r="Q92" i="1"/>
  <c r="Q10" i="1"/>
  <c r="Q108" i="1"/>
  <c r="X6" i="1"/>
  <c r="X127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3" i="1"/>
  <c r="X11" i="1"/>
  <c r="X7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15" i="1"/>
  <c r="X9" i="1"/>
  <c r="K128" i="1"/>
  <c r="K127" i="1"/>
  <c r="K126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13" i="1" l="1"/>
  <c r="W13" i="1"/>
  <c r="W35" i="1"/>
  <c r="W41" i="1"/>
  <c r="W53" i="1"/>
  <c r="W65" i="1"/>
  <c r="W85" i="1"/>
  <c r="W96" i="1"/>
  <c r="W8" i="1"/>
  <c r="W24" i="1"/>
  <c r="W36" i="1"/>
  <c r="W40" i="1"/>
  <c r="W44" i="1"/>
  <c r="W60" i="1"/>
  <c r="W64" i="1"/>
  <c r="W68" i="1"/>
  <c r="W74" i="1"/>
  <c r="W97" i="1"/>
  <c r="W9" i="1"/>
  <c r="W33" i="1"/>
  <c r="W39" i="1"/>
  <c r="W51" i="1"/>
  <c r="W63" i="1"/>
  <c r="W69" i="1"/>
  <c r="W94" i="1"/>
  <c r="W119" i="1"/>
  <c r="W14" i="1"/>
  <c r="W32" i="1"/>
  <c r="W38" i="1"/>
  <c r="W42" i="1"/>
  <c r="W56" i="1"/>
  <c r="W62" i="1"/>
  <c r="W66" i="1"/>
  <c r="W70" i="1"/>
  <c r="W90" i="1"/>
  <c r="W103" i="1"/>
  <c r="R78" i="1"/>
  <c r="S78" i="1" s="1"/>
  <c r="AF78" i="1" s="1"/>
  <c r="R45" i="1"/>
  <c r="S45" i="1" s="1"/>
  <c r="AF45" i="1" s="1"/>
  <c r="R92" i="1"/>
  <c r="S92" i="1" s="1"/>
  <c r="AF92" i="1" s="1"/>
  <c r="Q5" i="1"/>
  <c r="K5" i="1"/>
  <c r="S5" i="1" l="1"/>
  <c r="W6" i="1"/>
  <c r="W92" i="1"/>
  <c r="W7" i="1"/>
  <c r="W10" i="1"/>
  <c r="W49" i="1"/>
  <c r="W77" i="1"/>
  <c r="W45" i="1"/>
  <c r="W78" i="1"/>
  <c r="W108" i="1"/>
  <c r="R5" i="1"/>
  <c r="AF5" i="1" l="1"/>
</calcChain>
</file>

<file path=xl/sharedStrings.xml><?xml version="1.0" encoding="utf-8"?>
<sst xmlns="http://schemas.openxmlformats.org/spreadsheetml/2006/main" count="475" uniqueCount="182">
  <si>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</si>
  <si>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</si>
  <si>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</si>
  <si>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</si>
  <si>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</si>
  <si>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</si>
  <si>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</si>
  <si>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</si>
  <si>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</si>
  <si>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</si>
  <si>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</si>
  <si>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</si>
  <si>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</si>
  <si>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</si>
  <si>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</si>
  <si>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</si>
  <si>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</si>
  <si>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</si>
  <si>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</si>
  <si>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</si>
  <si>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</si>
  <si>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</si>
  <si>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</si>
  <si>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</si>
  <si>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</si>
  <si>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</si>
  <si>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</si>
  <si>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</si>
  <si>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</si>
  <si>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</si>
  <si>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</si>
  <si>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</si>
  <si>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</si>
  <si>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</si>
  <si>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</si>
  <si>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не 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</si>
  <si>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</si>
  <si>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</si>
  <si>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</si>
  <si>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</si>
  <si>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</si>
  <si>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</si>
  <si>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</si>
  <si>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</si>
  <si>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</si>
  <si>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</si>
  <si>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</si>
  <si>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</si>
  <si>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</si>
  <si>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</si>
  <si>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</si>
  <si>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</si>
  <si>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</si>
  <si>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</si>
  <si>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</si>
  <si>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</si>
  <si>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</si>
  <si>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</si>
  <si>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</si>
  <si>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</si>
  <si>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</si>
  <si>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</si>
  <si>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</si>
  <si>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</si>
  <si>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</si>
  <si>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</si>
  <si>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</si>
  <si>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</si>
  <si>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</si>
  <si>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</si>
  <si>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</si>
  <si>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</si>
  <si>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</si>
  <si>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</si>
  <si>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</si>
  <si>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</si>
  <si>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</si>
  <si>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</si>
  <si>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</si>
  <si>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</si>
  <si>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</si>
  <si>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</si>
  <si>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</si>
  <si>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</si>
  <si>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</si>
  <si>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</si>
  <si>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</si>
  <si>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</si>
  <si>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</si>
  <si>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</si>
  <si>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</si>
  <si>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</si>
  <si>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</si>
  <si>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</si>
  <si>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</si>
  <si>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</si>
  <si>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</si>
  <si>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</si>
  <si>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</si>
  <si>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</si>
  <si>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</si>
  <si>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</si>
  <si>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</si>
  <si>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</si>
  <si>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</si>
  <si>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</si>
  <si>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</si>
  <si>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</si>
  <si>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</si>
  <si>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</si>
  <si>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</si>
  <si>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</si>
  <si>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</si>
  <si>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</si>
  <si>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</si>
  <si>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</si>
  <si>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</si>
  <si>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</si>
  <si>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</si>
  <si>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</si>
  <si>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</si>
  <si>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</si>
  <si>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</si>
  <si>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</si>
  <si>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</si>
  <si>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</si>
  <si>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</si>
  <si>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</si>
  <si>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</si>
  <si>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</si>
  <si>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</si>
  <si>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</si>
  <si>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</si>
  <si>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</si>
  <si>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</si>
  <si>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</si>
  <si>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</si>
  <si>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</si>
  <si>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</si>
  <si>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</si>
  <si>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</si>
  <si>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</si>
  <si>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</si>
  <si>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</si>
  <si>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</si>
  <si>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</si>
  <si>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</si>
  <si>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</si>
  <si>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</si>
  <si>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</si>
  <si>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</si>
  <si>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</si>
  <si>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</si>
  <si>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</si>
  <si>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</si>
  <si>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</si>
  <si>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</si>
  <si>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</si>
  <si>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</si>
  <si>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</si>
  <si>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</si>
  <si>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</si>
  <si>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</si>
  <si>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</si>
  <si>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</si>
  <si>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</si>
  <si>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</si>
  <si>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</si>
  <si>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</si>
  <si>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нет потребности / введено для Луганска</t>
  </si>
  <si>
    <t>Колбаса сыровяленая Балыкбургская с мраморным балыком ТМ Баварушка черева в/у  ф/в 0,11 кг. ДК</t>
  </si>
  <si>
    <t>218  Колбаса Докторская оригинальная ТМ Особый рецепт БОЛЬШОЙ БАТОН, п/а ВЕС, ТМ Стародворье ПОКОМ</t>
  </si>
  <si>
    <t>21,03,24 Фомин на вывод</t>
  </si>
  <si>
    <t>нужно увеличить продажи / излишки 04,03 и 18,03 / 21,03,24 Фомин на вывод</t>
  </si>
  <si>
    <t>21,03,24 100кг заказ Фомин</t>
  </si>
  <si>
    <t>Сосиски Ганноверские Бордо Весовые П/а мгс Баварушка</t>
  </si>
  <si>
    <t>заказ</t>
  </si>
  <si>
    <t>Вареные колбасы «Молочная Стародворская с молоком» ф/в 0,4 п/а ТМ «Стародворье»</t>
  </si>
  <si>
    <t>Вареные колбасы «Филедворская» ф/в 0,4 п/а ТМ «Стародворье»</t>
  </si>
  <si>
    <t>21,03,24 50кг заказ Фомин</t>
  </si>
  <si>
    <t>23,03,(1)</t>
  </si>
  <si>
    <t>23,03,(2)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</si>
</sst>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1" fillId="7" borderId="1" xfId="1" applyNumberFormat="1" applyFill="1"/>
    <xf numFmtId="164" fontId="1" fillId="4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3,24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16,03,</v>
          </cell>
          <cell r="O4" t="str">
            <v>18,03,</v>
          </cell>
          <cell r="P4" t="str">
            <v>20,03,</v>
          </cell>
        </row>
        <row r="5">
          <cell r="E5">
            <v>54041.115000000005</v>
          </cell>
          <cell r="F5">
            <v>24709.865000000002</v>
          </cell>
          <cell r="J5">
            <v>53530.57799999998</v>
          </cell>
          <cell r="K5">
            <v>510.53700000000055</v>
          </cell>
          <cell r="L5">
            <v>36944.756999999998</v>
          </cell>
          <cell r="M5">
            <v>17096.358</v>
          </cell>
          <cell r="N5">
            <v>11166.773399999996</v>
          </cell>
          <cell r="O5">
            <v>14326.656800000001</v>
          </cell>
          <cell r="P5">
            <v>7388.9514000000036</v>
          </cell>
          <cell r="Q5">
            <v>30234.285500000002</v>
          </cell>
          <cell r="R5">
            <v>25198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310.70999999999998</v>
          </cell>
          <cell r="E6">
            <v>238.03800000000001</v>
          </cell>
          <cell r="F6">
            <v>70.391999999999996</v>
          </cell>
          <cell r="G6">
            <v>1</v>
          </cell>
          <cell r="H6">
            <v>50</v>
          </cell>
          <cell r="I6" t="str">
            <v>в матрице</v>
          </cell>
          <cell r="J6">
            <v>224.77</v>
          </cell>
          <cell r="K6">
            <v>13.268000000000001</v>
          </cell>
          <cell r="L6">
            <v>238.03800000000001</v>
          </cell>
          <cell r="N6">
            <v>50</v>
          </cell>
          <cell r="O6">
            <v>0</v>
          </cell>
          <cell r="P6">
            <v>47.607600000000005</v>
          </cell>
          <cell r="Q6">
            <v>355.68400000000003</v>
          </cell>
          <cell r="R6">
            <v>90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48.698999999999998</v>
          </cell>
          <cell r="D7">
            <v>1.9450000000000001</v>
          </cell>
          <cell r="E7">
            <v>49.317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46.68</v>
          </cell>
          <cell r="K7">
            <v>2.6370000000000005</v>
          </cell>
          <cell r="L7">
            <v>49.317</v>
          </cell>
          <cell r="N7">
            <v>0</v>
          </cell>
          <cell r="O7">
            <v>25.155799999999999</v>
          </cell>
          <cell r="P7">
            <v>9.8634000000000004</v>
          </cell>
          <cell r="Q7">
            <v>68.546500000000009</v>
          </cell>
          <cell r="R7">
            <v>150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293.77800000000002</v>
          </cell>
          <cell r="E8">
            <v>130.18899999999999</v>
          </cell>
          <cell r="F8">
            <v>103.22799999999999</v>
          </cell>
          <cell r="G8">
            <v>1</v>
          </cell>
          <cell r="H8">
            <v>45</v>
          </cell>
          <cell r="I8" t="str">
            <v>в матрице</v>
          </cell>
          <cell r="J8">
            <v>138.5</v>
          </cell>
          <cell r="K8">
            <v>-8.311000000000007</v>
          </cell>
          <cell r="L8">
            <v>130.18899999999999</v>
          </cell>
          <cell r="N8">
            <v>100</v>
          </cell>
          <cell r="O8">
            <v>57.277800000000042</v>
          </cell>
          <cell r="P8">
            <v>26.037799999999997</v>
          </cell>
          <cell r="Q8">
            <v>25.909999999999954</v>
          </cell>
          <cell r="R8">
            <v>50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425.72300000000001</v>
          </cell>
          <cell r="D9">
            <v>174.26400000000001</v>
          </cell>
          <cell r="E9">
            <v>410.27600000000001</v>
          </cell>
          <cell r="F9">
            <v>62.003</v>
          </cell>
          <cell r="G9">
            <v>1</v>
          </cell>
          <cell r="H9">
            <v>45</v>
          </cell>
          <cell r="I9" t="str">
            <v>в матрице</v>
          </cell>
          <cell r="J9">
            <v>407.3</v>
          </cell>
          <cell r="K9">
            <v>2.9759999999999991</v>
          </cell>
          <cell r="L9">
            <v>410.27600000000001</v>
          </cell>
          <cell r="N9">
            <v>244.07639999999989</v>
          </cell>
          <cell r="O9">
            <v>171.22319999999999</v>
          </cell>
          <cell r="P9">
            <v>82.055199999999999</v>
          </cell>
          <cell r="Q9">
            <v>425.30460000000011</v>
          </cell>
          <cell r="R9">
            <v>350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30.491</v>
          </cell>
          <cell r="E10">
            <v>27.968</v>
          </cell>
          <cell r="G10">
            <v>1</v>
          </cell>
          <cell r="H10" t="e">
            <v>#N/A</v>
          </cell>
          <cell r="I10" t="str">
            <v>в матрице</v>
          </cell>
          <cell r="J10">
            <v>31.422999999999998</v>
          </cell>
          <cell r="K10">
            <v>-3.4549999999999983</v>
          </cell>
          <cell r="L10">
            <v>27.968</v>
          </cell>
          <cell r="N10">
            <v>0</v>
          </cell>
          <cell r="O10">
            <v>0</v>
          </cell>
          <cell r="P10">
            <v>5.5936000000000003</v>
          </cell>
          <cell r="Q10">
            <v>39.155200000000001</v>
          </cell>
          <cell r="R10">
            <v>40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C11">
            <v>73</v>
          </cell>
          <cell r="D11">
            <v>1</v>
          </cell>
          <cell r="E11">
            <v>54</v>
          </cell>
          <cell r="G11">
            <v>0</v>
          </cell>
          <cell r="H11">
            <v>50</v>
          </cell>
          <cell r="I11" t="str">
            <v>не в матрице</v>
          </cell>
          <cell r="J11">
            <v>64</v>
          </cell>
          <cell r="K11">
            <v>-10</v>
          </cell>
          <cell r="L11">
            <v>54</v>
          </cell>
          <cell r="P11">
            <v>10.8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678</v>
          </cell>
          <cell r="E12">
            <v>678</v>
          </cell>
          <cell r="G12">
            <v>0</v>
          </cell>
          <cell r="H12" t="e">
            <v>#N/A</v>
          </cell>
          <cell r="I12" t="str">
            <v>не в матрице</v>
          </cell>
          <cell r="J12">
            <v>678</v>
          </cell>
          <cell r="K12">
            <v>0</v>
          </cell>
          <cell r="L12">
            <v>0</v>
          </cell>
          <cell r="M12">
            <v>678</v>
          </cell>
          <cell r="P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712</v>
          </cell>
          <cell r="D13">
            <v>72</v>
          </cell>
          <cell r="E13">
            <v>446</v>
          </cell>
          <cell r="F13">
            <v>233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445</v>
          </cell>
          <cell r="K13">
            <v>1</v>
          </cell>
          <cell r="L13">
            <v>446</v>
          </cell>
          <cell r="N13">
            <v>200</v>
          </cell>
          <cell r="O13">
            <v>121</v>
          </cell>
          <cell r="P13">
            <v>89.2</v>
          </cell>
          <cell r="Q13">
            <v>427.20000000000005</v>
          </cell>
          <cell r="R13">
            <v>427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891</v>
          </cell>
          <cell r="D14">
            <v>202</v>
          </cell>
          <cell r="E14">
            <v>533</v>
          </cell>
          <cell r="F14">
            <v>387</v>
          </cell>
          <cell r="G14">
            <v>0.45</v>
          </cell>
          <cell r="H14">
            <v>45</v>
          </cell>
          <cell r="I14" t="str">
            <v>в матрице</v>
          </cell>
          <cell r="J14">
            <v>531</v>
          </cell>
          <cell r="K14">
            <v>2</v>
          </cell>
          <cell r="L14">
            <v>533</v>
          </cell>
          <cell r="N14">
            <v>100</v>
          </cell>
          <cell r="O14">
            <v>288</v>
          </cell>
          <cell r="P14">
            <v>106.6</v>
          </cell>
          <cell r="Q14">
            <v>397.59999999999991</v>
          </cell>
          <cell r="R14">
            <v>400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170</v>
          </cell>
          <cell r="E15">
            <v>170</v>
          </cell>
          <cell r="G15">
            <v>0</v>
          </cell>
          <cell r="H15" t="e">
            <v>#N/A</v>
          </cell>
          <cell r="I15" t="str">
            <v>не в матрице</v>
          </cell>
          <cell r="J15">
            <v>170</v>
          </cell>
          <cell r="K15">
            <v>0</v>
          </cell>
          <cell r="L15">
            <v>0</v>
          </cell>
          <cell r="M15">
            <v>170</v>
          </cell>
          <cell r="P15">
            <v>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79</v>
          </cell>
          <cell r="D16">
            <v>455</v>
          </cell>
          <cell r="E16">
            <v>368</v>
          </cell>
          <cell r="F16">
            <v>96</v>
          </cell>
          <cell r="G16">
            <v>0.17</v>
          </cell>
          <cell r="H16">
            <v>180</v>
          </cell>
          <cell r="I16" t="str">
            <v>в матрице</v>
          </cell>
          <cell r="J16">
            <v>367</v>
          </cell>
          <cell r="K16">
            <v>1</v>
          </cell>
          <cell r="L16">
            <v>38</v>
          </cell>
          <cell r="M16">
            <v>330</v>
          </cell>
          <cell r="N16">
            <v>0</v>
          </cell>
          <cell r="O16">
            <v>0</v>
          </cell>
          <cell r="P16">
            <v>7.6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60</v>
          </cell>
          <cell r="E17">
            <v>60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60</v>
          </cell>
          <cell r="K17">
            <v>0</v>
          </cell>
          <cell r="L17">
            <v>0</v>
          </cell>
          <cell r="M17">
            <v>60</v>
          </cell>
          <cell r="P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108</v>
          </cell>
          <cell r="E18">
            <v>108</v>
          </cell>
          <cell r="G18">
            <v>0</v>
          </cell>
          <cell r="H18" t="e">
            <v>#N/A</v>
          </cell>
          <cell r="I18" t="str">
            <v>в матрице</v>
          </cell>
          <cell r="J18">
            <v>108</v>
          </cell>
          <cell r="K18">
            <v>0</v>
          </cell>
          <cell r="L18">
            <v>0</v>
          </cell>
          <cell r="M18">
            <v>108</v>
          </cell>
          <cell r="P18">
            <v>0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D19">
            <v>330</v>
          </cell>
          <cell r="E19">
            <v>330</v>
          </cell>
          <cell r="G19">
            <v>0</v>
          </cell>
          <cell r="H19" t="e">
            <v>#N/A</v>
          </cell>
          <cell r="I19" t="str">
            <v>не в матрице</v>
          </cell>
          <cell r="J19">
            <v>330</v>
          </cell>
          <cell r="K19">
            <v>0</v>
          </cell>
          <cell r="L19">
            <v>0</v>
          </cell>
          <cell r="M19">
            <v>330</v>
          </cell>
          <cell r="P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D20">
            <v>170</v>
          </cell>
          <cell r="E20">
            <v>170</v>
          </cell>
          <cell r="G20">
            <v>0</v>
          </cell>
          <cell r="H20" t="e">
            <v>#N/A</v>
          </cell>
          <cell r="I20" t="str">
            <v>не в матрице</v>
          </cell>
          <cell r="J20">
            <v>170</v>
          </cell>
          <cell r="K20">
            <v>0</v>
          </cell>
          <cell r="L20">
            <v>0</v>
          </cell>
          <cell r="M20">
            <v>170</v>
          </cell>
          <cell r="P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43</v>
          </cell>
          <cell r="D21">
            <v>456</v>
          </cell>
          <cell r="E21">
            <v>449.72300000000001</v>
          </cell>
          <cell r="F21">
            <v>20</v>
          </cell>
          <cell r="G21">
            <v>0.3</v>
          </cell>
          <cell r="H21">
            <v>40</v>
          </cell>
          <cell r="I21" t="str">
            <v>в матрице</v>
          </cell>
          <cell r="J21">
            <v>452</v>
          </cell>
          <cell r="K21">
            <v>-2.2769999999999868</v>
          </cell>
          <cell r="L21">
            <v>29.723000000000013</v>
          </cell>
          <cell r="M21">
            <v>420</v>
          </cell>
          <cell r="N21">
            <v>0</v>
          </cell>
          <cell r="O21">
            <v>43</v>
          </cell>
          <cell r="P21">
            <v>5.944600000000003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D22">
            <v>642</v>
          </cell>
          <cell r="E22">
            <v>642</v>
          </cell>
          <cell r="G22">
            <v>0</v>
          </cell>
          <cell r="H22" t="e">
            <v>#N/A</v>
          </cell>
          <cell r="I22" t="str">
            <v>в матрице</v>
          </cell>
          <cell r="J22">
            <v>642</v>
          </cell>
          <cell r="K22">
            <v>0</v>
          </cell>
          <cell r="L22">
            <v>0</v>
          </cell>
          <cell r="M22">
            <v>642</v>
          </cell>
          <cell r="P22">
            <v>0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G23">
            <v>0</v>
          </cell>
          <cell r="H23" t="e">
            <v>#N/A</v>
          </cell>
          <cell r="I23" t="str">
            <v>в матрице</v>
          </cell>
          <cell r="K23">
            <v>0</v>
          </cell>
          <cell r="L23">
            <v>0</v>
          </cell>
          <cell r="P23">
            <v>0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183</v>
          </cell>
          <cell r="D24">
            <v>60</v>
          </cell>
          <cell r="E24">
            <v>106</v>
          </cell>
          <cell r="F24">
            <v>115</v>
          </cell>
          <cell r="G24">
            <v>0.17</v>
          </cell>
          <cell r="H24">
            <v>180</v>
          </cell>
          <cell r="I24" t="str">
            <v>в матрице</v>
          </cell>
          <cell r="J24">
            <v>105</v>
          </cell>
          <cell r="K24">
            <v>1</v>
          </cell>
          <cell r="L24">
            <v>106</v>
          </cell>
          <cell r="N24">
            <v>0</v>
          </cell>
          <cell r="O24">
            <v>80</v>
          </cell>
          <cell r="P24">
            <v>21.2</v>
          </cell>
          <cell r="Q24">
            <v>38.199999999999989</v>
          </cell>
          <cell r="R24">
            <v>30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474</v>
          </cell>
          <cell r="E25">
            <v>474</v>
          </cell>
          <cell r="G25">
            <v>0</v>
          </cell>
          <cell r="H25" t="e">
            <v>#N/A</v>
          </cell>
          <cell r="I25" t="str">
            <v>не в матрице</v>
          </cell>
          <cell r="J25">
            <v>474</v>
          </cell>
          <cell r="K25">
            <v>0</v>
          </cell>
          <cell r="L25">
            <v>0</v>
          </cell>
          <cell r="M25">
            <v>474</v>
          </cell>
          <cell r="P25">
            <v>0</v>
          </cell>
        </row>
        <row r="26">
          <cell r="A26" t="str">
            <v>100  Сосиски Баварушки, 0.6кг, БАВАРУШКА ПОКОМ</v>
          </cell>
          <cell r="B26" t="str">
            <v>шт</v>
          </cell>
          <cell r="D26">
            <v>348</v>
          </cell>
          <cell r="E26">
            <v>348</v>
          </cell>
          <cell r="G26">
            <v>0</v>
          </cell>
          <cell r="H26" t="e">
            <v>#N/A</v>
          </cell>
          <cell r="I26" t="str">
            <v>не в матрице</v>
          </cell>
          <cell r="J26">
            <v>348</v>
          </cell>
          <cell r="K26">
            <v>0</v>
          </cell>
          <cell r="L26">
            <v>0</v>
          </cell>
          <cell r="M26">
            <v>348</v>
          </cell>
          <cell r="P26">
            <v>0</v>
          </cell>
        </row>
        <row r="27">
          <cell r="A27" t="str">
            <v>108  Сосиски С сыром,  0.42кг,ядрена копоть ПОКОМ</v>
          </cell>
          <cell r="B27" t="str">
            <v>шт</v>
          </cell>
          <cell r="D27">
            <v>462</v>
          </cell>
          <cell r="E27">
            <v>462</v>
          </cell>
          <cell r="G27">
            <v>0</v>
          </cell>
          <cell r="H27" t="e">
            <v>#N/A</v>
          </cell>
          <cell r="I27" t="str">
            <v>не в матрице</v>
          </cell>
          <cell r="J27">
            <v>462</v>
          </cell>
          <cell r="K27">
            <v>0</v>
          </cell>
          <cell r="L27">
            <v>0</v>
          </cell>
          <cell r="M27">
            <v>462</v>
          </cell>
          <cell r="P27">
            <v>0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 t="str">
            <v>шт</v>
          </cell>
          <cell r="D28">
            <v>368</v>
          </cell>
          <cell r="E28">
            <v>368</v>
          </cell>
          <cell r="G28">
            <v>0</v>
          </cell>
          <cell r="H28" t="e">
            <v>#N/A</v>
          </cell>
          <cell r="I28" t="str">
            <v>не в матрице</v>
          </cell>
          <cell r="J28">
            <v>368</v>
          </cell>
          <cell r="K28">
            <v>0</v>
          </cell>
          <cell r="L28">
            <v>0</v>
          </cell>
          <cell r="M28">
            <v>368</v>
          </cell>
          <cell r="P28">
            <v>0</v>
          </cell>
        </row>
        <row r="29">
          <cell r="A29" t="str">
            <v>115  Колбаса Салями Филейбургская зернистая, в/у 0,35 кг срез, БАВАРУШКА ПОКОМ</v>
          </cell>
          <cell r="B29" t="str">
            <v>шт</v>
          </cell>
          <cell r="D29">
            <v>264</v>
          </cell>
          <cell r="E29">
            <v>262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264</v>
          </cell>
          <cell r="K29">
            <v>-2</v>
          </cell>
          <cell r="L29">
            <v>-2</v>
          </cell>
          <cell r="M29">
            <v>264</v>
          </cell>
          <cell r="P29">
            <v>-0.4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180</v>
          </cell>
          <cell r="E30">
            <v>180</v>
          </cell>
          <cell r="G30">
            <v>0</v>
          </cell>
          <cell r="H30" t="e">
            <v>#N/A</v>
          </cell>
          <cell r="I30" t="str">
            <v>в матрице</v>
          </cell>
          <cell r="J30">
            <v>180</v>
          </cell>
          <cell r="K30">
            <v>0</v>
          </cell>
          <cell r="L30">
            <v>0</v>
          </cell>
          <cell r="M30">
            <v>180</v>
          </cell>
          <cell r="P30">
            <v>0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354</v>
          </cell>
          <cell r="E31">
            <v>354</v>
          </cell>
          <cell r="G31">
            <v>0</v>
          </cell>
          <cell r="H31" t="e">
            <v>#N/A</v>
          </cell>
          <cell r="I31" t="str">
            <v>в матрице</v>
          </cell>
          <cell r="J31">
            <v>354</v>
          </cell>
          <cell r="K31">
            <v>0</v>
          </cell>
          <cell r="L31">
            <v>0</v>
          </cell>
          <cell r="M31">
            <v>354</v>
          </cell>
          <cell r="P31">
            <v>0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>
            <v>2876.7139999999999</v>
          </cell>
          <cell r="D32">
            <v>1643.2</v>
          </cell>
          <cell r="E32">
            <v>1904.665</v>
          </cell>
          <cell r="F32">
            <v>2204.7260000000001</v>
          </cell>
          <cell r="G32">
            <v>1</v>
          </cell>
          <cell r="H32">
            <v>55</v>
          </cell>
          <cell r="I32" t="str">
            <v>в матрице</v>
          </cell>
          <cell r="J32">
            <v>1790.5619999999999</v>
          </cell>
          <cell r="K32">
            <v>114.10300000000007</v>
          </cell>
          <cell r="L32">
            <v>1904.665</v>
          </cell>
          <cell r="N32">
            <v>450</v>
          </cell>
          <cell r="O32">
            <v>496</v>
          </cell>
          <cell r="P32">
            <v>380.93299999999999</v>
          </cell>
          <cell r="Q32">
            <v>1039.5369999999998</v>
          </cell>
          <cell r="R32">
            <v>550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>
            <v>4905.6729999999998</v>
          </cell>
          <cell r="D33">
            <v>7.6280000000000001</v>
          </cell>
          <cell r="E33">
            <v>3742.5940000000001</v>
          </cell>
          <cell r="F33">
            <v>844.93700000000001</v>
          </cell>
          <cell r="G33">
            <v>1</v>
          </cell>
          <cell r="H33">
            <v>50</v>
          </cell>
          <cell r="I33" t="str">
            <v>в матрице</v>
          </cell>
          <cell r="J33">
            <v>3741.9079999999999</v>
          </cell>
          <cell r="K33">
            <v>0.68600000000014916</v>
          </cell>
          <cell r="L33">
            <v>3742.5940000000001</v>
          </cell>
          <cell r="N33">
            <v>1964.1501999999989</v>
          </cell>
          <cell r="O33">
            <v>2500</v>
          </cell>
          <cell r="P33">
            <v>748.51880000000006</v>
          </cell>
          <cell r="Q33">
            <v>2924.6196000000009</v>
          </cell>
          <cell r="R33">
            <v>2925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>
            <v>294.88900000000001</v>
          </cell>
          <cell r="D34">
            <v>73.394000000000005</v>
          </cell>
          <cell r="E34">
            <v>57.393999999999998</v>
          </cell>
          <cell r="F34">
            <v>301.96899999999999</v>
          </cell>
          <cell r="G34">
            <v>1</v>
          </cell>
          <cell r="H34">
            <v>55</v>
          </cell>
          <cell r="I34" t="str">
            <v>в матрице</v>
          </cell>
          <cell r="J34">
            <v>58.686</v>
          </cell>
          <cell r="K34">
            <v>-1.2920000000000016</v>
          </cell>
          <cell r="L34">
            <v>57.393999999999998</v>
          </cell>
          <cell r="N34">
            <v>0</v>
          </cell>
          <cell r="O34">
            <v>0</v>
          </cell>
          <cell r="P34">
            <v>11.4788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>
            <v>3652.884</v>
          </cell>
          <cell r="D35">
            <v>2099.7579999999998</v>
          </cell>
          <cell r="E35">
            <v>2968.0920000000001</v>
          </cell>
          <cell r="F35">
            <v>2226.7809999999999</v>
          </cell>
          <cell r="G35">
            <v>1</v>
          </cell>
          <cell r="H35">
            <v>55</v>
          </cell>
          <cell r="I35" t="str">
            <v>в матрице</v>
          </cell>
          <cell r="J35">
            <v>2805.5360000000001</v>
          </cell>
          <cell r="K35">
            <v>162.55600000000004</v>
          </cell>
          <cell r="L35">
            <v>2968.0920000000001</v>
          </cell>
          <cell r="N35">
            <v>450</v>
          </cell>
          <cell r="O35">
            <v>1449</v>
          </cell>
          <cell r="P35">
            <v>593.61840000000007</v>
          </cell>
          <cell r="Q35">
            <v>2404.0214000000005</v>
          </cell>
          <cell r="R35">
            <v>1500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C36">
            <v>6920.9459999999999</v>
          </cell>
          <cell r="D36">
            <v>2329.9259999999999</v>
          </cell>
          <cell r="E36">
            <v>4780.0829999999996</v>
          </cell>
          <cell r="F36">
            <v>3227.4380000000001</v>
          </cell>
          <cell r="G36">
            <v>1</v>
          </cell>
          <cell r="H36">
            <v>60</v>
          </cell>
          <cell r="I36" t="str">
            <v>в матрице</v>
          </cell>
          <cell r="J36">
            <v>4719.8599999999997</v>
          </cell>
          <cell r="K36">
            <v>60.222999999999956</v>
          </cell>
          <cell r="L36">
            <v>4780.0829999999996</v>
          </cell>
          <cell r="N36">
            <v>2145.7851999999998</v>
          </cell>
          <cell r="O36">
            <v>2500</v>
          </cell>
          <cell r="P36">
            <v>956.01659999999993</v>
          </cell>
          <cell r="Q36">
            <v>2642.9593999999997</v>
          </cell>
          <cell r="R36">
            <v>2643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>
            <v>220.393</v>
          </cell>
          <cell r="D37">
            <v>0.92800000000000005</v>
          </cell>
          <cell r="E37">
            <v>176.22900000000001</v>
          </cell>
          <cell r="F37">
            <v>3.298</v>
          </cell>
          <cell r="G37">
            <v>0</v>
          </cell>
          <cell r="H37">
            <v>50</v>
          </cell>
          <cell r="I37" t="str">
            <v>в матрице</v>
          </cell>
          <cell r="J37">
            <v>164.8</v>
          </cell>
          <cell r="K37">
            <v>11.429000000000002</v>
          </cell>
          <cell r="L37">
            <v>176.22900000000001</v>
          </cell>
          <cell r="P37">
            <v>35.245800000000003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>
            <v>3252.759</v>
          </cell>
          <cell r="D38">
            <v>1632.991</v>
          </cell>
          <cell r="E38">
            <v>2334.4290000000001</v>
          </cell>
          <cell r="F38">
            <v>2068.3420000000001</v>
          </cell>
          <cell r="G38">
            <v>1</v>
          </cell>
          <cell r="H38">
            <v>55</v>
          </cell>
          <cell r="I38" t="str">
            <v>в матрице</v>
          </cell>
          <cell r="J38">
            <v>2202.2359999999999</v>
          </cell>
          <cell r="K38">
            <v>132.19300000000021</v>
          </cell>
          <cell r="L38">
            <v>2334.4290000000001</v>
          </cell>
          <cell r="N38">
            <v>450</v>
          </cell>
          <cell r="O38">
            <v>934</v>
          </cell>
          <cell r="P38">
            <v>466.88580000000002</v>
          </cell>
          <cell r="Q38">
            <v>1683.4018000000001</v>
          </cell>
          <cell r="R38">
            <v>1100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C39">
            <v>4995.3789999999999</v>
          </cell>
          <cell r="D39">
            <v>2100.2750000000001</v>
          </cell>
          <cell r="E39">
            <v>3663.4059999999999</v>
          </cell>
          <cell r="F39">
            <v>2746.2130000000002</v>
          </cell>
          <cell r="G39">
            <v>1</v>
          </cell>
          <cell r="H39">
            <v>60</v>
          </cell>
          <cell r="I39" t="str">
            <v>в матрице</v>
          </cell>
          <cell r="J39">
            <v>3599.7649999999999</v>
          </cell>
          <cell r="K39">
            <v>63.641000000000076</v>
          </cell>
          <cell r="L39">
            <v>3663.4059999999999</v>
          </cell>
          <cell r="N39">
            <v>750</v>
          </cell>
          <cell r="O39">
            <v>887</v>
          </cell>
          <cell r="P39">
            <v>732.68119999999999</v>
          </cell>
          <cell r="Q39">
            <v>3676.2801999999997</v>
          </cell>
          <cell r="R39">
            <v>3676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C40">
            <v>1550.511</v>
          </cell>
          <cell r="D40">
            <v>859.75</v>
          </cell>
          <cell r="E40">
            <v>1504.021</v>
          </cell>
          <cell r="F40">
            <v>659.58399999999995</v>
          </cell>
          <cell r="G40">
            <v>1</v>
          </cell>
          <cell r="H40">
            <v>60</v>
          </cell>
          <cell r="I40" t="str">
            <v>в матрице</v>
          </cell>
          <cell r="J40">
            <v>1484.37</v>
          </cell>
          <cell r="K40">
            <v>19.651000000000067</v>
          </cell>
          <cell r="L40">
            <v>1504.021</v>
          </cell>
          <cell r="N40">
            <v>1000</v>
          </cell>
          <cell r="O40">
            <v>81</v>
          </cell>
          <cell r="P40">
            <v>300.80419999999998</v>
          </cell>
          <cell r="Q40">
            <v>1568.2622000000001</v>
          </cell>
          <cell r="R40">
            <v>750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>
            <v>399.03899999999999</v>
          </cell>
          <cell r="D41">
            <v>404.58</v>
          </cell>
          <cell r="E41">
            <v>378.858</v>
          </cell>
          <cell r="F41">
            <v>288.69600000000003</v>
          </cell>
          <cell r="G41">
            <v>1</v>
          </cell>
          <cell r="H41">
            <v>60</v>
          </cell>
          <cell r="I41" t="str">
            <v>в матрице</v>
          </cell>
          <cell r="J41">
            <v>354.76799999999997</v>
          </cell>
          <cell r="K41">
            <v>24.090000000000032</v>
          </cell>
          <cell r="L41">
            <v>378.858</v>
          </cell>
          <cell r="N41">
            <v>283.6028</v>
          </cell>
          <cell r="O41">
            <v>122</v>
          </cell>
          <cell r="P41">
            <v>75.771600000000007</v>
          </cell>
          <cell r="Q41">
            <v>139.18880000000001</v>
          </cell>
          <cell r="R41">
            <v>70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>
            <v>1796.3440000000001</v>
          </cell>
          <cell r="D42">
            <v>352.50299999999999</v>
          </cell>
          <cell r="E42">
            <v>1043.9939999999999</v>
          </cell>
          <cell r="F42">
            <v>899.98699999999997</v>
          </cell>
          <cell r="G42">
            <v>1</v>
          </cell>
          <cell r="H42">
            <v>60</v>
          </cell>
          <cell r="I42" t="str">
            <v>в матрице</v>
          </cell>
          <cell r="J42">
            <v>982.75</v>
          </cell>
          <cell r="K42">
            <v>61.243999999999915</v>
          </cell>
          <cell r="L42">
            <v>1043.9939999999999</v>
          </cell>
          <cell r="N42">
            <v>142.29179999999971</v>
          </cell>
          <cell r="O42">
            <v>326</v>
          </cell>
          <cell r="P42">
            <v>208.79879999999997</v>
          </cell>
          <cell r="Q42">
            <v>928.50800000000015</v>
          </cell>
          <cell r="R42">
            <v>800</v>
          </cell>
        </row>
        <row r="43">
          <cell r="A43" t="str">
            <v>240  Колбаса Салями охотничья, ВЕС. ПОКОМ</v>
          </cell>
          <cell r="B43" t="str">
            <v>кг</v>
          </cell>
          <cell r="C43">
            <v>15.750999999999999</v>
          </cell>
          <cell r="E43">
            <v>6.0789999999999997</v>
          </cell>
          <cell r="F43">
            <v>6.4189999999999996</v>
          </cell>
          <cell r="G43">
            <v>0</v>
          </cell>
          <cell r="H43">
            <v>180</v>
          </cell>
          <cell r="I43" t="str">
            <v>не в матрице</v>
          </cell>
          <cell r="J43">
            <v>4.68</v>
          </cell>
          <cell r="K43">
            <v>1.399</v>
          </cell>
          <cell r="L43">
            <v>6.0789999999999997</v>
          </cell>
          <cell r="P43">
            <v>1.2158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2589.8119999999999</v>
          </cell>
          <cell r="D44">
            <v>1445.5340000000001</v>
          </cell>
          <cell r="E44">
            <v>1643.3430000000001</v>
          </cell>
          <cell r="F44">
            <v>2010.7719999999999</v>
          </cell>
          <cell r="G44">
            <v>1</v>
          </cell>
          <cell r="H44">
            <v>60</v>
          </cell>
          <cell r="I44" t="str">
            <v>в матрице</v>
          </cell>
          <cell r="J44">
            <v>1551.9059999999999</v>
          </cell>
          <cell r="K44">
            <v>91.437000000000126</v>
          </cell>
          <cell r="L44">
            <v>1643.3430000000001</v>
          </cell>
          <cell r="N44">
            <v>213.0169999999998</v>
          </cell>
          <cell r="O44">
            <v>418</v>
          </cell>
          <cell r="P44">
            <v>328.66860000000003</v>
          </cell>
          <cell r="Q44">
            <v>973.56560000000036</v>
          </cell>
          <cell r="R44">
            <v>800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105.648</v>
          </cell>
          <cell r="D45">
            <v>0.93500000000000005</v>
          </cell>
          <cell r="E45">
            <v>50.027000000000001</v>
          </cell>
          <cell r="F45">
            <v>41.338999999999999</v>
          </cell>
          <cell r="G45">
            <v>1</v>
          </cell>
          <cell r="H45">
            <v>35</v>
          </cell>
          <cell r="I45" t="str">
            <v>в матрице</v>
          </cell>
          <cell r="J45">
            <v>56.296999999999997</v>
          </cell>
          <cell r="K45">
            <v>-6.269999999999996</v>
          </cell>
          <cell r="L45">
            <v>50.027000000000001</v>
          </cell>
          <cell r="N45">
            <v>0</v>
          </cell>
          <cell r="O45">
            <v>18</v>
          </cell>
          <cell r="P45">
            <v>10.0054</v>
          </cell>
          <cell r="Q45">
            <v>40.715000000000003</v>
          </cell>
          <cell r="R45">
            <v>41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G46">
            <v>0</v>
          </cell>
          <cell r="H46" t="e">
            <v>#N/A</v>
          </cell>
          <cell r="I46" t="str">
            <v>в матрице</v>
          </cell>
          <cell r="K46">
            <v>0</v>
          </cell>
          <cell r="L46">
            <v>0</v>
          </cell>
          <cell r="P46">
            <v>0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G47">
            <v>0</v>
          </cell>
          <cell r="H47" t="e">
            <v>#N/A</v>
          </cell>
          <cell r="I47" t="str">
            <v>в матрице</v>
          </cell>
          <cell r="K47">
            <v>0</v>
          </cell>
          <cell r="L47">
            <v>0</v>
          </cell>
          <cell r="P47">
            <v>0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D48">
            <v>860.35799999999995</v>
          </cell>
          <cell r="E48">
            <v>859.21799999999996</v>
          </cell>
          <cell r="G48">
            <v>0</v>
          </cell>
          <cell r="H48">
            <v>30</v>
          </cell>
          <cell r="I48" t="str">
            <v>в матрице</v>
          </cell>
          <cell r="J48">
            <v>860.35799999999995</v>
          </cell>
          <cell r="K48">
            <v>-1.1399999999999864</v>
          </cell>
          <cell r="L48">
            <v>-1.1399999999999864</v>
          </cell>
          <cell r="M48">
            <v>860.35799999999995</v>
          </cell>
          <cell r="P48">
            <v>-0.22799999999999726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582.44500000000005</v>
          </cell>
          <cell r="D49">
            <v>2.903</v>
          </cell>
          <cell r="E49">
            <v>437.51600000000002</v>
          </cell>
          <cell r="F49">
            <v>2.7250000000000001</v>
          </cell>
          <cell r="G49">
            <v>1</v>
          </cell>
          <cell r="H49">
            <v>30</v>
          </cell>
          <cell r="I49" t="str">
            <v>в матрице</v>
          </cell>
          <cell r="J49">
            <v>464.12400000000002</v>
          </cell>
          <cell r="K49">
            <v>-26.608000000000004</v>
          </cell>
          <cell r="L49">
            <v>437.51600000000002</v>
          </cell>
          <cell r="N49">
            <v>258.85700000000008</v>
          </cell>
          <cell r="O49">
            <v>195</v>
          </cell>
          <cell r="P49">
            <v>87.503200000000007</v>
          </cell>
          <cell r="Q49">
            <v>418.44999999999993</v>
          </cell>
          <cell r="R49">
            <v>450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G50">
            <v>0</v>
          </cell>
          <cell r="H50" t="e">
            <v>#N/A</v>
          </cell>
          <cell r="I50" t="str">
            <v>в матрице</v>
          </cell>
          <cell r="K50">
            <v>0</v>
          </cell>
          <cell r="L50">
            <v>0</v>
          </cell>
          <cell r="P50">
            <v>0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4781.5619999999999</v>
          </cell>
          <cell r="D51">
            <v>2852.4009999999998</v>
          </cell>
          <cell r="E51">
            <v>4135.6589999999997</v>
          </cell>
          <cell r="F51">
            <v>2841.28</v>
          </cell>
          <cell r="G51">
            <v>1</v>
          </cell>
          <cell r="H51">
            <v>40</v>
          </cell>
          <cell r="I51" t="str">
            <v>в матрице</v>
          </cell>
          <cell r="J51">
            <v>4170.875</v>
          </cell>
          <cell r="K51">
            <v>-35.216000000000349</v>
          </cell>
          <cell r="L51">
            <v>4135.6589999999997</v>
          </cell>
          <cell r="N51">
            <v>0</v>
          </cell>
          <cell r="O51">
            <v>1462</v>
          </cell>
          <cell r="P51">
            <v>827.13179999999988</v>
          </cell>
          <cell r="Q51">
            <v>4795.1697999999978</v>
          </cell>
          <cell r="R51">
            <v>3200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G52">
            <v>0</v>
          </cell>
          <cell r="H52">
            <v>35</v>
          </cell>
          <cell r="I52" t="str">
            <v>в матрице</v>
          </cell>
          <cell r="K52">
            <v>0</v>
          </cell>
          <cell r="L52">
            <v>0</v>
          </cell>
          <cell r="P52">
            <v>0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27.231000000000002</v>
          </cell>
          <cell r="E53">
            <v>19.013999999999999</v>
          </cell>
          <cell r="G53">
            <v>1</v>
          </cell>
          <cell r="H53" t="e">
            <v>#N/A</v>
          </cell>
          <cell r="I53" t="str">
            <v>в матрице</v>
          </cell>
          <cell r="J53">
            <v>16.45</v>
          </cell>
          <cell r="K53">
            <v>2.5640000000000001</v>
          </cell>
          <cell r="L53">
            <v>19.013999999999999</v>
          </cell>
          <cell r="N53">
            <v>0</v>
          </cell>
          <cell r="O53">
            <v>25</v>
          </cell>
          <cell r="P53">
            <v>3.8028</v>
          </cell>
          <cell r="Q53">
            <v>16.830799999999996</v>
          </cell>
          <cell r="R53">
            <v>20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G54">
            <v>0</v>
          </cell>
          <cell r="H54" t="e">
            <v>#N/A</v>
          </cell>
          <cell r="I54" t="str">
            <v>в матрице</v>
          </cell>
          <cell r="K54">
            <v>0</v>
          </cell>
          <cell r="L54">
            <v>0</v>
          </cell>
          <cell r="P54">
            <v>0</v>
          </cell>
        </row>
        <row r="55">
          <cell r="A55" t="str">
            <v>265  Колбаса Балыкбургская, ВЕС, ТМ Баварушка  ПОКОМ</v>
          </cell>
          <cell r="B55" t="str">
            <v>кг</v>
          </cell>
          <cell r="C55">
            <v>36.307000000000002</v>
          </cell>
          <cell r="E55">
            <v>26.488</v>
          </cell>
          <cell r="F55">
            <v>4.9779999999999998</v>
          </cell>
          <cell r="G55">
            <v>1</v>
          </cell>
          <cell r="H55">
            <v>45</v>
          </cell>
          <cell r="I55" t="str">
            <v>в матрице</v>
          </cell>
          <cell r="J55">
            <v>27.1</v>
          </cell>
          <cell r="K55">
            <v>-0.61200000000000188</v>
          </cell>
          <cell r="L55">
            <v>26.488</v>
          </cell>
          <cell r="N55">
            <v>20</v>
          </cell>
          <cell r="O55">
            <v>27</v>
          </cell>
          <cell r="P55">
            <v>5.2976000000000001</v>
          </cell>
          <cell r="Q55">
            <v>10</v>
          </cell>
          <cell r="R55">
            <v>0</v>
          </cell>
        </row>
        <row r="56">
          <cell r="A56" t="str">
            <v>266  Колбаса Филейбургская с сочным окороком, ВЕС, ТМ Баварушка  ПОКОМ</v>
          </cell>
          <cell r="B56" t="str">
            <v>кг</v>
          </cell>
          <cell r="C56">
            <v>107.628</v>
          </cell>
          <cell r="E56">
            <v>66.043999999999997</v>
          </cell>
          <cell r="F56">
            <v>23.417000000000002</v>
          </cell>
          <cell r="G56">
            <v>1</v>
          </cell>
          <cell r="H56">
            <v>45</v>
          </cell>
          <cell r="I56" t="str">
            <v>в матрице</v>
          </cell>
          <cell r="J56">
            <v>69.054000000000002</v>
          </cell>
          <cell r="K56">
            <v>-3.0100000000000051</v>
          </cell>
          <cell r="L56">
            <v>66.043999999999997</v>
          </cell>
          <cell r="N56">
            <v>20</v>
          </cell>
          <cell r="O56">
            <v>39</v>
          </cell>
          <cell r="P56">
            <v>13.2088</v>
          </cell>
          <cell r="Q56">
            <v>62.879799999999989</v>
          </cell>
          <cell r="R56">
            <v>65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95.393000000000001</v>
          </cell>
          <cell r="D57">
            <v>0.442</v>
          </cell>
          <cell r="E57">
            <v>45.527000000000001</v>
          </cell>
          <cell r="F57">
            <v>39.674999999999997</v>
          </cell>
          <cell r="G57">
            <v>1</v>
          </cell>
          <cell r="H57">
            <v>45</v>
          </cell>
          <cell r="I57" t="str">
            <v>в матрице</v>
          </cell>
          <cell r="J57">
            <v>49.152999999999999</v>
          </cell>
          <cell r="K57">
            <v>-3.6259999999999977</v>
          </cell>
          <cell r="L57">
            <v>45.527000000000001</v>
          </cell>
          <cell r="N57">
            <v>20</v>
          </cell>
          <cell r="O57">
            <v>43</v>
          </cell>
          <cell r="P57">
            <v>9.1053999999999995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B58" t="str">
            <v>кг</v>
          </cell>
          <cell r="G58">
            <v>0</v>
          </cell>
          <cell r="H58" t="e">
            <v>#N/A</v>
          </cell>
          <cell r="I58" t="str">
            <v>в матрице</v>
          </cell>
          <cell r="K58">
            <v>0</v>
          </cell>
          <cell r="L58">
            <v>0</v>
          </cell>
          <cell r="P58">
            <v>0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C59">
            <v>103</v>
          </cell>
          <cell r="E59">
            <v>63</v>
          </cell>
          <cell r="G59">
            <v>0</v>
          </cell>
          <cell r="H59">
            <v>40</v>
          </cell>
          <cell r="I59" t="str">
            <v>не в матрице</v>
          </cell>
          <cell r="J59">
            <v>80</v>
          </cell>
          <cell r="K59">
            <v>-17</v>
          </cell>
          <cell r="L59">
            <v>63</v>
          </cell>
          <cell r="P59">
            <v>12.6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>
            <v>916</v>
          </cell>
          <cell r="E60">
            <v>653</v>
          </cell>
          <cell r="F60">
            <v>109</v>
          </cell>
          <cell r="G60">
            <v>0.4</v>
          </cell>
          <cell r="H60">
            <v>45</v>
          </cell>
          <cell r="I60" t="str">
            <v>в матрице</v>
          </cell>
          <cell r="J60">
            <v>655</v>
          </cell>
          <cell r="K60">
            <v>-2</v>
          </cell>
          <cell r="L60">
            <v>653</v>
          </cell>
          <cell r="N60">
            <v>544.59999999999991</v>
          </cell>
          <cell r="O60">
            <v>303</v>
          </cell>
          <cell r="P60">
            <v>130.6</v>
          </cell>
          <cell r="Q60">
            <v>480</v>
          </cell>
          <cell r="R60">
            <v>480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C61">
            <v>39</v>
          </cell>
          <cell r="D61">
            <v>150</v>
          </cell>
          <cell r="E61">
            <v>60</v>
          </cell>
          <cell r="F61">
            <v>109</v>
          </cell>
          <cell r="G61">
            <v>0.45</v>
          </cell>
          <cell r="H61">
            <v>50</v>
          </cell>
          <cell r="I61" t="str">
            <v>в матрице</v>
          </cell>
          <cell r="J61">
            <v>88</v>
          </cell>
          <cell r="K61">
            <v>-28</v>
          </cell>
          <cell r="L61">
            <v>60</v>
          </cell>
          <cell r="N61">
            <v>0</v>
          </cell>
          <cell r="O61">
            <v>0</v>
          </cell>
          <cell r="P61">
            <v>12</v>
          </cell>
          <cell r="Q61">
            <v>23</v>
          </cell>
          <cell r="R61">
            <v>0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C62">
            <v>447.00099999999998</v>
          </cell>
          <cell r="E62">
            <v>286.839</v>
          </cell>
          <cell r="F62">
            <v>114.878</v>
          </cell>
          <cell r="G62">
            <v>1</v>
          </cell>
          <cell r="H62">
            <v>45</v>
          </cell>
          <cell r="I62" t="str">
            <v>в матрице</v>
          </cell>
          <cell r="J62">
            <v>293.60000000000002</v>
          </cell>
          <cell r="K62">
            <v>-6.7610000000000241</v>
          </cell>
          <cell r="L62">
            <v>286.839</v>
          </cell>
          <cell r="N62">
            <v>0</v>
          </cell>
          <cell r="O62">
            <v>91</v>
          </cell>
          <cell r="P62">
            <v>57.367800000000003</v>
          </cell>
          <cell r="Q62">
            <v>425.1678</v>
          </cell>
          <cell r="R62">
            <v>425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C63">
            <v>218</v>
          </cell>
          <cell r="E63">
            <v>141</v>
          </cell>
          <cell r="F63">
            <v>22</v>
          </cell>
          <cell r="G63">
            <v>0.35</v>
          </cell>
          <cell r="H63">
            <v>40</v>
          </cell>
          <cell r="I63" t="str">
            <v>в матрице</v>
          </cell>
          <cell r="J63">
            <v>157</v>
          </cell>
          <cell r="K63">
            <v>-16</v>
          </cell>
          <cell r="L63">
            <v>141</v>
          </cell>
          <cell r="N63">
            <v>165</v>
          </cell>
          <cell r="O63">
            <v>11</v>
          </cell>
          <cell r="P63">
            <v>28.2</v>
          </cell>
          <cell r="Q63">
            <v>112.19999999999999</v>
          </cell>
          <cell r="R63">
            <v>120</v>
          </cell>
        </row>
        <row r="64">
          <cell r="A64" t="str">
            <v>297  Колбаса Мясорубская с рубленой грудинкой ВЕС ТМ Стародворье  ПОКОМ</v>
          </cell>
          <cell r="B64" t="str">
            <v>кг</v>
          </cell>
          <cell r="C64">
            <v>21.608000000000001</v>
          </cell>
          <cell r="E64">
            <v>10.792</v>
          </cell>
          <cell r="F64">
            <v>10.795999999999999</v>
          </cell>
          <cell r="G64">
            <v>1</v>
          </cell>
          <cell r="H64" t="e">
            <v>#N/A</v>
          </cell>
          <cell r="I64" t="str">
            <v>в матрице</v>
          </cell>
          <cell r="J64">
            <v>12.2</v>
          </cell>
          <cell r="K64">
            <v>-1.4079999999999995</v>
          </cell>
          <cell r="L64">
            <v>10.792</v>
          </cell>
          <cell r="N64">
            <v>0</v>
          </cell>
          <cell r="O64">
            <v>0</v>
          </cell>
          <cell r="P64">
            <v>2.1583999999999999</v>
          </cell>
          <cell r="Q64">
            <v>12.946400000000001</v>
          </cell>
          <cell r="R64">
            <v>20</v>
          </cell>
        </row>
        <row r="65">
          <cell r="A65" t="str">
            <v>301  Сосиски Сочинки по-баварски с сыром,  0.4кг, ТМ Стародворье  ПОКОМ</v>
          </cell>
          <cell r="B65" t="str">
            <v>шт</v>
          </cell>
          <cell r="C65">
            <v>573</v>
          </cell>
          <cell r="D65">
            <v>1542</v>
          </cell>
          <cell r="E65">
            <v>1526</v>
          </cell>
          <cell r="F65">
            <v>379</v>
          </cell>
          <cell r="G65">
            <v>0.4</v>
          </cell>
          <cell r="H65">
            <v>40</v>
          </cell>
          <cell r="I65" t="str">
            <v>в матрице</v>
          </cell>
          <cell r="J65">
            <v>1529</v>
          </cell>
          <cell r="K65">
            <v>-3</v>
          </cell>
          <cell r="L65">
            <v>446</v>
          </cell>
          <cell r="M65">
            <v>1080</v>
          </cell>
          <cell r="N65">
            <v>60</v>
          </cell>
          <cell r="O65">
            <v>132</v>
          </cell>
          <cell r="P65">
            <v>89.2</v>
          </cell>
          <cell r="Q65">
            <v>410.20000000000005</v>
          </cell>
          <cell r="R65">
            <v>450</v>
          </cell>
        </row>
        <row r="66">
          <cell r="A66" t="str">
            <v>302  Сосиски Сочинки по-баварски,  0.4кг, ТМ Стародворье  ПОКОМ</v>
          </cell>
          <cell r="B66" t="str">
            <v>шт</v>
          </cell>
          <cell r="C66">
            <v>935</v>
          </cell>
          <cell r="D66">
            <v>1896</v>
          </cell>
          <cell r="E66">
            <v>2129</v>
          </cell>
          <cell r="F66">
            <v>539</v>
          </cell>
          <cell r="G66">
            <v>0.4</v>
          </cell>
          <cell r="H66">
            <v>45</v>
          </cell>
          <cell r="I66" t="str">
            <v>в матрице</v>
          </cell>
          <cell r="J66">
            <v>2120</v>
          </cell>
          <cell r="K66">
            <v>9</v>
          </cell>
          <cell r="L66">
            <v>791</v>
          </cell>
          <cell r="M66">
            <v>1338</v>
          </cell>
          <cell r="N66">
            <v>0</v>
          </cell>
          <cell r="O66">
            <v>381</v>
          </cell>
          <cell r="P66">
            <v>158.19999999999999</v>
          </cell>
          <cell r="Q66">
            <v>820.19999999999982</v>
          </cell>
          <cell r="R66">
            <v>850</v>
          </cell>
        </row>
        <row r="67">
          <cell r="A67" t="str">
            <v>309  Сосиски Сочинки с сыром 0,4 кг ТМ Стародворье  ПОКОМ</v>
          </cell>
          <cell r="B67" t="str">
            <v>шт</v>
          </cell>
          <cell r="C67">
            <v>194</v>
          </cell>
          <cell r="D67">
            <v>408</v>
          </cell>
          <cell r="E67">
            <v>545</v>
          </cell>
          <cell r="G67">
            <v>0.4</v>
          </cell>
          <cell r="H67">
            <v>40</v>
          </cell>
          <cell r="I67" t="str">
            <v>в матрице</v>
          </cell>
          <cell r="J67">
            <v>575</v>
          </cell>
          <cell r="K67">
            <v>-30</v>
          </cell>
          <cell r="L67">
            <v>137</v>
          </cell>
          <cell r="M67">
            <v>408</v>
          </cell>
          <cell r="N67">
            <v>195.4</v>
          </cell>
          <cell r="O67">
            <v>147</v>
          </cell>
          <cell r="P67">
            <v>27.4</v>
          </cell>
        </row>
        <row r="68">
          <cell r="A68" t="str">
            <v>312  Ветчина Филейская ТМ Вязанка ТС Столичная ВЕС  ПОКОМ</v>
          </cell>
          <cell r="B68" t="str">
            <v>кг</v>
          </cell>
          <cell r="C68">
            <v>128.72999999999999</v>
          </cell>
          <cell r="D68">
            <v>0.23899999999999999</v>
          </cell>
          <cell r="E68">
            <v>99.322000000000003</v>
          </cell>
          <cell r="G68">
            <v>1</v>
          </cell>
          <cell r="H68">
            <v>50</v>
          </cell>
          <cell r="I68" t="str">
            <v>в матрице</v>
          </cell>
          <cell r="J68">
            <v>106.94799999999999</v>
          </cell>
          <cell r="K68">
            <v>-7.6259999999999906</v>
          </cell>
          <cell r="L68">
            <v>99.322000000000003</v>
          </cell>
          <cell r="N68">
            <v>123.6374</v>
          </cell>
          <cell r="O68">
            <v>31</v>
          </cell>
          <cell r="P68">
            <v>19.8644</v>
          </cell>
          <cell r="Q68">
            <v>63.870999999999995</v>
          </cell>
          <cell r="R68">
            <v>80</v>
          </cell>
        </row>
        <row r="69">
          <cell r="A69" t="str">
            <v>313 Колбаса вареная Молокуша ТМ Вязанка в оболочке полиамид. ВЕС  ПОКОМ</v>
          </cell>
          <cell r="B69" t="str">
            <v>кг</v>
          </cell>
          <cell r="C69">
            <v>286.15899999999999</v>
          </cell>
          <cell r="D69">
            <v>224.99600000000001</v>
          </cell>
          <cell r="E69">
            <v>291.64699999999999</v>
          </cell>
          <cell r="F69">
            <v>165.59399999999999</v>
          </cell>
          <cell r="G69">
            <v>1</v>
          </cell>
          <cell r="H69">
            <v>50</v>
          </cell>
          <cell r="I69" t="str">
            <v>в матрице</v>
          </cell>
          <cell r="J69">
            <v>332.82</v>
          </cell>
          <cell r="K69">
            <v>-41.173000000000002</v>
          </cell>
          <cell r="L69">
            <v>291.64699999999999</v>
          </cell>
          <cell r="N69">
            <v>100</v>
          </cell>
          <cell r="O69">
            <v>89</v>
          </cell>
          <cell r="P69">
            <v>58.3294</v>
          </cell>
          <cell r="Q69">
            <v>287.02939999999995</v>
          </cell>
          <cell r="R69">
            <v>250</v>
          </cell>
        </row>
        <row r="70">
          <cell r="A70" t="str">
            <v>314 Колбаса вареная Филейская ТМ Вязанка ТС Классическая в оболочке полиамид.  ПОКОМ</v>
          </cell>
          <cell r="B70" t="str">
            <v>кг</v>
          </cell>
          <cell r="C70">
            <v>139.64099999999999</v>
          </cell>
          <cell r="D70">
            <v>220.72</v>
          </cell>
          <cell r="E70">
            <v>207.93700000000001</v>
          </cell>
          <cell r="F70">
            <v>121.315</v>
          </cell>
          <cell r="G70">
            <v>1</v>
          </cell>
          <cell r="H70">
            <v>55</v>
          </cell>
          <cell r="I70" t="str">
            <v>в матрице</v>
          </cell>
          <cell r="J70">
            <v>197.52</v>
          </cell>
          <cell r="K70">
            <v>10.417000000000002</v>
          </cell>
          <cell r="L70">
            <v>207.93700000000001</v>
          </cell>
          <cell r="N70">
            <v>0</v>
          </cell>
          <cell r="O70">
            <v>91</v>
          </cell>
          <cell r="P70">
            <v>41.587400000000002</v>
          </cell>
          <cell r="Q70">
            <v>245.14640000000003</v>
          </cell>
          <cell r="R70">
            <v>220</v>
          </cell>
        </row>
        <row r="71">
          <cell r="A71" t="str">
            <v>316 Колбаса варенокоиз мяса птицы Сервелат Пражский ТМ Зареченские ТС Зареченские  ПОКОМ</v>
          </cell>
          <cell r="B71" t="str">
            <v>кг</v>
          </cell>
          <cell r="G71">
            <v>0</v>
          </cell>
          <cell r="H71" t="e">
            <v>#N/A</v>
          </cell>
          <cell r="I71" t="str">
            <v>в матрице</v>
          </cell>
          <cell r="K71">
            <v>0</v>
          </cell>
          <cell r="L71">
            <v>0</v>
          </cell>
          <cell r="P71">
            <v>0</v>
          </cell>
        </row>
        <row r="72">
          <cell r="A72" t="str">
            <v>317 Колбаса Сервелат Рижский ТМ Зареченские ТС Зареченские  фиброуз в вакуумной у  ПОКОМ</v>
          </cell>
          <cell r="B72" t="str">
            <v>кг</v>
          </cell>
          <cell r="G72">
            <v>0</v>
          </cell>
          <cell r="H72" t="e">
            <v>#N/A</v>
          </cell>
          <cell r="I72" t="str">
            <v>в матрице</v>
          </cell>
          <cell r="K72">
            <v>0</v>
          </cell>
          <cell r="L72">
            <v>0</v>
          </cell>
          <cell r="P72">
            <v>0</v>
          </cell>
        </row>
        <row r="73">
          <cell r="A73" t="str">
            <v>318 Сосиски Датские ТМ Зареченские колбасы ТС Зареченские п полиамид в модифициров  ПОКОМ</v>
          </cell>
          <cell r="B73" t="str">
            <v>кг</v>
          </cell>
          <cell r="C73">
            <v>65.620999999999995</v>
          </cell>
          <cell r="E73">
            <v>-0.78</v>
          </cell>
          <cell r="G73">
            <v>1</v>
          </cell>
          <cell r="H73">
            <v>40</v>
          </cell>
          <cell r="I73" t="str">
            <v>в матрице</v>
          </cell>
          <cell r="J73">
            <v>26.9</v>
          </cell>
          <cell r="K73">
            <v>-27.68</v>
          </cell>
          <cell r="L73">
            <v>-0.78</v>
          </cell>
          <cell r="N73">
            <v>0</v>
          </cell>
          <cell r="O73">
            <v>0</v>
          </cell>
          <cell r="P73">
            <v>-0.156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>
            <v>709</v>
          </cell>
          <cell r="E74">
            <v>503</v>
          </cell>
          <cell r="F74">
            <v>82</v>
          </cell>
          <cell r="G74">
            <v>0.4</v>
          </cell>
          <cell r="H74">
            <v>45</v>
          </cell>
          <cell r="I74" t="str">
            <v>в матрице</v>
          </cell>
          <cell r="J74">
            <v>505</v>
          </cell>
          <cell r="K74">
            <v>-2</v>
          </cell>
          <cell r="L74">
            <v>503</v>
          </cell>
          <cell r="N74">
            <v>490.40000000000009</v>
          </cell>
          <cell r="O74">
            <v>218</v>
          </cell>
          <cell r="P74">
            <v>100.6</v>
          </cell>
          <cell r="Q74">
            <v>316.19999999999982</v>
          </cell>
          <cell r="R74">
            <v>316</v>
          </cell>
        </row>
        <row r="75">
          <cell r="A75" t="str">
            <v>321 Сосиски Сочинки по-баварски с сыром ТМ Стародворье в оболочке  ПОКОМ</v>
          </cell>
          <cell r="B75" t="str">
            <v>кг</v>
          </cell>
          <cell r="G75">
            <v>0</v>
          </cell>
          <cell r="H75" t="e">
            <v>#N/A</v>
          </cell>
          <cell r="I75" t="str">
            <v>в матрице</v>
          </cell>
          <cell r="K75">
            <v>0</v>
          </cell>
          <cell r="L75">
            <v>0</v>
          </cell>
          <cell r="P75">
            <v>0</v>
          </cell>
        </row>
        <row r="76">
          <cell r="A76" t="str">
            <v>322 Сосиски Сочинки с сыром ТМ Стародворье в оболочке  ПОКОМ</v>
          </cell>
          <cell r="B76" t="str">
            <v>кг</v>
          </cell>
          <cell r="G76">
            <v>0</v>
          </cell>
          <cell r="H76" t="e">
            <v>#N/A</v>
          </cell>
          <cell r="I76" t="str">
            <v>в матрице</v>
          </cell>
          <cell r="K76">
            <v>0</v>
          </cell>
          <cell r="L76">
            <v>0</v>
          </cell>
          <cell r="P76">
            <v>0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C77">
            <v>174</v>
          </cell>
          <cell r="E77">
            <v>128</v>
          </cell>
          <cell r="F77">
            <v>41</v>
          </cell>
          <cell r="G77">
            <v>0.35</v>
          </cell>
          <cell r="H77">
            <v>40</v>
          </cell>
          <cell r="I77" t="str">
            <v>в матрице</v>
          </cell>
          <cell r="J77">
            <v>129</v>
          </cell>
          <cell r="K77">
            <v>-1</v>
          </cell>
          <cell r="L77">
            <v>128</v>
          </cell>
          <cell r="N77">
            <v>0</v>
          </cell>
          <cell r="O77">
            <v>0</v>
          </cell>
          <cell r="P77">
            <v>25.6</v>
          </cell>
          <cell r="Q77">
            <v>189.4</v>
          </cell>
          <cell r="R77">
            <v>190</v>
          </cell>
        </row>
        <row r="78">
          <cell r="A78" t="str">
            <v>339  Колбаса вареная Филейская ТМ Вязанка ТС Классическая, 0,40 кг.  ПОКОМ</v>
          </cell>
          <cell r="B78" t="str">
            <v>шт</v>
          </cell>
          <cell r="C78">
            <v>30</v>
          </cell>
          <cell r="E78">
            <v>29</v>
          </cell>
          <cell r="F78">
            <v>1</v>
          </cell>
          <cell r="G78">
            <v>0.4</v>
          </cell>
          <cell r="H78" t="e">
            <v>#N/A</v>
          </cell>
          <cell r="I78" t="str">
            <v>в матрице</v>
          </cell>
          <cell r="J78">
            <v>29</v>
          </cell>
          <cell r="K78">
            <v>0</v>
          </cell>
          <cell r="L78">
            <v>29</v>
          </cell>
          <cell r="N78">
            <v>0</v>
          </cell>
          <cell r="O78">
            <v>11</v>
          </cell>
          <cell r="P78">
            <v>5.8</v>
          </cell>
          <cell r="Q78">
            <v>40.199999999999996</v>
          </cell>
          <cell r="R78">
            <v>40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 t="str">
            <v>шт</v>
          </cell>
          <cell r="D79">
            <v>620</v>
          </cell>
          <cell r="E79">
            <v>620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620</v>
          </cell>
          <cell r="K79">
            <v>0</v>
          </cell>
          <cell r="L79">
            <v>0</v>
          </cell>
          <cell r="M79">
            <v>620</v>
          </cell>
          <cell r="P79">
            <v>0</v>
          </cell>
        </row>
        <row r="80">
          <cell r="A80" t="str">
            <v>344 Колбаса Салями Финская ТМ Стародворски колбасы ТС Вязанка в оболочке фиброуз в вак 0,35 кг ПОКОМ</v>
          </cell>
          <cell r="B80" t="str">
            <v>шт</v>
          </cell>
          <cell r="D80">
            <v>160</v>
          </cell>
          <cell r="E80">
            <v>160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160</v>
          </cell>
          <cell r="K80">
            <v>0</v>
          </cell>
          <cell r="L80">
            <v>0</v>
          </cell>
          <cell r="M80">
            <v>160</v>
          </cell>
          <cell r="P80">
            <v>0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B81" t="str">
            <v>шт</v>
          </cell>
          <cell r="D81">
            <v>318</v>
          </cell>
          <cell r="E81">
            <v>318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318</v>
          </cell>
          <cell r="K81">
            <v>0</v>
          </cell>
          <cell r="L81">
            <v>0</v>
          </cell>
          <cell r="M81">
            <v>318</v>
          </cell>
          <cell r="P81">
            <v>0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B82" t="str">
            <v>шт</v>
          </cell>
          <cell r="D82">
            <v>880</v>
          </cell>
          <cell r="E82">
            <v>880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880</v>
          </cell>
          <cell r="K82">
            <v>0</v>
          </cell>
          <cell r="L82">
            <v>0</v>
          </cell>
          <cell r="M82">
            <v>880</v>
          </cell>
          <cell r="P82">
            <v>0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  <cell r="D83">
            <v>612</v>
          </cell>
          <cell r="E83">
            <v>612</v>
          </cell>
          <cell r="G83">
            <v>0</v>
          </cell>
          <cell r="H83" t="e">
            <v>#N/A</v>
          </cell>
          <cell r="I83" t="str">
            <v>в матрице</v>
          </cell>
          <cell r="J83">
            <v>612</v>
          </cell>
          <cell r="K83">
            <v>0</v>
          </cell>
          <cell r="L83">
            <v>0</v>
          </cell>
          <cell r="M83">
            <v>612</v>
          </cell>
          <cell r="P83">
            <v>0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  <cell r="D84">
            <v>312</v>
          </cell>
          <cell r="E84">
            <v>312</v>
          </cell>
          <cell r="G84">
            <v>0</v>
          </cell>
          <cell r="H84" t="e">
            <v>#N/A</v>
          </cell>
          <cell r="I84" t="str">
            <v>не в матрице</v>
          </cell>
          <cell r="J84">
            <v>312</v>
          </cell>
          <cell r="K84">
            <v>0</v>
          </cell>
          <cell r="L84">
            <v>0</v>
          </cell>
          <cell r="M84">
            <v>312</v>
          </cell>
          <cell r="P84">
            <v>0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  <cell r="C85">
            <v>173</v>
          </cell>
          <cell r="D85">
            <v>1119</v>
          </cell>
          <cell r="E85">
            <v>1151</v>
          </cell>
          <cell r="F85">
            <v>104</v>
          </cell>
          <cell r="G85">
            <v>0.4</v>
          </cell>
          <cell r="H85">
            <v>40</v>
          </cell>
          <cell r="I85" t="str">
            <v>в матрице</v>
          </cell>
          <cell r="J85">
            <v>1158</v>
          </cell>
          <cell r="K85">
            <v>-7</v>
          </cell>
          <cell r="L85">
            <v>149</v>
          </cell>
          <cell r="M85">
            <v>1002</v>
          </cell>
          <cell r="N85">
            <v>0</v>
          </cell>
          <cell r="O85">
            <v>21</v>
          </cell>
          <cell r="P85">
            <v>29.8</v>
          </cell>
          <cell r="Q85">
            <v>202.8</v>
          </cell>
          <cell r="R85">
            <v>203</v>
          </cell>
        </row>
        <row r="86">
          <cell r="A86" t="str">
            <v>355 Сос Молочные для завтрака ОР полиамид мгс 0,4 кг НД СК  ПОКОМ</v>
          </cell>
          <cell r="B86" t="str">
            <v>шт</v>
          </cell>
          <cell r="D86">
            <v>936</v>
          </cell>
          <cell r="E86">
            <v>936</v>
          </cell>
          <cell r="G86">
            <v>0</v>
          </cell>
          <cell r="H86" t="e">
            <v>#N/A</v>
          </cell>
          <cell r="I86" t="str">
            <v>в матрице</v>
          </cell>
          <cell r="J86">
            <v>936</v>
          </cell>
          <cell r="K86">
            <v>0</v>
          </cell>
          <cell r="L86">
            <v>0</v>
          </cell>
          <cell r="M86">
            <v>936</v>
          </cell>
          <cell r="P86">
            <v>0</v>
          </cell>
        </row>
        <row r="87">
          <cell r="A87" t="str">
            <v>358 Колбаса Сервелат Мясорубский ТМ Стародворье с мелкорубленным окороком в вак упак  ПОКОМ</v>
          </cell>
          <cell r="B87" t="str">
            <v>кг</v>
          </cell>
          <cell r="C87">
            <v>33.24</v>
          </cell>
          <cell r="E87">
            <v>10.749000000000001</v>
          </cell>
          <cell r="G87">
            <v>1</v>
          </cell>
          <cell r="H87">
            <v>40</v>
          </cell>
          <cell r="I87" t="str">
            <v>в матрице</v>
          </cell>
          <cell r="J87">
            <v>13.159000000000001</v>
          </cell>
          <cell r="K87">
            <v>-2.41</v>
          </cell>
          <cell r="L87">
            <v>10.749000000000001</v>
          </cell>
          <cell r="N87">
            <v>42.616600000000012</v>
          </cell>
          <cell r="O87">
            <v>0</v>
          </cell>
          <cell r="P87">
            <v>2.1497999999999999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B88" t="str">
            <v>шт</v>
          </cell>
          <cell r="C88">
            <v>44</v>
          </cell>
          <cell r="E88">
            <v>33</v>
          </cell>
          <cell r="F88">
            <v>8</v>
          </cell>
          <cell r="G88">
            <v>0</v>
          </cell>
          <cell r="H88">
            <v>35</v>
          </cell>
          <cell r="I88" t="str">
            <v>не в матрице</v>
          </cell>
          <cell r="J88">
            <v>33</v>
          </cell>
          <cell r="K88">
            <v>0</v>
          </cell>
          <cell r="L88">
            <v>33</v>
          </cell>
          <cell r="P88">
            <v>6.6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B89" t="str">
            <v>шт</v>
          </cell>
          <cell r="C89">
            <v>101</v>
          </cell>
          <cell r="E89">
            <v>76</v>
          </cell>
          <cell r="G89">
            <v>0</v>
          </cell>
          <cell r="H89">
            <v>45</v>
          </cell>
          <cell r="I89" t="str">
            <v>не в матрице</v>
          </cell>
          <cell r="J89">
            <v>87</v>
          </cell>
          <cell r="K89">
            <v>-11</v>
          </cell>
          <cell r="L89">
            <v>76</v>
          </cell>
          <cell r="P89">
            <v>15.2</v>
          </cell>
        </row>
        <row r="90">
          <cell r="A90" t="str">
            <v>363 Сардельки Филейские Вязанка ТМ Вязанка в обол NDX  ПОКОМ</v>
          </cell>
          <cell r="B90" t="str">
            <v>кг</v>
          </cell>
          <cell r="C90">
            <v>33.067999999999998</v>
          </cell>
          <cell r="D90">
            <v>1.367</v>
          </cell>
          <cell r="E90">
            <v>31.725000000000001</v>
          </cell>
          <cell r="G90">
            <v>1</v>
          </cell>
          <cell r="H90" t="e">
            <v>#N/A</v>
          </cell>
          <cell r="I90" t="str">
            <v>в матрице</v>
          </cell>
          <cell r="J90">
            <v>29.977</v>
          </cell>
          <cell r="K90">
            <v>1.7480000000000011</v>
          </cell>
          <cell r="L90">
            <v>31.725000000000001</v>
          </cell>
          <cell r="N90">
            <v>0</v>
          </cell>
          <cell r="O90">
            <v>38</v>
          </cell>
          <cell r="P90">
            <v>6.3450000000000006</v>
          </cell>
          <cell r="Q90">
            <v>31.795000000000002</v>
          </cell>
          <cell r="R90">
            <v>32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B91" t="str">
            <v>шт</v>
          </cell>
          <cell r="C91">
            <v>34</v>
          </cell>
          <cell r="E91">
            <v>11</v>
          </cell>
          <cell r="G91">
            <v>0</v>
          </cell>
          <cell r="H91">
            <v>45</v>
          </cell>
          <cell r="I91" t="str">
            <v>не в матрице</v>
          </cell>
          <cell r="J91">
            <v>14</v>
          </cell>
          <cell r="K91">
            <v>-3</v>
          </cell>
          <cell r="L91">
            <v>11</v>
          </cell>
          <cell r="P91">
            <v>2.2000000000000002</v>
          </cell>
        </row>
        <row r="92">
          <cell r="A92" t="str">
            <v>367 Вареные колбасы Молокуша Вязанка Фикс.вес 0,45 п/а Вязанка  ПОКОМ</v>
          </cell>
          <cell r="B92" t="str">
            <v>шт</v>
          </cell>
          <cell r="E92">
            <v>32</v>
          </cell>
          <cell r="F92">
            <v>8</v>
          </cell>
          <cell r="G92">
            <v>0.45</v>
          </cell>
          <cell r="H92" t="e">
            <v>#N/A</v>
          </cell>
          <cell r="I92" t="str">
            <v>в матрице</v>
          </cell>
          <cell r="K92">
            <v>32</v>
          </cell>
          <cell r="L92">
            <v>32</v>
          </cell>
          <cell r="N92">
            <v>0</v>
          </cell>
          <cell r="O92">
            <v>0</v>
          </cell>
          <cell r="P92">
            <v>6.4</v>
          </cell>
          <cell r="Q92">
            <v>43.2</v>
          </cell>
          <cell r="R92">
            <v>43</v>
          </cell>
        </row>
        <row r="93">
          <cell r="A93" t="str">
            <v>368 Колбаса вареная Молокуша ТМ Вязанка в оболочке полиамид 0,45 кг</v>
          </cell>
          <cell r="B93" t="str">
            <v>шт</v>
          </cell>
          <cell r="C93">
            <v>40</v>
          </cell>
          <cell r="D93">
            <v>9</v>
          </cell>
          <cell r="E93">
            <v>32</v>
          </cell>
          <cell r="F93">
            <v>8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33</v>
          </cell>
          <cell r="K93">
            <v>-1</v>
          </cell>
          <cell r="L93">
            <v>32</v>
          </cell>
          <cell r="P93">
            <v>6.4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>
            <v>330.745</v>
          </cell>
          <cell r="D94">
            <v>205.018</v>
          </cell>
          <cell r="E94">
            <v>206.452</v>
          </cell>
          <cell r="F94">
            <v>289.30399999999997</v>
          </cell>
          <cell r="G94">
            <v>1</v>
          </cell>
          <cell r="H94">
            <v>50</v>
          </cell>
          <cell r="I94" t="str">
            <v>в матрице</v>
          </cell>
          <cell r="J94">
            <v>198.12</v>
          </cell>
          <cell r="K94">
            <v>8.3319999999999936</v>
          </cell>
          <cell r="L94">
            <v>206.452</v>
          </cell>
          <cell r="N94">
            <v>0</v>
          </cell>
          <cell r="O94">
            <v>0</v>
          </cell>
          <cell r="P94">
            <v>41.290399999999998</v>
          </cell>
          <cell r="Q94">
            <v>164.8904</v>
          </cell>
          <cell r="R94">
            <v>165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>
            <v>28.748000000000001</v>
          </cell>
          <cell r="E95">
            <v>16.111999999999998</v>
          </cell>
          <cell r="F95">
            <v>1.363</v>
          </cell>
          <cell r="G95">
            <v>1</v>
          </cell>
          <cell r="H95">
            <v>50</v>
          </cell>
          <cell r="I95" t="str">
            <v>в матрице</v>
          </cell>
          <cell r="J95">
            <v>15.65</v>
          </cell>
          <cell r="K95">
            <v>0.46199999999999797</v>
          </cell>
          <cell r="L95">
            <v>16.111999999999998</v>
          </cell>
          <cell r="N95">
            <v>67.968999999999994</v>
          </cell>
          <cell r="O95">
            <v>20</v>
          </cell>
          <cell r="P95">
            <v>3.2223999999999995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>
            <v>686</v>
          </cell>
          <cell r="D96">
            <v>323</v>
          </cell>
          <cell r="E96">
            <v>502</v>
          </cell>
          <cell r="F96">
            <v>411</v>
          </cell>
          <cell r="G96">
            <v>0.4</v>
          </cell>
          <cell r="H96">
            <v>40</v>
          </cell>
          <cell r="I96" t="str">
            <v>в матрице</v>
          </cell>
          <cell r="J96">
            <v>509</v>
          </cell>
          <cell r="K96">
            <v>-7</v>
          </cell>
          <cell r="L96">
            <v>502</v>
          </cell>
          <cell r="N96">
            <v>0</v>
          </cell>
          <cell r="O96">
            <v>266</v>
          </cell>
          <cell r="P96">
            <v>100.4</v>
          </cell>
          <cell r="Q96">
            <v>427.40000000000009</v>
          </cell>
          <cell r="R96">
            <v>427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>
            <v>622</v>
          </cell>
          <cell r="D97">
            <v>225</v>
          </cell>
          <cell r="E97">
            <v>443</v>
          </cell>
          <cell r="F97">
            <v>315</v>
          </cell>
          <cell r="G97">
            <v>0.4</v>
          </cell>
          <cell r="H97">
            <v>40</v>
          </cell>
          <cell r="I97" t="str">
            <v>в матрице</v>
          </cell>
          <cell r="J97">
            <v>444</v>
          </cell>
          <cell r="K97">
            <v>-1</v>
          </cell>
          <cell r="L97">
            <v>443</v>
          </cell>
          <cell r="N97">
            <v>0</v>
          </cell>
          <cell r="O97">
            <v>94</v>
          </cell>
          <cell r="P97">
            <v>88.6</v>
          </cell>
          <cell r="Q97">
            <v>565.59999999999991</v>
          </cell>
          <cell r="R97">
            <v>500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D98">
            <v>320</v>
          </cell>
          <cell r="E98">
            <v>323</v>
          </cell>
          <cell r="F98">
            <v>33</v>
          </cell>
          <cell r="G98">
            <v>0.45</v>
          </cell>
          <cell r="H98" t="e">
            <v>#N/A</v>
          </cell>
          <cell r="I98" t="str">
            <v>в матрице</v>
          </cell>
          <cell r="J98">
            <v>320</v>
          </cell>
          <cell r="K98">
            <v>3</v>
          </cell>
          <cell r="L98">
            <v>3</v>
          </cell>
          <cell r="M98">
            <v>320</v>
          </cell>
          <cell r="N98">
            <v>0</v>
          </cell>
          <cell r="O98">
            <v>0</v>
          </cell>
          <cell r="P98">
            <v>0.6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378</v>
          </cell>
          <cell r="E99">
            <v>378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378</v>
          </cell>
          <cell r="K99">
            <v>0</v>
          </cell>
          <cell r="L99">
            <v>0</v>
          </cell>
          <cell r="M99">
            <v>378</v>
          </cell>
          <cell r="P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C100">
            <v>46</v>
          </cell>
          <cell r="D100">
            <v>444</v>
          </cell>
          <cell r="E100">
            <v>451</v>
          </cell>
          <cell r="F100">
            <v>37</v>
          </cell>
          <cell r="G100">
            <v>0</v>
          </cell>
          <cell r="H100" t="e">
            <v>#N/A</v>
          </cell>
          <cell r="I100" t="str">
            <v>не в матрице</v>
          </cell>
          <cell r="J100">
            <v>451</v>
          </cell>
          <cell r="K100">
            <v>0</v>
          </cell>
          <cell r="L100">
            <v>7</v>
          </cell>
          <cell r="M100">
            <v>444</v>
          </cell>
          <cell r="P100">
            <v>1.4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894</v>
          </cell>
          <cell r="E101">
            <v>894</v>
          </cell>
          <cell r="G101">
            <v>0</v>
          </cell>
          <cell r="H101" t="e">
            <v>#N/A</v>
          </cell>
          <cell r="I101" t="str">
            <v>не в матрице</v>
          </cell>
          <cell r="J101">
            <v>894</v>
          </cell>
          <cell r="K101">
            <v>0</v>
          </cell>
          <cell r="L101">
            <v>0</v>
          </cell>
          <cell r="M101">
            <v>894</v>
          </cell>
          <cell r="P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396</v>
          </cell>
          <cell r="E102">
            <v>396</v>
          </cell>
          <cell r="G102">
            <v>0</v>
          </cell>
          <cell r="H102" t="e">
            <v>#N/A</v>
          </cell>
          <cell r="I102" t="str">
            <v>не в матрице</v>
          </cell>
          <cell r="J102">
            <v>396</v>
          </cell>
          <cell r="K102">
            <v>0</v>
          </cell>
          <cell r="L102">
            <v>0</v>
          </cell>
          <cell r="M102">
            <v>396</v>
          </cell>
          <cell r="P102">
            <v>0</v>
          </cell>
        </row>
        <row r="103">
          <cell r="A103" t="str">
            <v>381  Сардельки Сочинки 0,4кг ТМ Стародворье  ПОКОМ</v>
          </cell>
          <cell r="B103" t="str">
            <v>шт</v>
          </cell>
          <cell r="C103">
            <v>123</v>
          </cell>
          <cell r="D103">
            <v>84</v>
          </cell>
          <cell r="E103">
            <v>109</v>
          </cell>
          <cell r="F103">
            <v>83</v>
          </cell>
          <cell r="G103">
            <v>0.4</v>
          </cell>
          <cell r="H103">
            <v>40</v>
          </cell>
          <cell r="I103" t="str">
            <v>в матрице</v>
          </cell>
          <cell r="J103">
            <v>113</v>
          </cell>
          <cell r="K103">
            <v>-4</v>
          </cell>
          <cell r="L103">
            <v>109</v>
          </cell>
          <cell r="N103">
            <v>0</v>
          </cell>
          <cell r="O103">
            <v>0</v>
          </cell>
          <cell r="P103">
            <v>21.8</v>
          </cell>
          <cell r="Q103">
            <v>156.80000000000001</v>
          </cell>
          <cell r="R103">
            <v>160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C104">
            <v>155.03899999999999</v>
          </cell>
          <cell r="D104">
            <v>4.9660000000000002</v>
          </cell>
          <cell r="E104">
            <v>100.593</v>
          </cell>
          <cell r="F104">
            <v>0.81299999999999994</v>
          </cell>
          <cell r="G104">
            <v>1</v>
          </cell>
          <cell r="H104">
            <v>40</v>
          </cell>
          <cell r="I104" t="str">
            <v>в матрице</v>
          </cell>
          <cell r="J104">
            <v>113.565</v>
          </cell>
          <cell r="K104">
            <v>-12.971999999999994</v>
          </cell>
          <cell r="L104">
            <v>100.593</v>
          </cell>
          <cell r="N104">
            <v>237.02820000000011</v>
          </cell>
          <cell r="O104">
            <v>0</v>
          </cell>
          <cell r="P104">
            <v>20.118600000000001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C105">
            <v>110.018</v>
          </cell>
          <cell r="D105">
            <v>33.140999999999998</v>
          </cell>
          <cell r="E105">
            <v>56.524000000000001</v>
          </cell>
          <cell r="F105">
            <v>55.289000000000001</v>
          </cell>
          <cell r="G105">
            <v>1</v>
          </cell>
          <cell r="H105">
            <v>40</v>
          </cell>
          <cell r="I105" t="str">
            <v>в матрице</v>
          </cell>
          <cell r="J105">
            <v>58.564</v>
          </cell>
          <cell r="K105">
            <v>-2.0399999999999991</v>
          </cell>
          <cell r="L105">
            <v>56.524000000000001</v>
          </cell>
          <cell r="N105">
            <v>160.7808</v>
          </cell>
          <cell r="O105">
            <v>0</v>
          </cell>
          <cell r="P105">
            <v>11.3048</v>
          </cell>
        </row>
        <row r="106">
          <cell r="A106" t="str">
            <v>391 Вареные колбасы «Докторская ГОСТ» Фикс.вес 0,37 п/а ТМ «Вязанка»  Поком</v>
          </cell>
          <cell r="B106" t="str">
            <v>шт</v>
          </cell>
          <cell r="G106">
            <v>0</v>
          </cell>
          <cell r="H106" t="e">
            <v>#N/A</v>
          </cell>
          <cell r="I106" t="str">
            <v>в матрице</v>
          </cell>
          <cell r="K106">
            <v>0</v>
          </cell>
          <cell r="L106">
            <v>0</v>
          </cell>
          <cell r="P106">
            <v>0</v>
          </cell>
        </row>
        <row r="107">
          <cell r="A107" t="str">
            <v>392 Вареные колбасы «Докторская ГОСТ» Фикс.вес 0,6 Вектор ТМ «Дугушка»  Поком</v>
          </cell>
          <cell r="B107" t="str">
            <v>шт</v>
          </cell>
          <cell r="G107">
            <v>0</v>
          </cell>
          <cell r="H107" t="e">
            <v>#N/A</v>
          </cell>
          <cell r="I107" t="str">
            <v>в матрице</v>
          </cell>
          <cell r="K107">
            <v>0</v>
          </cell>
          <cell r="L107">
            <v>0</v>
          </cell>
          <cell r="P107">
            <v>0</v>
          </cell>
        </row>
        <row r="108">
          <cell r="A108" t="str">
            <v>393 Ветчины Сливушка с индейкой Вязанка Фикс.вес 0,4 П/а Вязанка  Поком</v>
          </cell>
          <cell r="B108" t="str">
            <v>шт</v>
          </cell>
          <cell r="E108">
            <v>25</v>
          </cell>
          <cell r="F108">
            <v>5</v>
          </cell>
          <cell r="G108">
            <v>0.4</v>
          </cell>
          <cell r="H108" t="e">
            <v>#N/A</v>
          </cell>
          <cell r="I108" t="str">
            <v>в матрице</v>
          </cell>
          <cell r="K108">
            <v>25</v>
          </cell>
          <cell r="L108">
            <v>25</v>
          </cell>
          <cell r="N108">
            <v>0</v>
          </cell>
          <cell r="O108">
            <v>14</v>
          </cell>
          <cell r="P108">
            <v>5</v>
          </cell>
          <cell r="Q108">
            <v>36</v>
          </cell>
          <cell r="R108">
            <v>30</v>
          </cell>
        </row>
        <row r="109">
          <cell r="A109" t="str">
            <v>394 Ветчина Сочинка с сочным окороком ТМ Стародворье полиамид ф/в 0,35 кг  Поком</v>
          </cell>
          <cell r="B109" t="str">
            <v>шт</v>
          </cell>
          <cell r="G109">
            <v>0</v>
          </cell>
          <cell r="H109" t="e">
            <v>#N/A</v>
          </cell>
          <cell r="I109" t="str">
            <v>в матрице</v>
          </cell>
          <cell r="K109">
            <v>0</v>
          </cell>
          <cell r="L109">
            <v>0</v>
          </cell>
          <cell r="P109">
            <v>0</v>
          </cell>
        </row>
        <row r="110">
          <cell r="A110" t="str">
            <v>395 Ветчины «Дугушка» Фикс.вес 0,6 П/а ТМ «Дугушка»  Поком</v>
          </cell>
          <cell r="B110" t="str">
            <v>шт</v>
          </cell>
          <cell r="C110">
            <v>30</v>
          </cell>
          <cell r="D110">
            <v>1</v>
          </cell>
          <cell r="E110">
            <v>5</v>
          </cell>
          <cell r="F110">
            <v>26</v>
          </cell>
          <cell r="G110">
            <v>0.6</v>
          </cell>
          <cell r="H110" t="e">
            <v>#N/A</v>
          </cell>
          <cell r="I110" t="str">
            <v>в матрице</v>
          </cell>
          <cell r="J110">
            <v>5</v>
          </cell>
          <cell r="K110">
            <v>0</v>
          </cell>
          <cell r="L110">
            <v>5</v>
          </cell>
          <cell r="N110">
            <v>0</v>
          </cell>
          <cell r="O110">
            <v>0</v>
          </cell>
          <cell r="P110">
            <v>1</v>
          </cell>
        </row>
        <row r="111">
          <cell r="A111" t="str">
            <v>396 Сардельки «Филейские» Фикс.вес 0,4 NDX мгс ТМ «Вязанка»</v>
          </cell>
          <cell r="B111" t="str">
            <v>шт</v>
          </cell>
          <cell r="G111">
            <v>0</v>
          </cell>
          <cell r="H111" t="e">
            <v>#N/A</v>
          </cell>
          <cell r="I111" t="str">
            <v>в матрице</v>
          </cell>
          <cell r="K111">
            <v>0</v>
          </cell>
          <cell r="L111">
            <v>0</v>
          </cell>
          <cell r="P111">
            <v>0</v>
          </cell>
        </row>
        <row r="112">
          <cell r="A112" t="str">
            <v>397 Сосиски Сливочные по-стародворски Бордо Фикс.вес 0,45 П/а мгс Стародворье  Поком</v>
          </cell>
          <cell r="B112" t="str">
            <v>шт</v>
          </cell>
          <cell r="G112">
            <v>0</v>
          </cell>
          <cell r="H112" t="e">
            <v>#N/A</v>
          </cell>
          <cell r="I112" t="str">
            <v>в матрице</v>
          </cell>
          <cell r="K112">
            <v>0</v>
          </cell>
          <cell r="L112">
            <v>0</v>
          </cell>
          <cell r="P112">
            <v>0</v>
          </cell>
        </row>
        <row r="113">
          <cell r="A113" t="str">
            <v>398 Сосиски Молочные Дугушки Дугушка Весовые П/а мгс Дугушка  Поком</v>
          </cell>
          <cell r="B113" t="str">
            <v>кг</v>
          </cell>
          <cell r="G113">
            <v>0</v>
          </cell>
          <cell r="H113" t="e">
            <v>#N/A</v>
          </cell>
          <cell r="I113" t="str">
            <v>в матрице</v>
          </cell>
          <cell r="K113">
            <v>0</v>
          </cell>
          <cell r="L113">
            <v>0</v>
          </cell>
          <cell r="P113">
            <v>0</v>
          </cell>
        </row>
        <row r="114">
          <cell r="A114" t="str">
            <v>406 Ветчины Сливушка с индейкой Вязанка Фикс.вес 0,4 П/а Вязанка  Поком</v>
          </cell>
          <cell r="B114" t="str">
            <v>шт</v>
          </cell>
          <cell r="C114">
            <v>30</v>
          </cell>
          <cell r="E114">
            <v>25</v>
          </cell>
          <cell r="F114">
            <v>5</v>
          </cell>
          <cell r="G114">
            <v>0</v>
          </cell>
          <cell r="H114" t="e">
            <v>#N/A</v>
          </cell>
          <cell r="I114" t="str">
            <v>не в матрице</v>
          </cell>
          <cell r="J114">
            <v>25</v>
          </cell>
          <cell r="K114">
            <v>0</v>
          </cell>
          <cell r="L114">
            <v>25</v>
          </cell>
          <cell r="P114">
            <v>5</v>
          </cell>
        </row>
        <row r="115">
          <cell r="A115" t="str">
            <v>417 П/к колбасы «Сочинка рубленая с сочным окороком» Весовой фиброуз ТМ «Стародворье»  Поком</v>
          </cell>
          <cell r="B115" t="str">
            <v>кг</v>
          </cell>
          <cell r="G115">
            <v>0</v>
          </cell>
          <cell r="H115" t="e">
            <v>#N/A</v>
          </cell>
          <cell r="I115" t="str">
            <v>в матрице</v>
          </cell>
          <cell r="K115">
            <v>0</v>
          </cell>
          <cell r="L115">
            <v>0</v>
          </cell>
          <cell r="P115">
            <v>0</v>
          </cell>
        </row>
        <row r="116">
          <cell r="A116" t="str">
            <v>431 Ветчина Филейская ТМ Вязанка ТС Столичная в оболочке полиамид 0,45 кг.  Поком</v>
          </cell>
          <cell r="B116" t="str">
            <v>шт</v>
          </cell>
          <cell r="C116">
            <v>36</v>
          </cell>
          <cell r="E116">
            <v>3</v>
          </cell>
          <cell r="F116">
            <v>33</v>
          </cell>
          <cell r="G116">
            <v>0</v>
          </cell>
          <cell r="H116" t="e">
            <v>#N/A</v>
          </cell>
          <cell r="I116" t="str">
            <v>не в матрице</v>
          </cell>
          <cell r="J116">
            <v>3</v>
          </cell>
          <cell r="K116">
            <v>0</v>
          </cell>
          <cell r="L116">
            <v>3</v>
          </cell>
          <cell r="P116">
            <v>0.6</v>
          </cell>
        </row>
        <row r="117">
          <cell r="A117" t="str">
            <v>446 Сосиски Баварские с сыром 0,35 кг. ТМ Стародворье в оболочке айпил в модифи газовой среде  Поком</v>
          </cell>
          <cell r="B117" t="str">
            <v>шт</v>
          </cell>
          <cell r="C117">
            <v>25</v>
          </cell>
          <cell r="D117">
            <v>368</v>
          </cell>
          <cell r="E117">
            <v>384</v>
          </cell>
          <cell r="F117">
            <v>2</v>
          </cell>
          <cell r="G117">
            <v>0.35</v>
          </cell>
          <cell r="H117">
            <v>40</v>
          </cell>
          <cell r="I117" t="str">
            <v>в матрице</v>
          </cell>
          <cell r="J117">
            <v>386</v>
          </cell>
          <cell r="K117">
            <v>-2</v>
          </cell>
          <cell r="L117">
            <v>18</v>
          </cell>
          <cell r="M117">
            <v>366</v>
          </cell>
          <cell r="N117">
            <v>0</v>
          </cell>
          <cell r="O117">
            <v>31</v>
          </cell>
          <cell r="P117">
            <v>3.6</v>
          </cell>
          <cell r="Q117">
            <v>10</v>
          </cell>
          <cell r="R117">
            <v>0</v>
          </cell>
        </row>
        <row r="118">
          <cell r="A118" t="str">
            <v>451 Сосиски «Баварские» Фикс.вес 0,35 П/а ТМ «Стародворье»  Поком</v>
          </cell>
          <cell r="B118" t="str">
            <v>шт</v>
          </cell>
          <cell r="D118">
            <v>414</v>
          </cell>
          <cell r="E118">
            <v>414</v>
          </cell>
          <cell r="G118">
            <v>0</v>
          </cell>
          <cell r="H118">
            <v>45</v>
          </cell>
          <cell r="I118" t="str">
            <v>в матрице</v>
          </cell>
          <cell r="J118">
            <v>414</v>
          </cell>
          <cell r="K118">
            <v>0</v>
          </cell>
          <cell r="L118">
            <v>0</v>
          </cell>
          <cell r="M118">
            <v>414</v>
          </cell>
          <cell r="P118">
            <v>0</v>
          </cell>
        </row>
        <row r="119">
          <cell r="A119" t="str">
            <v>470 Колбаса Любительская ТМ Вязанка в оболочке полиамид.Мясной продукт категории А.  Поком</v>
          </cell>
          <cell r="B119" t="str">
            <v>кг</v>
          </cell>
          <cell r="C119">
            <v>37.134999999999998</v>
          </cell>
          <cell r="D119">
            <v>56.179000000000002</v>
          </cell>
          <cell r="E119">
            <v>68.182000000000002</v>
          </cell>
          <cell r="F119">
            <v>4.1900000000000004</v>
          </cell>
          <cell r="G119">
            <v>1</v>
          </cell>
          <cell r="H119">
            <v>50</v>
          </cell>
          <cell r="I119" t="str">
            <v>в матрице</v>
          </cell>
          <cell r="J119">
            <v>65.075999999999993</v>
          </cell>
          <cell r="K119">
            <v>3.1060000000000088</v>
          </cell>
          <cell r="L119">
            <v>68.182000000000002</v>
          </cell>
          <cell r="N119">
            <v>47.560999999999993</v>
          </cell>
          <cell r="O119">
            <v>30</v>
          </cell>
          <cell r="P119">
            <v>13.6364</v>
          </cell>
          <cell r="Q119">
            <v>68.249400000000023</v>
          </cell>
          <cell r="R119">
            <v>70</v>
          </cell>
        </row>
        <row r="120">
          <cell r="A120" t="str">
            <v>471 Колбаса Балыкбургская ТМ Баварушка с мраморным балыком и нотками кориандра 0,06кг нарезка  Поком</v>
          </cell>
          <cell r="B120" t="str">
            <v>шт</v>
          </cell>
          <cell r="C120">
            <v>3</v>
          </cell>
          <cell r="E120">
            <v>-6</v>
          </cell>
          <cell r="G120">
            <v>0</v>
          </cell>
          <cell r="H120">
            <v>60</v>
          </cell>
          <cell r="I120" t="str">
            <v>не в матрице</v>
          </cell>
          <cell r="K120">
            <v>-6</v>
          </cell>
          <cell r="L120">
            <v>-6</v>
          </cell>
          <cell r="P120">
            <v>-1.2</v>
          </cell>
        </row>
        <row r="121">
          <cell r="A121" t="str">
            <v>472 Колбаса Филейбургская ТМ Баварушка с ароматными пряностями в в/у 0,06 кг нарезка.  Поком</v>
          </cell>
          <cell r="B121" t="str">
            <v>шт</v>
          </cell>
          <cell r="C121">
            <v>16</v>
          </cell>
          <cell r="E121">
            <v>3</v>
          </cell>
          <cell r="G121">
            <v>0</v>
          </cell>
          <cell r="H121">
            <v>60</v>
          </cell>
          <cell r="I121" t="str">
            <v>не в матрице</v>
          </cell>
          <cell r="J121">
            <v>6</v>
          </cell>
          <cell r="K121">
            <v>-3</v>
          </cell>
          <cell r="L121">
            <v>3</v>
          </cell>
          <cell r="P121">
            <v>0.6</v>
          </cell>
        </row>
        <row r="122">
          <cell r="A122" t="str">
            <v>473 Колбаса Филейбургская ТМ Баварушка зернистая в вакуумной упаковке 0,06 кг нарезка.  Поком</v>
          </cell>
          <cell r="B122" t="str">
            <v>шт</v>
          </cell>
          <cell r="E122">
            <v>-6</v>
          </cell>
          <cell r="G122">
            <v>0</v>
          </cell>
          <cell r="H122">
            <v>60</v>
          </cell>
          <cell r="I122" t="str">
            <v>не в матрице</v>
          </cell>
          <cell r="K122">
            <v>-6</v>
          </cell>
          <cell r="L122">
            <v>-6</v>
          </cell>
          <cell r="P122">
            <v>-1.2</v>
          </cell>
        </row>
        <row r="123">
          <cell r="A123" t="str">
            <v>478 Колбаса Филедворская с молоком ТМ Стародворье.  Поком</v>
          </cell>
          <cell r="B123" t="str">
            <v>кг</v>
          </cell>
          <cell r="C123">
            <v>41.470999999999997</v>
          </cell>
          <cell r="E123">
            <v>21.507999999999999</v>
          </cell>
          <cell r="F123">
            <v>5.74</v>
          </cell>
          <cell r="G123">
            <v>0</v>
          </cell>
          <cell r="H123" t="e">
            <v>#N/A</v>
          </cell>
          <cell r="I123" t="str">
            <v>не в матрице</v>
          </cell>
          <cell r="J123">
            <v>20.09</v>
          </cell>
          <cell r="K123">
            <v>1.4179999999999993</v>
          </cell>
          <cell r="L123">
            <v>21.507999999999999</v>
          </cell>
          <cell r="P123">
            <v>4.3015999999999996</v>
          </cell>
        </row>
        <row r="124">
          <cell r="A124" t="str">
            <v>479 Колбаса Филедворская ТМ Стародворье в оболочке полиамид.  Поком</v>
          </cell>
          <cell r="B124" t="str">
            <v>кг</v>
          </cell>
          <cell r="C124">
            <v>57.631</v>
          </cell>
          <cell r="D124">
            <v>0.44700000000000001</v>
          </cell>
          <cell r="E124">
            <v>39.295000000000002</v>
          </cell>
          <cell r="F124">
            <v>5.7050000000000001</v>
          </cell>
          <cell r="G124">
            <v>0</v>
          </cell>
          <cell r="H124" t="e">
            <v>#N/A</v>
          </cell>
          <cell r="I124" t="str">
            <v>не в матрице</v>
          </cell>
          <cell r="J124">
            <v>35.688000000000002</v>
          </cell>
          <cell r="K124">
            <v>3.6069999999999993</v>
          </cell>
          <cell r="L124">
            <v>39.295000000000002</v>
          </cell>
          <cell r="P124">
            <v>7.859</v>
          </cell>
        </row>
        <row r="125">
          <cell r="A125" t="str">
            <v>480 Колбаса Молочная Стародворская ТМ Стародворье с молоком в оболочке полиамид  Поком</v>
          </cell>
          <cell r="B125" t="str">
            <v>кг</v>
          </cell>
          <cell r="C125">
            <v>58.633000000000003</v>
          </cell>
          <cell r="E125">
            <v>24.260999999999999</v>
          </cell>
          <cell r="F125">
            <v>5.74</v>
          </cell>
          <cell r="G125">
            <v>0</v>
          </cell>
          <cell r="H125" t="e">
            <v>#N/A</v>
          </cell>
          <cell r="I125" t="str">
            <v>не в матрице</v>
          </cell>
          <cell r="J125">
            <v>26.238</v>
          </cell>
          <cell r="K125">
            <v>-1.9770000000000003</v>
          </cell>
          <cell r="L125">
            <v>24.260999999999999</v>
          </cell>
          <cell r="P125">
            <v>4.8521999999999998</v>
          </cell>
        </row>
        <row r="126">
          <cell r="A126" t="str">
            <v>481 Колбаса Стародворская ТМ Стародворье с окороком в оболочке полиамид.  Поком</v>
          </cell>
          <cell r="B126" t="str">
            <v>кг</v>
          </cell>
          <cell r="C126">
            <v>58.463999999999999</v>
          </cell>
          <cell r="D126">
            <v>10.02</v>
          </cell>
          <cell r="E126">
            <v>15.766</v>
          </cell>
          <cell r="F126">
            <v>39.939</v>
          </cell>
          <cell r="G126">
            <v>0</v>
          </cell>
          <cell r="H126" t="e">
            <v>#N/A</v>
          </cell>
          <cell r="I126" t="str">
            <v>не в матрице</v>
          </cell>
          <cell r="J126">
            <v>14.552</v>
          </cell>
          <cell r="K126">
            <v>1.2140000000000004</v>
          </cell>
          <cell r="L126">
            <v>15.766</v>
          </cell>
          <cell r="P126">
            <v>3.1532</v>
          </cell>
        </row>
        <row r="127">
          <cell r="A127" t="str">
            <v>Колбаса «Докторская оригинальная» без свинины, Особый рецепт большой батон</v>
          </cell>
          <cell r="B127" t="str">
            <v>кг</v>
          </cell>
          <cell r="G127">
            <v>0</v>
          </cell>
          <cell r="H127">
            <v>60</v>
          </cell>
          <cell r="I127" t="str">
            <v>в матрице</v>
          </cell>
          <cell r="K127">
            <v>0</v>
          </cell>
          <cell r="L127">
            <v>0</v>
          </cell>
          <cell r="P127">
            <v>0</v>
          </cell>
        </row>
        <row r="128">
          <cell r="A128" t="str">
            <v>Колбаса сыровяленая Балыкбургская с мраморным балыком ТМ Баварушка черева в/у  ф/в 0,11 кг. ДК</v>
          </cell>
          <cell r="B128" t="str">
            <v>шт</v>
          </cell>
          <cell r="G128">
            <v>0.11</v>
          </cell>
          <cell r="H128" t="e">
            <v>#N/A</v>
          </cell>
          <cell r="I128" t="str">
            <v>задача Фомин</v>
          </cell>
          <cell r="K128">
            <v>0</v>
          </cell>
          <cell r="L128">
            <v>0</v>
          </cell>
          <cell r="N128">
            <v>70</v>
          </cell>
          <cell r="O128">
            <v>0</v>
          </cell>
          <cell r="P1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7"/>
  <sheetViews>
    <sheetView tabSelected="1" zoomScale="85" workbookViewId="0">
      <pane xSplit="2" ySplit="5" topLeftCell="C111" activePane="bottomRight" state="frozen"/>
      <selection pane="topRight" activeCell="C1" sqref="C1"/>
      <selection pane="bottomLeft" activeCell="A6" sqref="A6"/>
      <selection pane="bottomRight" activeCell="V135" sqref="V135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21" width="6.7109375" customWidth="1"/>
    <col min="22" max="22" width="14.5703125" customWidth="1"/>
    <col min="23" max="24" width="5.140625" customWidth="1"/>
    <col min="25" max="30" width="7" customWidth="1"/>
    <col min="31" max="31" width="19.85546875" customWidth="1"/>
    <col min="32" max="33" width="8.140625" customWidth="1"/>
    <col min="34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3" t="s">
        <v>176</v>
      </c>
      <c r="T3" s="3" t="s">
        <v>176</v>
      </c>
      <c r="U3" s="24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181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180</v>
      </c>
      <c r="AG4" s="1" t="s">
        <v>181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SUM(E6:E497)</f>
        <v>54025.488000000005</v>
      </c>
      <c r="F5" s="4">
        <f>SUM(F6:F497)</f>
        <v>24762.920999999998</v>
      </c>
      <c r="G5" s="6"/>
      <c r="H5" s="1"/>
      <c r="I5" s="1"/>
      <c r="J5" s="4">
        <f t="shared" ref="J5:U5" si="0">SUM(J6:J497)</f>
        <v>53530.57799999998</v>
      </c>
      <c r="K5" s="4">
        <f t="shared" si="0"/>
        <v>494.91000000000054</v>
      </c>
      <c r="L5" s="4">
        <f t="shared" si="0"/>
        <v>36929.129999999997</v>
      </c>
      <c r="M5" s="4">
        <f t="shared" si="0"/>
        <v>17096.358</v>
      </c>
      <c r="N5" s="4">
        <f t="shared" si="0"/>
        <v>11166.773399999996</v>
      </c>
      <c r="O5" s="4">
        <f t="shared" si="0"/>
        <v>14326.656800000001</v>
      </c>
      <c r="P5" s="4">
        <f t="shared" si="0"/>
        <v>7385.8260000000037</v>
      </c>
      <c r="Q5" s="4">
        <f t="shared" si="0"/>
        <v>30334.285500000002</v>
      </c>
      <c r="R5" s="4">
        <f t="shared" si="0"/>
        <v>25557.6162</v>
      </c>
      <c r="S5" s="4">
        <f t="shared" si="0"/>
        <v>16357.6162</v>
      </c>
      <c r="T5" s="4">
        <f t="shared" si="0"/>
        <v>9200</v>
      </c>
      <c r="U5" s="4">
        <f t="shared" si="0"/>
        <v>25198</v>
      </c>
      <c r="V5" s="1"/>
      <c r="W5" s="1"/>
      <c r="X5" s="1"/>
      <c r="Y5" s="4">
        <f t="shared" ref="Y5:AD5" si="1">SUM(Y6:Y497)</f>
        <v>6694.0912000000008</v>
      </c>
      <c r="Z5" s="4">
        <f t="shared" si="1"/>
        <v>6773.7671999999993</v>
      </c>
      <c r="AA5" s="4">
        <f t="shared" si="1"/>
        <v>7488.8620000000001</v>
      </c>
      <c r="AB5" s="4">
        <f t="shared" si="1"/>
        <v>7350.4319999999998</v>
      </c>
      <c r="AC5" s="4">
        <f t="shared" si="1"/>
        <v>6470.9441999999999</v>
      </c>
      <c r="AD5" s="4">
        <f t="shared" si="1"/>
        <v>6903.9874000000009</v>
      </c>
      <c r="AE5" s="1"/>
      <c r="AF5" s="4">
        <f>SUM(AF6:AF497)</f>
        <v>13434.536200000002</v>
      </c>
      <c r="AG5" s="4">
        <f>SUM(AG6:AG497)</f>
        <v>9200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310.70999999999998</v>
      </c>
      <c r="D6" s="1"/>
      <c r="E6" s="1">
        <v>238.03800000000001</v>
      </c>
      <c r="F6" s="1">
        <v>70.391999999999996</v>
      </c>
      <c r="G6" s="6">
        <v>1</v>
      </c>
      <c r="H6" s="1">
        <v>50</v>
      </c>
      <c r="I6" s="1" t="s">
        <v>34</v>
      </c>
      <c r="J6" s="1">
        <v>224.77</v>
      </c>
      <c r="K6" s="1">
        <f t="shared" ref="K6:K35" si="2">E6-J6</f>
        <v>13.268000000000001</v>
      </c>
      <c r="L6" s="1">
        <f>E6-M6</f>
        <v>238.03800000000001</v>
      </c>
      <c r="M6" s="1"/>
      <c r="N6" s="1">
        <v>50</v>
      </c>
      <c r="O6" s="1">
        <v>0</v>
      </c>
      <c r="P6" s="1">
        <f>L6/5</f>
        <v>47.607600000000005</v>
      </c>
      <c r="Q6" s="5">
        <f>10*P6-O6-N6-F6</f>
        <v>355.68400000000003</v>
      </c>
      <c r="R6" s="5">
        <v>90</v>
      </c>
      <c r="S6" s="5">
        <f>R6-T6</f>
        <v>90</v>
      </c>
      <c r="T6" s="5"/>
      <c r="U6" s="5">
        <f>VLOOKUP(A6,[1]Sheet!$A:$R,18,0)</f>
        <v>90</v>
      </c>
      <c r="V6" s="1"/>
      <c r="W6" s="1">
        <f>(F6+N6+O6+R6)/P6</f>
        <v>4.4192943983733688</v>
      </c>
      <c r="X6" s="1">
        <f>(F6+N6+O6)/P6</f>
        <v>2.5288399331199218</v>
      </c>
      <c r="Y6" s="1">
        <v>14.0246</v>
      </c>
      <c r="Z6" s="1">
        <v>0.40100000000000002</v>
      </c>
      <c r="AA6" s="1">
        <v>12.5334</v>
      </c>
      <c r="AB6" s="1">
        <v>20.8368</v>
      </c>
      <c r="AC6" s="1">
        <v>25.275600000000001</v>
      </c>
      <c r="AD6" s="1">
        <v>32.201599999999999</v>
      </c>
      <c r="AE6" s="1"/>
      <c r="AF6" s="1">
        <f>S6*G6</f>
        <v>90</v>
      </c>
      <c r="AG6" s="1">
        <f>T6*G6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33</v>
      </c>
      <c r="C7" s="1">
        <v>48.698999999999998</v>
      </c>
      <c r="D7" s="1">
        <v>1.9450000000000001</v>
      </c>
      <c r="E7" s="1">
        <v>49.317</v>
      </c>
      <c r="F7" s="1"/>
      <c r="G7" s="6">
        <v>1</v>
      </c>
      <c r="H7" s="1">
        <v>30</v>
      </c>
      <c r="I7" s="1" t="s">
        <v>37</v>
      </c>
      <c r="J7" s="1">
        <v>46.68</v>
      </c>
      <c r="K7" s="1">
        <f t="shared" si="2"/>
        <v>2.6370000000000005</v>
      </c>
      <c r="L7" s="1">
        <f t="shared" ref="L7:L68" si="3">E7-M7</f>
        <v>49.317</v>
      </c>
      <c r="M7" s="1"/>
      <c r="N7" s="1">
        <v>0</v>
      </c>
      <c r="O7" s="1">
        <v>25.155799999999999</v>
      </c>
      <c r="P7" s="1">
        <f t="shared" ref="P7:P70" si="4">L7/5</f>
        <v>9.8634000000000004</v>
      </c>
      <c r="Q7" s="5">
        <f>9.5*P7-O7-N7-F7</f>
        <v>68.546500000000009</v>
      </c>
      <c r="R7" s="5">
        <v>100</v>
      </c>
      <c r="S7" s="5">
        <f t="shared" ref="S7:S10" si="5">R7-T7</f>
        <v>100</v>
      </c>
      <c r="T7" s="5"/>
      <c r="U7" s="5">
        <f>VLOOKUP(A7,[1]Sheet!$A:$R,18,0)</f>
        <v>150</v>
      </c>
      <c r="V7" s="1"/>
      <c r="W7" s="1">
        <f t="shared" ref="W7:W70" si="6">(F7+N7+O7+R7)/P7</f>
        <v>12.68891051767139</v>
      </c>
      <c r="X7" s="1">
        <f t="shared" ref="X7:X70" si="7">(F7+N7+O7)/P7</f>
        <v>2.5504187197112556</v>
      </c>
      <c r="Y7" s="1">
        <v>4.3444000000000003</v>
      </c>
      <c r="Z7" s="1">
        <v>0.26540000000000002</v>
      </c>
      <c r="AA7" s="1">
        <v>0</v>
      </c>
      <c r="AB7" s="1">
        <v>0</v>
      </c>
      <c r="AC7" s="1">
        <v>0</v>
      </c>
      <c r="AD7" s="1">
        <v>0</v>
      </c>
      <c r="AE7" s="1" t="s">
        <v>38</v>
      </c>
      <c r="AF7" s="1">
        <f t="shared" ref="AF7:AF10" si="8">S7*G7</f>
        <v>100</v>
      </c>
      <c r="AG7" s="1">
        <f t="shared" ref="AG7:AG70" si="9">T7*G7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39</v>
      </c>
      <c r="B8" s="1" t="s">
        <v>33</v>
      </c>
      <c r="C8" s="1">
        <v>293.77800000000002</v>
      </c>
      <c r="D8" s="1"/>
      <c r="E8" s="1">
        <v>130.18899999999999</v>
      </c>
      <c r="F8" s="1">
        <v>103.22799999999999</v>
      </c>
      <c r="G8" s="6">
        <v>1</v>
      </c>
      <c r="H8" s="1">
        <v>45</v>
      </c>
      <c r="I8" s="1" t="s">
        <v>34</v>
      </c>
      <c r="J8" s="1">
        <v>138.5</v>
      </c>
      <c r="K8" s="1">
        <f t="shared" si="2"/>
        <v>-8.311000000000007</v>
      </c>
      <c r="L8" s="1">
        <f t="shared" si="3"/>
        <v>130.18899999999999</v>
      </c>
      <c r="M8" s="1"/>
      <c r="N8" s="1">
        <v>100</v>
      </c>
      <c r="O8" s="1">
        <v>57.277800000000042</v>
      </c>
      <c r="P8" s="1">
        <f t="shared" si="4"/>
        <v>26.037799999999997</v>
      </c>
      <c r="Q8" s="5">
        <f t="shared" ref="Q8:Q9" si="10">11*P8-O8-N8-F8</f>
        <v>25.909999999999954</v>
      </c>
      <c r="R8" s="5">
        <v>50</v>
      </c>
      <c r="S8" s="5">
        <f t="shared" si="5"/>
        <v>50</v>
      </c>
      <c r="T8" s="5"/>
      <c r="U8" s="5">
        <f>VLOOKUP(A8,[1]Sheet!$A:$R,18,0)</f>
        <v>50</v>
      </c>
      <c r="V8" s="1"/>
      <c r="W8" s="1">
        <f t="shared" si="6"/>
        <v>11.925193372711982</v>
      </c>
      <c r="X8" s="1">
        <f t="shared" si="7"/>
        <v>10.004908248776781</v>
      </c>
      <c r="Y8" s="1">
        <v>31.764399999999998</v>
      </c>
      <c r="Z8" s="1">
        <v>32.371400000000001</v>
      </c>
      <c r="AA8" s="1">
        <v>31.814599999999999</v>
      </c>
      <c r="AB8" s="1">
        <v>29.322600000000001</v>
      </c>
      <c r="AC8" s="1">
        <v>23.309200000000001</v>
      </c>
      <c r="AD8" s="1">
        <v>26.439800000000002</v>
      </c>
      <c r="AE8" s="1"/>
      <c r="AF8" s="1">
        <f t="shared" si="8"/>
        <v>50</v>
      </c>
      <c r="AG8" s="1">
        <f t="shared" si="9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40</v>
      </c>
      <c r="B9" s="1" t="s">
        <v>33</v>
      </c>
      <c r="C9" s="1">
        <v>425.72300000000001</v>
      </c>
      <c r="D9" s="1">
        <v>174.26400000000001</v>
      </c>
      <c r="E9" s="1">
        <v>410.27600000000001</v>
      </c>
      <c r="F9" s="1">
        <v>62.003</v>
      </c>
      <c r="G9" s="6">
        <v>1</v>
      </c>
      <c r="H9" s="1">
        <v>45</v>
      </c>
      <c r="I9" s="1" t="s">
        <v>34</v>
      </c>
      <c r="J9" s="1">
        <v>407.3</v>
      </c>
      <c r="K9" s="1">
        <f t="shared" si="2"/>
        <v>2.9759999999999991</v>
      </c>
      <c r="L9" s="1">
        <f t="shared" si="3"/>
        <v>410.27600000000001</v>
      </c>
      <c r="M9" s="1"/>
      <c r="N9" s="1">
        <v>244.07639999999989</v>
      </c>
      <c r="O9" s="1">
        <v>171.22319999999999</v>
      </c>
      <c r="P9" s="1">
        <f t="shared" si="4"/>
        <v>82.055199999999999</v>
      </c>
      <c r="Q9" s="5">
        <f t="shared" si="10"/>
        <v>425.30460000000011</v>
      </c>
      <c r="R9" s="5">
        <v>350</v>
      </c>
      <c r="S9" s="5">
        <f t="shared" si="5"/>
        <v>150</v>
      </c>
      <c r="T9" s="5">
        <v>200</v>
      </c>
      <c r="U9" s="5">
        <f>VLOOKUP(A9,[1]Sheet!$A:$R,18,0)</f>
        <v>350</v>
      </c>
      <c r="V9" s="1"/>
      <c r="W9" s="1">
        <f t="shared" si="6"/>
        <v>10.082269009154812</v>
      </c>
      <c r="X9" s="1">
        <f t="shared" si="7"/>
        <v>5.8168476830231342</v>
      </c>
      <c r="Y9" s="1">
        <v>70.080799999999996</v>
      </c>
      <c r="Z9" s="1">
        <v>67.680399999999992</v>
      </c>
      <c r="AA9" s="1">
        <v>63.968200000000003</v>
      </c>
      <c r="AB9" s="1">
        <v>58.807200000000002</v>
      </c>
      <c r="AC9" s="1">
        <v>75.600400000000008</v>
      </c>
      <c r="AD9" s="1">
        <v>78.7346</v>
      </c>
      <c r="AE9" s="1"/>
      <c r="AF9" s="1">
        <f t="shared" si="8"/>
        <v>150</v>
      </c>
      <c r="AG9" s="1">
        <f t="shared" si="9"/>
        <v>200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8" t="s">
        <v>41</v>
      </c>
      <c r="B10" s="1" t="s">
        <v>33</v>
      </c>
      <c r="C10" s="1">
        <v>30.491</v>
      </c>
      <c r="D10" s="1"/>
      <c r="E10" s="1">
        <v>27.968</v>
      </c>
      <c r="F10" s="1"/>
      <c r="G10" s="6">
        <v>1</v>
      </c>
      <c r="H10" s="1" t="e">
        <v>#N/A</v>
      </c>
      <c r="I10" s="1" t="s">
        <v>34</v>
      </c>
      <c r="J10" s="1">
        <v>31.422999999999998</v>
      </c>
      <c r="K10" s="1">
        <f t="shared" si="2"/>
        <v>-3.4549999999999983</v>
      </c>
      <c r="L10" s="1">
        <f t="shared" si="3"/>
        <v>27.968</v>
      </c>
      <c r="M10" s="1"/>
      <c r="N10" s="1">
        <v>0</v>
      </c>
      <c r="O10" s="1">
        <v>0</v>
      </c>
      <c r="P10" s="1">
        <f t="shared" si="4"/>
        <v>5.5936000000000003</v>
      </c>
      <c r="Q10" s="5">
        <f>7*P10-O10-N10-F10</f>
        <v>39.155200000000001</v>
      </c>
      <c r="R10" s="5">
        <v>40</v>
      </c>
      <c r="S10" s="5">
        <f t="shared" si="5"/>
        <v>40</v>
      </c>
      <c r="T10" s="5"/>
      <c r="U10" s="5">
        <f>VLOOKUP(A10,[1]Sheet!$A:$R,18,0)</f>
        <v>40</v>
      </c>
      <c r="V10" s="1"/>
      <c r="W10" s="1">
        <f t="shared" si="6"/>
        <v>7.1510297482837526</v>
      </c>
      <c r="X10" s="1">
        <f t="shared" si="7"/>
        <v>0</v>
      </c>
      <c r="Y10" s="1">
        <v>0.76680000000000004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/>
      <c r="AF10" s="1">
        <f t="shared" si="8"/>
        <v>40</v>
      </c>
      <c r="AG10" s="1">
        <f t="shared" si="9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0" t="s">
        <v>42</v>
      </c>
      <c r="B11" s="10" t="s">
        <v>43</v>
      </c>
      <c r="C11" s="10">
        <v>73</v>
      </c>
      <c r="D11" s="10">
        <v>1</v>
      </c>
      <c r="E11" s="10">
        <v>54</v>
      </c>
      <c r="F11" s="10"/>
      <c r="G11" s="11">
        <v>0</v>
      </c>
      <c r="H11" s="10">
        <v>50</v>
      </c>
      <c r="I11" s="10" t="s">
        <v>35</v>
      </c>
      <c r="J11" s="10">
        <v>64</v>
      </c>
      <c r="K11" s="10">
        <f t="shared" si="2"/>
        <v>-10</v>
      </c>
      <c r="L11" s="10">
        <f t="shared" si="3"/>
        <v>54</v>
      </c>
      <c r="M11" s="10"/>
      <c r="N11" s="10"/>
      <c r="O11" s="10"/>
      <c r="P11" s="10">
        <f t="shared" si="4"/>
        <v>10.8</v>
      </c>
      <c r="Q11" s="12"/>
      <c r="R11" s="12">
        <f t="shared" ref="R11:R67" si="11">Q11</f>
        <v>0</v>
      </c>
      <c r="S11" s="12"/>
      <c r="T11" s="12"/>
      <c r="U11" s="12">
        <f>VLOOKUP(A11,[1]Sheet!$A:$R,18,0)</f>
        <v>0</v>
      </c>
      <c r="V11" s="10"/>
      <c r="W11" s="10">
        <f t="shared" si="6"/>
        <v>0</v>
      </c>
      <c r="X11" s="10">
        <f t="shared" si="7"/>
        <v>0</v>
      </c>
      <c r="Y11" s="10">
        <v>12.2</v>
      </c>
      <c r="Z11" s="10">
        <v>17.2</v>
      </c>
      <c r="AA11" s="10">
        <v>16.600000000000001</v>
      </c>
      <c r="AB11" s="10">
        <v>14</v>
      </c>
      <c r="AC11" s="10">
        <v>15.8</v>
      </c>
      <c r="AD11" s="10">
        <v>14.4</v>
      </c>
      <c r="AE11" s="10"/>
      <c r="AF11" s="10">
        <f t="shared" ref="AF11:AF67" si="12">R11*G11</f>
        <v>0</v>
      </c>
      <c r="AG11" s="10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0" t="s">
        <v>44</v>
      </c>
      <c r="B12" s="10" t="s">
        <v>43</v>
      </c>
      <c r="C12" s="10"/>
      <c r="D12" s="10">
        <v>678</v>
      </c>
      <c r="E12" s="10">
        <v>678</v>
      </c>
      <c r="F12" s="10"/>
      <c r="G12" s="11">
        <v>0</v>
      </c>
      <c r="H12" s="10" t="e">
        <v>#N/A</v>
      </c>
      <c r="I12" s="13" t="s">
        <v>35</v>
      </c>
      <c r="J12" s="10">
        <v>678</v>
      </c>
      <c r="K12" s="10">
        <f t="shared" si="2"/>
        <v>0</v>
      </c>
      <c r="L12" s="10">
        <f t="shared" si="3"/>
        <v>0</v>
      </c>
      <c r="M12" s="10">
        <v>678</v>
      </c>
      <c r="N12" s="10"/>
      <c r="O12" s="10"/>
      <c r="P12" s="10">
        <f t="shared" si="4"/>
        <v>0</v>
      </c>
      <c r="Q12" s="12"/>
      <c r="R12" s="12">
        <f t="shared" si="11"/>
        <v>0</v>
      </c>
      <c r="S12" s="12"/>
      <c r="T12" s="12"/>
      <c r="U12" s="12">
        <f>VLOOKUP(A12,[1]Sheet!$A:$R,18,0)</f>
        <v>0</v>
      </c>
      <c r="V12" s="10"/>
      <c r="W12" s="10" t="e">
        <f t="shared" si="6"/>
        <v>#DIV/0!</v>
      </c>
      <c r="X12" s="10" t="e">
        <f t="shared" si="7"/>
        <v>#DIV/0!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>
        <f t="shared" si="12"/>
        <v>0</v>
      </c>
      <c r="AG12" s="10">
        <f t="shared" si="9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43</v>
      </c>
      <c r="C13" s="1">
        <v>712</v>
      </c>
      <c r="D13" s="1">
        <v>72</v>
      </c>
      <c r="E13" s="1">
        <v>446</v>
      </c>
      <c r="F13" s="1">
        <v>233</v>
      </c>
      <c r="G13" s="6">
        <v>0.45</v>
      </c>
      <c r="H13" s="1">
        <v>45</v>
      </c>
      <c r="I13" s="1" t="s">
        <v>34</v>
      </c>
      <c r="J13" s="1">
        <v>445</v>
      </c>
      <c r="K13" s="1">
        <f t="shared" si="2"/>
        <v>1</v>
      </c>
      <c r="L13" s="1">
        <f t="shared" si="3"/>
        <v>446</v>
      </c>
      <c r="M13" s="1"/>
      <c r="N13" s="1">
        <v>200</v>
      </c>
      <c r="O13" s="1">
        <v>121</v>
      </c>
      <c r="P13" s="1">
        <f t="shared" si="4"/>
        <v>89.2</v>
      </c>
      <c r="Q13" s="5">
        <f t="shared" ref="Q13:Q14" si="13">11*P13-O13-N13-F13</f>
        <v>427.20000000000005</v>
      </c>
      <c r="R13" s="5">
        <f t="shared" si="11"/>
        <v>427.20000000000005</v>
      </c>
      <c r="S13" s="5">
        <f t="shared" ref="S13:S14" si="14">R13-T13</f>
        <v>427.20000000000005</v>
      </c>
      <c r="T13" s="5"/>
      <c r="U13" s="5">
        <f>VLOOKUP(A13,[1]Sheet!$A:$R,18,0)</f>
        <v>427</v>
      </c>
      <c r="V13" s="1"/>
      <c r="W13" s="1">
        <f t="shared" si="6"/>
        <v>11</v>
      </c>
      <c r="X13" s="1">
        <f t="shared" si="7"/>
        <v>6.2107623318385645</v>
      </c>
      <c r="Y13" s="1">
        <v>79.599999999999994</v>
      </c>
      <c r="Z13" s="1">
        <v>78.2</v>
      </c>
      <c r="AA13" s="1">
        <v>85.8</v>
      </c>
      <c r="AB13" s="1">
        <v>99.6</v>
      </c>
      <c r="AC13" s="1">
        <v>82.4</v>
      </c>
      <c r="AD13" s="1">
        <v>74.2</v>
      </c>
      <c r="AE13" s="1" t="s">
        <v>46</v>
      </c>
      <c r="AF13" s="1">
        <f t="shared" ref="AF13:AF14" si="15">S13*G13</f>
        <v>192.24000000000004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47</v>
      </c>
      <c r="B14" s="1" t="s">
        <v>43</v>
      </c>
      <c r="C14" s="1">
        <v>891</v>
      </c>
      <c r="D14" s="1">
        <v>202</v>
      </c>
      <c r="E14" s="1">
        <v>533</v>
      </c>
      <c r="F14" s="1">
        <v>387</v>
      </c>
      <c r="G14" s="6">
        <v>0.45</v>
      </c>
      <c r="H14" s="1">
        <v>45</v>
      </c>
      <c r="I14" s="1" t="s">
        <v>34</v>
      </c>
      <c r="J14" s="1">
        <v>531</v>
      </c>
      <c r="K14" s="1">
        <f t="shared" si="2"/>
        <v>2</v>
      </c>
      <c r="L14" s="1">
        <f t="shared" si="3"/>
        <v>533</v>
      </c>
      <c r="M14" s="1"/>
      <c r="N14" s="1">
        <v>100</v>
      </c>
      <c r="O14" s="1">
        <v>288</v>
      </c>
      <c r="P14" s="1">
        <f t="shared" si="4"/>
        <v>106.6</v>
      </c>
      <c r="Q14" s="5">
        <f t="shared" si="13"/>
        <v>397.59999999999991</v>
      </c>
      <c r="R14" s="5">
        <v>400</v>
      </c>
      <c r="S14" s="5">
        <f t="shared" si="14"/>
        <v>400</v>
      </c>
      <c r="T14" s="5"/>
      <c r="U14" s="5">
        <f>VLOOKUP(A14,[1]Sheet!$A:$R,18,0)</f>
        <v>400</v>
      </c>
      <c r="V14" s="1"/>
      <c r="W14" s="1">
        <f t="shared" si="6"/>
        <v>11.022514071294559</v>
      </c>
      <c r="X14" s="1">
        <f t="shared" si="7"/>
        <v>7.2701688555347097</v>
      </c>
      <c r="Y14" s="1">
        <v>107.2</v>
      </c>
      <c r="Z14" s="1">
        <v>109</v>
      </c>
      <c r="AA14" s="1">
        <v>120.2</v>
      </c>
      <c r="AB14" s="1">
        <v>132.4</v>
      </c>
      <c r="AC14" s="1">
        <v>108.7278</v>
      </c>
      <c r="AD14" s="1">
        <v>99.8</v>
      </c>
      <c r="AE14" s="1"/>
      <c r="AF14" s="1">
        <f t="shared" si="15"/>
        <v>180</v>
      </c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0" t="s">
        <v>48</v>
      </c>
      <c r="B15" s="10" t="s">
        <v>43</v>
      </c>
      <c r="C15" s="10"/>
      <c r="D15" s="10">
        <v>170</v>
      </c>
      <c r="E15" s="10">
        <v>170</v>
      </c>
      <c r="F15" s="10"/>
      <c r="G15" s="11">
        <v>0</v>
      </c>
      <c r="H15" s="10" t="e">
        <v>#N/A</v>
      </c>
      <c r="I15" s="13" t="s">
        <v>35</v>
      </c>
      <c r="J15" s="10">
        <v>170</v>
      </c>
      <c r="K15" s="10">
        <f t="shared" si="2"/>
        <v>0</v>
      </c>
      <c r="L15" s="10">
        <f t="shared" si="3"/>
        <v>0</v>
      </c>
      <c r="M15" s="10">
        <v>170</v>
      </c>
      <c r="N15" s="10"/>
      <c r="O15" s="10"/>
      <c r="P15" s="10">
        <f t="shared" si="4"/>
        <v>0</v>
      </c>
      <c r="Q15" s="12"/>
      <c r="R15" s="12">
        <f t="shared" si="11"/>
        <v>0</v>
      </c>
      <c r="S15" s="12"/>
      <c r="T15" s="12"/>
      <c r="U15" s="12">
        <f>VLOOKUP(A15,[1]Sheet!$A:$R,18,0)</f>
        <v>0</v>
      </c>
      <c r="V15" s="10"/>
      <c r="W15" s="10" t="e">
        <f t="shared" si="6"/>
        <v>#DIV/0!</v>
      </c>
      <c r="X15" s="10" t="e">
        <f t="shared" si="7"/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/>
      <c r="AF15" s="10">
        <f t="shared" si="12"/>
        <v>0</v>
      </c>
      <c r="AG15" s="10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49</v>
      </c>
      <c r="B16" s="1" t="s">
        <v>43</v>
      </c>
      <c r="C16" s="1">
        <v>79</v>
      </c>
      <c r="D16" s="1">
        <v>455</v>
      </c>
      <c r="E16" s="1">
        <v>368</v>
      </c>
      <c r="F16" s="1">
        <v>96</v>
      </c>
      <c r="G16" s="6">
        <v>0.17</v>
      </c>
      <c r="H16" s="1">
        <v>180</v>
      </c>
      <c r="I16" s="1" t="s">
        <v>34</v>
      </c>
      <c r="J16" s="1">
        <v>367</v>
      </c>
      <c r="K16" s="1">
        <f t="shared" si="2"/>
        <v>1</v>
      </c>
      <c r="L16" s="1">
        <f t="shared" si="3"/>
        <v>38</v>
      </c>
      <c r="M16" s="1">
        <v>330</v>
      </c>
      <c r="N16" s="1">
        <v>0</v>
      </c>
      <c r="O16" s="1">
        <v>0</v>
      </c>
      <c r="P16" s="1">
        <f t="shared" si="4"/>
        <v>7.6</v>
      </c>
      <c r="Q16" s="5"/>
      <c r="R16" s="5">
        <f t="shared" si="11"/>
        <v>0</v>
      </c>
      <c r="S16" s="5"/>
      <c r="T16" s="5"/>
      <c r="U16" s="5">
        <f>VLOOKUP(A16,[1]Sheet!$A:$R,18,0)</f>
        <v>0</v>
      </c>
      <c r="V16" s="1"/>
      <c r="W16" s="1">
        <f t="shared" si="6"/>
        <v>12.631578947368421</v>
      </c>
      <c r="X16" s="1">
        <f t="shared" si="7"/>
        <v>12.631578947368421</v>
      </c>
      <c r="Y16" s="1">
        <v>8.4</v>
      </c>
      <c r="Z16" s="1">
        <v>10</v>
      </c>
      <c r="AA16" s="1">
        <v>12.4</v>
      </c>
      <c r="AB16" s="1">
        <v>10.6</v>
      </c>
      <c r="AC16" s="1">
        <v>7</v>
      </c>
      <c r="AD16" s="1">
        <v>6.6</v>
      </c>
      <c r="AE16" s="1"/>
      <c r="AF16" s="1">
        <f t="shared" si="12"/>
        <v>0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0" t="s">
        <v>50</v>
      </c>
      <c r="B17" s="10" t="s">
        <v>43</v>
      </c>
      <c r="C17" s="10"/>
      <c r="D17" s="10">
        <v>60</v>
      </c>
      <c r="E17" s="10">
        <v>60</v>
      </c>
      <c r="F17" s="10"/>
      <c r="G17" s="11">
        <v>0</v>
      </c>
      <c r="H17" s="10" t="e">
        <v>#N/A</v>
      </c>
      <c r="I17" s="13" t="s">
        <v>35</v>
      </c>
      <c r="J17" s="10">
        <v>60</v>
      </c>
      <c r="K17" s="10">
        <f t="shared" si="2"/>
        <v>0</v>
      </c>
      <c r="L17" s="10">
        <f t="shared" si="3"/>
        <v>0</v>
      </c>
      <c r="M17" s="10">
        <v>60</v>
      </c>
      <c r="N17" s="10"/>
      <c r="O17" s="10"/>
      <c r="P17" s="10">
        <f t="shared" si="4"/>
        <v>0</v>
      </c>
      <c r="Q17" s="12"/>
      <c r="R17" s="12">
        <f t="shared" si="11"/>
        <v>0</v>
      </c>
      <c r="S17" s="12"/>
      <c r="T17" s="12"/>
      <c r="U17" s="12">
        <f>VLOOKUP(A17,[1]Sheet!$A:$R,18,0)</f>
        <v>0</v>
      </c>
      <c r="V17" s="10"/>
      <c r="W17" s="10" t="e">
        <f t="shared" si="6"/>
        <v>#DIV/0!</v>
      </c>
      <c r="X17" s="10" t="e">
        <f t="shared" si="7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10">
        <f t="shared" si="12"/>
        <v>0</v>
      </c>
      <c r="AG17" s="10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4" t="s">
        <v>51</v>
      </c>
      <c r="B18" s="14" t="s">
        <v>43</v>
      </c>
      <c r="C18" s="14"/>
      <c r="D18" s="14">
        <v>108</v>
      </c>
      <c r="E18" s="14">
        <v>108</v>
      </c>
      <c r="F18" s="14"/>
      <c r="G18" s="15">
        <v>0</v>
      </c>
      <c r="H18" s="14" t="e">
        <v>#N/A</v>
      </c>
      <c r="I18" s="14" t="s">
        <v>34</v>
      </c>
      <c r="J18" s="14">
        <v>108</v>
      </c>
      <c r="K18" s="14">
        <f t="shared" si="2"/>
        <v>0</v>
      </c>
      <c r="L18" s="14">
        <f t="shared" si="3"/>
        <v>0</v>
      </c>
      <c r="M18" s="14">
        <v>108</v>
      </c>
      <c r="N18" s="14"/>
      <c r="O18" s="14"/>
      <c r="P18" s="14">
        <f t="shared" si="4"/>
        <v>0</v>
      </c>
      <c r="Q18" s="16"/>
      <c r="R18" s="16">
        <f t="shared" si="11"/>
        <v>0</v>
      </c>
      <c r="S18" s="16"/>
      <c r="T18" s="16"/>
      <c r="U18" s="16">
        <f>VLOOKUP(A18,[1]Sheet!$A:$R,18,0)</f>
        <v>0</v>
      </c>
      <c r="V18" s="14"/>
      <c r="W18" s="14" t="e">
        <f t="shared" si="6"/>
        <v>#DIV/0!</v>
      </c>
      <c r="X18" s="14" t="e">
        <f t="shared" si="7"/>
        <v>#DIV/0!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 t="s">
        <v>52</v>
      </c>
      <c r="AF18" s="14">
        <f t="shared" si="12"/>
        <v>0</v>
      </c>
      <c r="AG18" s="14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0" t="s">
        <v>53</v>
      </c>
      <c r="B19" s="10" t="s">
        <v>43</v>
      </c>
      <c r="C19" s="10"/>
      <c r="D19" s="10">
        <v>330</v>
      </c>
      <c r="E19" s="10">
        <v>330</v>
      </c>
      <c r="F19" s="10"/>
      <c r="G19" s="11">
        <v>0</v>
      </c>
      <c r="H19" s="10" t="e">
        <v>#N/A</v>
      </c>
      <c r="I19" s="13" t="s">
        <v>35</v>
      </c>
      <c r="J19" s="10">
        <v>330</v>
      </c>
      <c r="K19" s="10">
        <f t="shared" si="2"/>
        <v>0</v>
      </c>
      <c r="L19" s="10">
        <f t="shared" si="3"/>
        <v>0</v>
      </c>
      <c r="M19" s="10">
        <v>330</v>
      </c>
      <c r="N19" s="10"/>
      <c r="O19" s="10"/>
      <c r="P19" s="10">
        <f t="shared" si="4"/>
        <v>0</v>
      </c>
      <c r="Q19" s="12"/>
      <c r="R19" s="12">
        <f t="shared" si="11"/>
        <v>0</v>
      </c>
      <c r="S19" s="12"/>
      <c r="T19" s="12"/>
      <c r="U19" s="12">
        <f>VLOOKUP(A19,[1]Sheet!$A:$R,18,0)</f>
        <v>0</v>
      </c>
      <c r="V19" s="10"/>
      <c r="W19" s="10" t="e">
        <f t="shared" si="6"/>
        <v>#DIV/0!</v>
      </c>
      <c r="X19" s="10" t="e">
        <f t="shared" si="7"/>
        <v>#DIV/0!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10">
        <f t="shared" si="12"/>
        <v>0</v>
      </c>
      <c r="AG19" s="10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0" t="s">
        <v>54</v>
      </c>
      <c r="B20" s="10" t="s">
        <v>43</v>
      </c>
      <c r="C20" s="10"/>
      <c r="D20" s="10">
        <v>170</v>
      </c>
      <c r="E20" s="10">
        <v>170</v>
      </c>
      <c r="F20" s="10"/>
      <c r="G20" s="11">
        <v>0</v>
      </c>
      <c r="H20" s="10" t="e">
        <v>#N/A</v>
      </c>
      <c r="I20" s="13" t="s">
        <v>35</v>
      </c>
      <c r="J20" s="10">
        <v>170</v>
      </c>
      <c r="K20" s="10">
        <f t="shared" si="2"/>
        <v>0</v>
      </c>
      <c r="L20" s="10">
        <f t="shared" si="3"/>
        <v>0</v>
      </c>
      <c r="M20" s="10">
        <v>170</v>
      </c>
      <c r="N20" s="10"/>
      <c r="O20" s="10"/>
      <c r="P20" s="10">
        <f t="shared" si="4"/>
        <v>0</v>
      </c>
      <c r="Q20" s="12"/>
      <c r="R20" s="12">
        <f t="shared" si="11"/>
        <v>0</v>
      </c>
      <c r="S20" s="12"/>
      <c r="T20" s="12"/>
      <c r="U20" s="12">
        <f>VLOOKUP(A20,[1]Sheet!$A:$R,18,0)</f>
        <v>0</v>
      </c>
      <c r="V20" s="10"/>
      <c r="W20" s="10" t="e">
        <f t="shared" si="6"/>
        <v>#DIV/0!</v>
      </c>
      <c r="X20" s="10" t="e">
        <f t="shared" si="7"/>
        <v>#DIV/0!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10">
        <f t="shared" si="12"/>
        <v>0</v>
      </c>
      <c r="AG20" s="10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43</v>
      </c>
      <c r="C21" s="1">
        <v>43</v>
      </c>
      <c r="D21" s="1">
        <v>456</v>
      </c>
      <c r="E21" s="1">
        <v>449.72300000000001</v>
      </c>
      <c r="F21" s="1">
        <v>20</v>
      </c>
      <c r="G21" s="6">
        <v>0.3</v>
      </c>
      <c r="H21" s="1">
        <v>40</v>
      </c>
      <c r="I21" s="1" t="s">
        <v>34</v>
      </c>
      <c r="J21" s="1">
        <v>452</v>
      </c>
      <c r="K21" s="1">
        <f t="shared" si="2"/>
        <v>-2.2769999999999868</v>
      </c>
      <c r="L21" s="1">
        <f t="shared" si="3"/>
        <v>29.723000000000013</v>
      </c>
      <c r="M21" s="1">
        <v>420</v>
      </c>
      <c r="N21" s="1">
        <v>0</v>
      </c>
      <c r="O21" s="1">
        <v>43</v>
      </c>
      <c r="P21" s="1">
        <f t="shared" si="4"/>
        <v>5.944600000000003</v>
      </c>
      <c r="Q21" s="5"/>
      <c r="R21" s="5">
        <f t="shared" si="11"/>
        <v>0</v>
      </c>
      <c r="S21" s="5"/>
      <c r="T21" s="5"/>
      <c r="U21" s="5">
        <f>VLOOKUP(A21,[1]Sheet!$A:$R,18,0)</f>
        <v>0</v>
      </c>
      <c r="V21" s="1"/>
      <c r="W21" s="1">
        <f t="shared" si="6"/>
        <v>10.597853514113645</v>
      </c>
      <c r="X21" s="1">
        <f t="shared" si="7"/>
        <v>10.597853514113645</v>
      </c>
      <c r="Y21" s="1">
        <v>6.7446000000000002</v>
      </c>
      <c r="Z21" s="1">
        <v>5.8</v>
      </c>
      <c r="AA21" s="1">
        <v>5.4</v>
      </c>
      <c r="AB21" s="1">
        <v>5.8</v>
      </c>
      <c r="AC21" s="1">
        <v>4.8</v>
      </c>
      <c r="AD21" s="1">
        <v>3.4</v>
      </c>
      <c r="AE21" s="1"/>
      <c r="AF21" s="1">
        <f t="shared" si="12"/>
        <v>0</v>
      </c>
      <c r="AG21" s="1">
        <f t="shared" si="9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4" t="s">
        <v>56</v>
      </c>
      <c r="B22" s="14" t="s">
        <v>43</v>
      </c>
      <c r="C22" s="14"/>
      <c r="D22" s="14">
        <v>642</v>
      </c>
      <c r="E22" s="14">
        <v>642</v>
      </c>
      <c r="F22" s="14"/>
      <c r="G22" s="15">
        <v>0</v>
      </c>
      <c r="H22" s="14" t="e">
        <v>#N/A</v>
      </c>
      <c r="I22" s="14" t="s">
        <v>34</v>
      </c>
      <c r="J22" s="14">
        <v>642</v>
      </c>
      <c r="K22" s="14">
        <f t="shared" si="2"/>
        <v>0</v>
      </c>
      <c r="L22" s="14">
        <f t="shared" si="3"/>
        <v>0</v>
      </c>
      <c r="M22" s="14">
        <v>642</v>
      </c>
      <c r="N22" s="14"/>
      <c r="O22" s="14"/>
      <c r="P22" s="14">
        <f t="shared" si="4"/>
        <v>0</v>
      </c>
      <c r="Q22" s="16"/>
      <c r="R22" s="16">
        <f t="shared" si="11"/>
        <v>0</v>
      </c>
      <c r="S22" s="16"/>
      <c r="T22" s="16"/>
      <c r="U22" s="16">
        <f>VLOOKUP(A22,[1]Sheet!$A:$R,18,0)</f>
        <v>0</v>
      </c>
      <c r="V22" s="14"/>
      <c r="W22" s="14" t="e">
        <f t="shared" si="6"/>
        <v>#DIV/0!</v>
      </c>
      <c r="X22" s="14" t="e">
        <f t="shared" si="7"/>
        <v>#DIV/0!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52</v>
      </c>
      <c r="AF22" s="14">
        <f t="shared" si="12"/>
        <v>0</v>
      </c>
      <c r="AG22" s="14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0" t="s">
        <v>57</v>
      </c>
      <c r="B23" s="10" t="s">
        <v>43</v>
      </c>
      <c r="C23" s="10"/>
      <c r="D23" s="10"/>
      <c r="E23" s="10"/>
      <c r="F23" s="10"/>
      <c r="G23" s="11">
        <v>0</v>
      </c>
      <c r="H23" s="10" t="e">
        <v>#N/A</v>
      </c>
      <c r="I23" s="10" t="s">
        <v>35</v>
      </c>
      <c r="J23" s="10"/>
      <c r="K23" s="10">
        <f t="shared" si="2"/>
        <v>0</v>
      </c>
      <c r="L23" s="10">
        <f t="shared" si="3"/>
        <v>0</v>
      </c>
      <c r="M23" s="10"/>
      <c r="N23" s="10"/>
      <c r="O23" s="10"/>
      <c r="P23" s="10">
        <f t="shared" si="4"/>
        <v>0</v>
      </c>
      <c r="Q23" s="12"/>
      <c r="R23" s="12">
        <f t="shared" si="11"/>
        <v>0</v>
      </c>
      <c r="S23" s="12"/>
      <c r="T23" s="12"/>
      <c r="U23" s="12">
        <f>VLOOKUP(A23,[1]Sheet!$A:$R,18,0)</f>
        <v>0</v>
      </c>
      <c r="V23" s="10"/>
      <c r="W23" s="10" t="e">
        <f t="shared" si="6"/>
        <v>#DIV/0!</v>
      </c>
      <c r="X23" s="10" t="e">
        <f t="shared" si="7"/>
        <v>#DIV/0!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 t="s">
        <v>172</v>
      </c>
      <c r="AF23" s="10">
        <f t="shared" si="12"/>
        <v>0</v>
      </c>
      <c r="AG23" s="10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58</v>
      </c>
      <c r="B24" s="1" t="s">
        <v>43</v>
      </c>
      <c r="C24" s="1">
        <v>183</v>
      </c>
      <c r="D24" s="1">
        <v>60</v>
      </c>
      <c r="E24" s="1">
        <v>106</v>
      </c>
      <c r="F24" s="1">
        <v>115</v>
      </c>
      <c r="G24" s="6">
        <v>0.17</v>
      </c>
      <c r="H24" s="1">
        <v>180</v>
      </c>
      <c r="I24" s="1" t="s">
        <v>34</v>
      </c>
      <c r="J24" s="1">
        <v>105</v>
      </c>
      <c r="K24" s="1">
        <f t="shared" si="2"/>
        <v>1</v>
      </c>
      <c r="L24" s="1">
        <f t="shared" si="3"/>
        <v>106</v>
      </c>
      <c r="M24" s="1"/>
      <c r="N24" s="1">
        <v>0</v>
      </c>
      <c r="O24" s="1">
        <v>80</v>
      </c>
      <c r="P24" s="1">
        <f t="shared" si="4"/>
        <v>21.2</v>
      </c>
      <c r="Q24" s="5">
        <f>11*P24-O24-N24-F24</f>
        <v>38.199999999999989</v>
      </c>
      <c r="R24" s="5">
        <v>30</v>
      </c>
      <c r="S24" s="5">
        <f>R24-T24</f>
        <v>30</v>
      </c>
      <c r="T24" s="5"/>
      <c r="U24" s="5">
        <f>VLOOKUP(A24,[1]Sheet!$A:$R,18,0)</f>
        <v>30</v>
      </c>
      <c r="V24" s="1"/>
      <c r="W24" s="1">
        <f t="shared" si="6"/>
        <v>10.613207547169811</v>
      </c>
      <c r="X24" s="1">
        <f t="shared" si="7"/>
        <v>9.1981132075471699</v>
      </c>
      <c r="Y24" s="1">
        <v>23.2</v>
      </c>
      <c r="Z24" s="1">
        <v>24.6</v>
      </c>
      <c r="AA24" s="1">
        <v>31</v>
      </c>
      <c r="AB24" s="1">
        <v>27.4</v>
      </c>
      <c r="AC24" s="1">
        <v>19.8</v>
      </c>
      <c r="AD24" s="1">
        <v>20.8</v>
      </c>
      <c r="AE24" s="1"/>
      <c r="AF24" s="1">
        <f>S24*G24</f>
        <v>5.1000000000000005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0" t="s">
        <v>59</v>
      </c>
      <c r="B25" s="10" t="s">
        <v>43</v>
      </c>
      <c r="C25" s="10"/>
      <c r="D25" s="10">
        <v>474</v>
      </c>
      <c r="E25" s="10">
        <v>474</v>
      </c>
      <c r="F25" s="10"/>
      <c r="G25" s="11">
        <v>0</v>
      </c>
      <c r="H25" s="10" t="e">
        <v>#N/A</v>
      </c>
      <c r="I25" s="13" t="s">
        <v>35</v>
      </c>
      <c r="J25" s="10">
        <v>474</v>
      </c>
      <c r="K25" s="10">
        <f t="shared" si="2"/>
        <v>0</v>
      </c>
      <c r="L25" s="10">
        <f t="shared" si="3"/>
        <v>0</v>
      </c>
      <c r="M25" s="10">
        <v>474</v>
      </c>
      <c r="N25" s="10"/>
      <c r="O25" s="10"/>
      <c r="P25" s="10">
        <f t="shared" si="4"/>
        <v>0</v>
      </c>
      <c r="Q25" s="12"/>
      <c r="R25" s="12">
        <f t="shared" si="11"/>
        <v>0</v>
      </c>
      <c r="S25" s="12"/>
      <c r="T25" s="12"/>
      <c r="U25" s="12">
        <f>VLOOKUP(A25,[1]Sheet!$A:$R,18,0)</f>
        <v>0</v>
      </c>
      <c r="V25" s="10"/>
      <c r="W25" s="10" t="e">
        <f t="shared" si="6"/>
        <v>#DIV/0!</v>
      </c>
      <c r="X25" s="10" t="e">
        <f t="shared" si="7"/>
        <v>#DIV/0!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>
        <f t="shared" si="12"/>
        <v>0</v>
      </c>
      <c r="AG25" s="10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0" t="s">
        <v>60</v>
      </c>
      <c r="B26" s="10" t="s">
        <v>43</v>
      </c>
      <c r="C26" s="10"/>
      <c r="D26" s="10">
        <v>348</v>
      </c>
      <c r="E26" s="10">
        <v>348</v>
      </c>
      <c r="F26" s="10"/>
      <c r="G26" s="11">
        <v>0</v>
      </c>
      <c r="H26" s="10" t="e">
        <v>#N/A</v>
      </c>
      <c r="I26" s="13" t="s">
        <v>35</v>
      </c>
      <c r="J26" s="10">
        <v>348</v>
      </c>
      <c r="K26" s="10">
        <f t="shared" si="2"/>
        <v>0</v>
      </c>
      <c r="L26" s="10">
        <f t="shared" si="3"/>
        <v>0</v>
      </c>
      <c r="M26" s="10">
        <v>348</v>
      </c>
      <c r="N26" s="10"/>
      <c r="O26" s="10"/>
      <c r="P26" s="10">
        <f t="shared" si="4"/>
        <v>0</v>
      </c>
      <c r="Q26" s="12"/>
      <c r="R26" s="12">
        <f t="shared" si="11"/>
        <v>0</v>
      </c>
      <c r="S26" s="12"/>
      <c r="T26" s="12"/>
      <c r="U26" s="12">
        <f>VLOOKUP(A26,[1]Sheet!$A:$R,18,0)</f>
        <v>0</v>
      </c>
      <c r="V26" s="10"/>
      <c r="W26" s="10" t="e">
        <f t="shared" si="6"/>
        <v>#DIV/0!</v>
      </c>
      <c r="X26" s="10" t="e">
        <f t="shared" si="7"/>
        <v>#DIV/0!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10">
        <f t="shared" si="12"/>
        <v>0</v>
      </c>
      <c r="AG26" s="10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0" t="s">
        <v>61</v>
      </c>
      <c r="B27" s="10" t="s">
        <v>43</v>
      </c>
      <c r="C27" s="10"/>
      <c r="D27" s="10">
        <v>462</v>
      </c>
      <c r="E27" s="10">
        <v>462</v>
      </c>
      <c r="F27" s="10"/>
      <c r="G27" s="11">
        <v>0</v>
      </c>
      <c r="H27" s="10" t="e">
        <v>#N/A</v>
      </c>
      <c r="I27" s="13" t="s">
        <v>35</v>
      </c>
      <c r="J27" s="10">
        <v>462</v>
      </c>
      <c r="K27" s="10">
        <f t="shared" si="2"/>
        <v>0</v>
      </c>
      <c r="L27" s="10">
        <f t="shared" si="3"/>
        <v>0</v>
      </c>
      <c r="M27" s="10">
        <v>462</v>
      </c>
      <c r="N27" s="10"/>
      <c r="O27" s="10"/>
      <c r="P27" s="10">
        <f t="shared" si="4"/>
        <v>0</v>
      </c>
      <c r="Q27" s="12"/>
      <c r="R27" s="12">
        <f t="shared" si="11"/>
        <v>0</v>
      </c>
      <c r="S27" s="12"/>
      <c r="T27" s="12"/>
      <c r="U27" s="12">
        <f>VLOOKUP(A27,[1]Sheet!$A:$R,18,0)</f>
        <v>0</v>
      </c>
      <c r="V27" s="10"/>
      <c r="W27" s="10" t="e">
        <f t="shared" si="6"/>
        <v>#DIV/0!</v>
      </c>
      <c r="X27" s="10" t="e">
        <f t="shared" si="7"/>
        <v>#DIV/0!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10">
        <f t="shared" si="12"/>
        <v>0</v>
      </c>
      <c r="AG27" s="10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0" t="s">
        <v>62</v>
      </c>
      <c r="B28" s="10" t="s">
        <v>43</v>
      </c>
      <c r="C28" s="10"/>
      <c r="D28" s="10">
        <v>368</v>
      </c>
      <c r="E28" s="10">
        <v>368</v>
      </c>
      <c r="F28" s="10"/>
      <c r="G28" s="11">
        <v>0</v>
      </c>
      <c r="H28" s="10" t="e">
        <v>#N/A</v>
      </c>
      <c r="I28" s="13" t="s">
        <v>35</v>
      </c>
      <c r="J28" s="10">
        <v>368</v>
      </c>
      <c r="K28" s="10">
        <f t="shared" si="2"/>
        <v>0</v>
      </c>
      <c r="L28" s="10">
        <f t="shared" si="3"/>
        <v>0</v>
      </c>
      <c r="M28" s="10">
        <v>368</v>
      </c>
      <c r="N28" s="10"/>
      <c r="O28" s="10"/>
      <c r="P28" s="10">
        <f t="shared" si="4"/>
        <v>0</v>
      </c>
      <c r="Q28" s="12"/>
      <c r="R28" s="12">
        <f t="shared" si="11"/>
        <v>0</v>
      </c>
      <c r="S28" s="12"/>
      <c r="T28" s="12"/>
      <c r="U28" s="12">
        <f>VLOOKUP(A28,[1]Sheet!$A:$R,18,0)</f>
        <v>0</v>
      </c>
      <c r="V28" s="10"/>
      <c r="W28" s="10" t="e">
        <f t="shared" si="6"/>
        <v>#DIV/0!</v>
      </c>
      <c r="X28" s="10" t="e">
        <f t="shared" si="7"/>
        <v>#DIV/0!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10">
        <f t="shared" si="12"/>
        <v>0</v>
      </c>
      <c r="AG28" s="10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0" t="s">
        <v>63</v>
      </c>
      <c r="B29" s="10" t="s">
        <v>43</v>
      </c>
      <c r="C29" s="10"/>
      <c r="D29" s="10">
        <v>264</v>
      </c>
      <c r="E29" s="10">
        <v>262</v>
      </c>
      <c r="F29" s="10"/>
      <c r="G29" s="11">
        <v>0</v>
      </c>
      <c r="H29" s="10" t="e">
        <v>#N/A</v>
      </c>
      <c r="I29" s="13" t="s">
        <v>35</v>
      </c>
      <c r="J29" s="10">
        <v>264</v>
      </c>
      <c r="K29" s="10">
        <f t="shared" si="2"/>
        <v>-2</v>
      </c>
      <c r="L29" s="10">
        <f t="shared" si="3"/>
        <v>-2</v>
      </c>
      <c r="M29" s="10">
        <v>264</v>
      </c>
      <c r="N29" s="10"/>
      <c r="O29" s="10"/>
      <c r="P29" s="10">
        <f t="shared" si="4"/>
        <v>-0.4</v>
      </c>
      <c r="Q29" s="12"/>
      <c r="R29" s="12">
        <f t="shared" si="11"/>
        <v>0</v>
      </c>
      <c r="S29" s="12"/>
      <c r="T29" s="12"/>
      <c r="U29" s="12">
        <f>VLOOKUP(A29,[1]Sheet!$A:$R,18,0)</f>
        <v>0</v>
      </c>
      <c r="V29" s="10"/>
      <c r="W29" s="10">
        <f t="shared" si="6"/>
        <v>0</v>
      </c>
      <c r="X29" s="10">
        <f t="shared" si="7"/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10">
        <f t="shared" si="12"/>
        <v>0</v>
      </c>
      <c r="AG29" s="10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4" t="s">
        <v>64</v>
      </c>
      <c r="B30" s="14" t="s">
        <v>43</v>
      </c>
      <c r="C30" s="14"/>
      <c r="D30" s="14">
        <v>180</v>
      </c>
      <c r="E30" s="14">
        <v>180</v>
      </c>
      <c r="F30" s="14"/>
      <c r="G30" s="15">
        <v>0</v>
      </c>
      <c r="H30" s="14" t="e">
        <v>#N/A</v>
      </c>
      <c r="I30" s="14" t="s">
        <v>34</v>
      </c>
      <c r="J30" s="14">
        <v>180</v>
      </c>
      <c r="K30" s="14">
        <f t="shared" si="2"/>
        <v>0</v>
      </c>
      <c r="L30" s="14">
        <f t="shared" si="3"/>
        <v>0</v>
      </c>
      <c r="M30" s="14">
        <v>180</v>
      </c>
      <c r="N30" s="14"/>
      <c r="O30" s="14"/>
      <c r="P30" s="14">
        <f t="shared" si="4"/>
        <v>0</v>
      </c>
      <c r="Q30" s="16"/>
      <c r="R30" s="16">
        <f t="shared" si="11"/>
        <v>0</v>
      </c>
      <c r="S30" s="16"/>
      <c r="T30" s="16"/>
      <c r="U30" s="16">
        <f>VLOOKUP(A30,[1]Sheet!$A:$R,18,0)</f>
        <v>0</v>
      </c>
      <c r="V30" s="14"/>
      <c r="W30" s="14" t="e">
        <f t="shared" si="6"/>
        <v>#DIV/0!</v>
      </c>
      <c r="X30" s="14" t="e">
        <f t="shared" si="7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0.2</v>
      </c>
      <c r="AD30" s="14">
        <v>0.2</v>
      </c>
      <c r="AE30" s="14" t="s">
        <v>52</v>
      </c>
      <c r="AF30" s="14">
        <f t="shared" si="12"/>
        <v>0</v>
      </c>
      <c r="AG30" s="14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4" t="s">
        <v>65</v>
      </c>
      <c r="B31" s="14" t="s">
        <v>43</v>
      </c>
      <c r="C31" s="14"/>
      <c r="D31" s="14">
        <v>354</v>
      </c>
      <c r="E31" s="14">
        <v>354</v>
      </c>
      <c r="F31" s="14"/>
      <c r="G31" s="15">
        <v>0</v>
      </c>
      <c r="H31" s="14" t="e">
        <v>#N/A</v>
      </c>
      <c r="I31" s="14" t="s">
        <v>34</v>
      </c>
      <c r="J31" s="14">
        <v>354</v>
      </c>
      <c r="K31" s="14">
        <f t="shared" si="2"/>
        <v>0</v>
      </c>
      <c r="L31" s="14">
        <f t="shared" si="3"/>
        <v>0</v>
      </c>
      <c r="M31" s="14">
        <v>354</v>
      </c>
      <c r="N31" s="14"/>
      <c r="O31" s="14"/>
      <c r="P31" s="14">
        <f t="shared" si="4"/>
        <v>0</v>
      </c>
      <c r="Q31" s="16"/>
      <c r="R31" s="16">
        <f t="shared" si="11"/>
        <v>0</v>
      </c>
      <c r="S31" s="16"/>
      <c r="T31" s="16"/>
      <c r="U31" s="16">
        <f>VLOOKUP(A31,[1]Sheet!$A:$R,18,0)</f>
        <v>0</v>
      </c>
      <c r="V31" s="14"/>
      <c r="W31" s="14" t="e">
        <f t="shared" si="6"/>
        <v>#DIV/0!</v>
      </c>
      <c r="X31" s="14" t="e">
        <f t="shared" si="7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0.2</v>
      </c>
      <c r="AD31" s="14">
        <v>0.2</v>
      </c>
      <c r="AE31" s="14" t="s">
        <v>52</v>
      </c>
      <c r="AF31" s="14">
        <f t="shared" si="12"/>
        <v>0</v>
      </c>
      <c r="AG31" s="14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66</v>
      </c>
      <c r="B32" s="1" t="s">
        <v>33</v>
      </c>
      <c r="C32" s="1">
        <v>2876.7139999999999</v>
      </c>
      <c r="D32" s="1">
        <v>1643.2</v>
      </c>
      <c r="E32" s="1">
        <v>1904.665</v>
      </c>
      <c r="F32" s="1">
        <v>2204.7260000000001</v>
      </c>
      <c r="G32" s="6">
        <v>1</v>
      </c>
      <c r="H32" s="1">
        <v>55</v>
      </c>
      <c r="I32" s="1" t="s">
        <v>34</v>
      </c>
      <c r="J32" s="1">
        <v>1790.5619999999999</v>
      </c>
      <c r="K32" s="1">
        <f t="shared" si="2"/>
        <v>114.10300000000007</v>
      </c>
      <c r="L32" s="1">
        <f t="shared" si="3"/>
        <v>1904.665</v>
      </c>
      <c r="M32" s="1"/>
      <c r="N32" s="1">
        <v>450</v>
      </c>
      <c r="O32" s="1">
        <v>496</v>
      </c>
      <c r="P32" s="1">
        <f t="shared" si="4"/>
        <v>380.93299999999999</v>
      </c>
      <c r="Q32" s="5">
        <f t="shared" ref="Q32:Q36" si="16">11*P32-O32-N32-F32</f>
        <v>1039.5369999999998</v>
      </c>
      <c r="R32" s="5">
        <v>550</v>
      </c>
      <c r="S32" s="5">
        <f t="shared" ref="S32:S33" si="17">R32-T32</f>
        <v>250</v>
      </c>
      <c r="T32" s="5">
        <v>300</v>
      </c>
      <c r="U32" s="5">
        <f>VLOOKUP(A32,[1]Sheet!$A:$R,18,0)</f>
        <v>550</v>
      </c>
      <c r="V32" s="1"/>
      <c r="W32" s="1">
        <f t="shared" si="6"/>
        <v>9.714899995537273</v>
      </c>
      <c r="X32" s="1">
        <f t="shared" si="7"/>
        <v>8.2710765410190241</v>
      </c>
      <c r="Y32" s="1">
        <v>385.9504</v>
      </c>
      <c r="Z32" s="1">
        <v>413.53820000000002</v>
      </c>
      <c r="AA32" s="1">
        <v>462.36360000000002</v>
      </c>
      <c r="AB32" s="1">
        <v>449.75</v>
      </c>
      <c r="AC32" s="1">
        <v>372.02519999999998</v>
      </c>
      <c r="AD32" s="1">
        <v>380.46640000000002</v>
      </c>
      <c r="AE32" s="1"/>
      <c r="AF32" s="1">
        <f t="shared" ref="AF32:AF33" si="18">S32*G32</f>
        <v>250</v>
      </c>
      <c r="AG32" s="1">
        <f t="shared" si="9"/>
        <v>300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67</v>
      </c>
      <c r="B33" s="1" t="s">
        <v>33</v>
      </c>
      <c r="C33" s="1">
        <v>4905.6729999999998</v>
      </c>
      <c r="D33" s="1">
        <v>7.6280000000000001</v>
      </c>
      <c r="E33" s="1">
        <v>3742.5940000000001</v>
      </c>
      <c r="F33" s="1">
        <v>844.93700000000001</v>
      </c>
      <c r="G33" s="6">
        <v>1</v>
      </c>
      <c r="H33" s="1">
        <v>50</v>
      </c>
      <c r="I33" s="1" t="s">
        <v>34</v>
      </c>
      <c r="J33" s="1">
        <v>3741.9079999999999</v>
      </c>
      <c r="K33" s="1">
        <f t="shared" si="2"/>
        <v>0.68600000000014916</v>
      </c>
      <c r="L33" s="1">
        <f t="shared" si="3"/>
        <v>3742.5940000000001</v>
      </c>
      <c r="M33" s="1"/>
      <c r="N33" s="1">
        <v>1964.1501999999989</v>
      </c>
      <c r="O33" s="1">
        <v>2500</v>
      </c>
      <c r="P33" s="1">
        <f t="shared" si="4"/>
        <v>748.51880000000006</v>
      </c>
      <c r="Q33" s="5">
        <f t="shared" si="16"/>
        <v>2924.6196000000009</v>
      </c>
      <c r="R33" s="5">
        <f t="shared" si="11"/>
        <v>2924.6196000000009</v>
      </c>
      <c r="S33" s="5">
        <f t="shared" si="17"/>
        <v>1524.6196000000009</v>
      </c>
      <c r="T33" s="5">
        <v>1400</v>
      </c>
      <c r="U33" s="5">
        <f>VLOOKUP(A33,[1]Sheet!$A:$R,18,0)</f>
        <v>2925</v>
      </c>
      <c r="V33" s="1"/>
      <c r="W33" s="1">
        <f t="shared" si="6"/>
        <v>10.999999999999998</v>
      </c>
      <c r="X33" s="1">
        <f t="shared" si="7"/>
        <v>7.0927907221568764</v>
      </c>
      <c r="Y33" s="1">
        <v>655.62360000000001</v>
      </c>
      <c r="Z33" s="1">
        <v>600.91719999999998</v>
      </c>
      <c r="AA33" s="1">
        <v>594.7876</v>
      </c>
      <c r="AB33" s="1">
        <v>726.0172</v>
      </c>
      <c r="AC33" s="1">
        <v>698.22700000000009</v>
      </c>
      <c r="AD33" s="1">
        <v>728.86440000000005</v>
      </c>
      <c r="AE33" s="1"/>
      <c r="AF33" s="1">
        <f t="shared" si="18"/>
        <v>1524.6196000000009</v>
      </c>
      <c r="AG33" s="1">
        <f t="shared" si="9"/>
        <v>1400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0" t="s">
        <v>68</v>
      </c>
      <c r="B34" s="10" t="s">
        <v>33</v>
      </c>
      <c r="C34" s="10">
        <v>294.88900000000001</v>
      </c>
      <c r="D34" s="10">
        <v>73.394000000000005</v>
      </c>
      <c r="E34" s="10">
        <v>57.393999999999998</v>
      </c>
      <c r="F34" s="10">
        <v>301.96899999999999</v>
      </c>
      <c r="G34" s="11">
        <v>0</v>
      </c>
      <c r="H34" s="10">
        <v>55</v>
      </c>
      <c r="I34" s="10" t="s">
        <v>35</v>
      </c>
      <c r="J34" s="10">
        <v>58.686</v>
      </c>
      <c r="K34" s="10">
        <f t="shared" si="2"/>
        <v>-1.2920000000000016</v>
      </c>
      <c r="L34" s="10">
        <f t="shared" si="3"/>
        <v>57.393999999999998</v>
      </c>
      <c r="M34" s="10"/>
      <c r="N34" s="10">
        <v>0</v>
      </c>
      <c r="O34" s="10">
        <v>0</v>
      </c>
      <c r="P34" s="10">
        <f t="shared" si="4"/>
        <v>11.4788</v>
      </c>
      <c r="Q34" s="12"/>
      <c r="R34" s="12">
        <f t="shared" si="11"/>
        <v>0</v>
      </c>
      <c r="S34" s="12"/>
      <c r="T34" s="12"/>
      <c r="U34" s="12">
        <f>VLOOKUP(A34,[1]Sheet!$A:$R,18,0)</f>
        <v>0</v>
      </c>
      <c r="V34" s="10"/>
      <c r="W34" s="10">
        <f t="shared" si="6"/>
        <v>26.306669686726835</v>
      </c>
      <c r="X34" s="10">
        <f t="shared" si="7"/>
        <v>26.306669686726835</v>
      </c>
      <c r="Y34" s="10">
        <v>8.7878000000000007</v>
      </c>
      <c r="Z34" s="10">
        <v>8.4407999999999994</v>
      </c>
      <c r="AA34" s="10">
        <v>8.0846</v>
      </c>
      <c r="AB34" s="10">
        <v>6.8638000000000003</v>
      </c>
      <c r="AC34" s="10">
        <v>9.3244000000000007</v>
      </c>
      <c r="AD34" s="10">
        <v>10.384</v>
      </c>
      <c r="AE34" s="13" t="s">
        <v>173</v>
      </c>
      <c r="AF34" s="10">
        <f t="shared" si="12"/>
        <v>0</v>
      </c>
      <c r="AG34" s="10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70</v>
      </c>
      <c r="B35" s="1" t="s">
        <v>33</v>
      </c>
      <c r="C35" s="1">
        <v>3652.884</v>
      </c>
      <c r="D35" s="1">
        <v>2099.7579999999998</v>
      </c>
      <c r="E35" s="1">
        <v>2968.0920000000001</v>
      </c>
      <c r="F35" s="1">
        <v>2226.7809999999999</v>
      </c>
      <c r="G35" s="6">
        <v>1</v>
      </c>
      <c r="H35" s="1">
        <v>55</v>
      </c>
      <c r="I35" s="1" t="s">
        <v>34</v>
      </c>
      <c r="J35" s="1">
        <v>2805.5360000000001</v>
      </c>
      <c r="K35" s="1">
        <f t="shared" si="2"/>
        <v>162.55600000000004</v>
      </c>
      <c r="L35" s="1">
        <f t="shared" si="3"/>
        <v>2968.0920000000001</v>
      </c>
      <c r="M35" s="1"/>
      <c r="N35" s="1">
        <v>450</v>
      </c>
      <c r="O35" s="1">
        <v>1449</v>
      </c>
      <c r="P35" s="1">
        <f t="shared" si="4"/>
        <v>593.61840000000007</v>
      </c>
      <c r="Q35" s="5">
        <f t="shared" si="16"/>
        <v>2404.0214000000005</v>
      </c>
      <c r="R35" s="5">
        <v>1500</v>
      </c>
      <c r="S35" s="5">
        <f t="shared" ref="S35:S36" si="19">R35-T35</f>
        <v>700</v>
      </c>
      <c r="T35" s="5">
        <v>800</v>
      </c>
      <c r="U35" s="5">
        <f>VLOOKUP(A35,[1]Sheet!$A:$R,18,0)</f>
        <v>1500</v>
      </c>
      <c r="V35" s="1"/>
      <c r="W35" s="1">
        <f t="shared" si="6"/>
        <v>9.4771001033660678</v>
      </c>
      <c r="X35" s="1">
        <f t="shared" si="7"/>
        <v>6.9502242518089057</v>
      </c>
      <c r="Y35" s="1">
        <v>549.94539999999995</v>
      </c>
      <c r="Z35" s="1">
        <v>570.37160000000006</v>
      </c>
      <c r="AA35" s="1">
        <v>617.30439999999999</v>
      </c>
      <c r="AB35" s="1">
        <v>597.86</v>
      </c>
      <c r="AC35" s="1">
        <v>490.19420000000002</v>
      </c>
      <c r="AD35" s="1">
        <v>499.31859999999989</v>
      </c>
      <c r="AE35" s="1"/>
      <c r="AF35" s="1">
        <f t="shared" ref="AF35:AF36" si="20">S35*G35</f>
        <v>700</v>
      </c>
      <c r="AG35" s="1">
        <f t="shared" si="9"/>
        <v>800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71</v>
      </c>
      <c r="B36" s="1" t="s">
        <v>33</v>
      </c>
      <c r="C36" s="1">
        <v>6920.9459999999999</v>
      </c>
      <c r="D36" s="1">
        <v>2329.9259999999999</v>
      </c>
      <c r="E36" s="1">
        <v>4780.0829999999996</v>
      </c>
      <c r="F36" s="1">
        <v>3227.4380000000001</v>
      </c>
      <c r="G36" s="6">
        <v>1</v>
      </c>
      <c r="H36" s="1">
        <v>60</v>
      </c>
      <c r="I36" s="1" t="s">
        <v>34</v>
      </c>
      <c r="J36" s="1">
        <v>4719.8599999999997</v>
      </c>
      <c r="K36" s="1">
        <f t="shared" ref="K36:K67" si="21">E36-J36</f>
        <v>60.222999999999956</v>
      </c>
      <c r="L36" s="1">
        <f t="shared" si="3"/>
        <v>4780.0829999999996</v>
      </c>
      <c r="M36" s="1"/>
      <c r="N36" s="1">
        <v>2145.7851999999998</v>
      </c>
      <c r="O36" s="1">
        <v>2500</v>
      </c>
      <c r="P36" s="1">
        <f t="shared" si="4"/>
        <v>956.01659999999993</v>
      </c>
      <c r="Q36" s="5">
        <f t="shared" si="16"/>
        <v>2642.9593999999997</v>
      </c>
      <c r="R36" s="5">
        <f t="shared" si="11"/>
        <v>2642.9593999999997</v>
      </c>
      <c r="S36" s="5">
        <f t="shared" si="19"/>
        <v>1342.9593999999997</v>
      </c>
      <c r="T36" s="5">
        <v>1300</v>
      </c>
      <c r="U36" s="5">
        <f>VLOOKUP(A36,[1]Sheet!$A:$R,18,0)</f>
        <v>2643</v>
      </c>
      <c r="V36" s="1"/>
      <c r="W36" s="1">
        <f t="shared" si="6"/>
        <v>11.000000000000002</v>
      </c>
      <c r="X36" s="1">
        <f t="shared" si="7"/>
        <v>8.2354461209146379</v>
      </c>
      <c r="Y36" s="1">
        <v>945.92060000000004</v>
      </c>
      <c r="Z36" s="1">
        <v>921.44820000000004</v>
      </c>
      <c r="AA36" s="1">
        <v>994.14400000000001</v>
      </c>
      <c r="AB36" s="1">
        <v>976.42199999999991</v>
      </c>
      <c r="AC36" s="1">
        <v>772.53520000000003</v>
      </c>
      <c r="AD36" s="1">
        <v>850.2120000000001</v>
      </c>
      <c r="AE36" s="1"/>
      <c r="AF36" s="1">
        <f t="shared" si="20"/>
        <v>1342.9593999999997</v>
      </c>
      <c r="AG36" s="1">
        <f t="shared" si="9"/>
        <v>1300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4" t="s">
        <v>72</v>
      </c>
      <c r="B37" s="14" t="s">
        <v>33</v>
      </c>
      <c r="C37" s="14">
        <v>220.393</v>
      </c>
      <c r="D37" s="14">
        <v>0.92800000000000005</v>
      </c>
      <c r="E37" s="14">
        <v>176.22900000000001</v>
      </c>
      <c r="F37" s="14">
        <v>3.298</v>
      </c>
      <c r="G37" s="15">
        <v>0</v>
      </c>
      <c r="H37" s="14">
        <v>50</v>
      </c>
      <c r="I37" s="14" t="s">
        <v>34</v>
      </c>
      <c r="J37" s="14">
        <v>164.8</v>
      </c>
      <c r="K37" s="14">
        <f t="shared" si="21"/>
        <v>11.429000000000002</v>
      </c>
      <c r="L37" s="14">
        <f t="shared" si="3"/>
        <v>176.22900000000001</v>
      </c>
      <c r="M37" s="14"/>
      <c r="N37" s="14"/>
      <c r="O37" s="14"/>
      <c r="P37" s="14">
        <f t="shared" si="4"/>
        <v>35.245800000000003</v>
      </c>
      <c r="Q37" s="16"/>
      <c r="R37" s="16">
        <f t="shared" si="11"/>
        <v>0</v>
      </c>
      <c r="S37" s="16"/>
      <c r="T37" s="16"/>
      <c r="U37" s="16">
        <f>VLOOKUP(A37,[1]Sheet!$A:$R,18,0)</f>
        <v>0</v>
      </c>
      <c r="V37" s="14"/>
      <c r="W37" s="14">
        <f t="shared" si="6"/>
        <v>9.3571432624596398E-2</v>
      </c>
      <c r="X37" s="14">
        <f t="shared" si="7"/>
        <v>9.3571432624596398E-2</v>
      </c>
      <c r="Y37" s="14">
        <v>32.031599999999997</v>
      </c>
      <c r="Z37" s="14">
        <v>33.466000000000001</v>
      </c>
      <c r="AA37" s="14">
        <v>37.22</v>
      </c>
      <c r="AB37" s="14">
        <v>36.882800000000003</v>
      </c>
      <c r="AC37" s="14">
        <v>34.3628</v>
      </c>
      <c r="AD37" s="14">
        <v>47.448999999999998</v>
      </c>
      <c r="AE37" s="14" t="s">
        <v>52</v>
      </c>
      <c r="AF37" s="14">
        <f t="shared" si="12"/>
        <v>0</v>
      </c>
      <c r="AG37" s="14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73</v>
      </c>
      <c r="B38" s="1" t="s">
        <v>33</v>
      </c>
      <c r="C38" s="1">
        <v>3252.759</v>
      </c>
      <c r="D38" s="1">
        <v>1632.991</v>
      </c>
      <c r="E38" s="1">
        <v>2334.4290000000001</v>
      </c>
      <c r="F38" s="1">
        <v>2068.3420000000001</v>
      </c>
      <c r="G38" s="6">
        <v>1</v>
      </c>
      <c r="H38" s="1">
        <v>55</v>
      </c>
      <c r="I38" s="1" t="s">
        <v>34</v>
      </c>
      <c r="J38" s="1">
        <v>2202.2359999999999</v>
      </c>
      <c r="K38" s="1">
        <f t="shared" si="21"/>
        <v>132.19300000000021</v>
      </c>
      <c r="L38" s="1">
        <f t="shared" si="3"/>
        <v>2334.4290000000001</v>
      </c>
      <c r="M38" s="1"/>
      <c r="N38" s="1">
        <v>450</v>
      </c>
      <c r="O38" s="1">
        <v>934</v>
      </c>
      <c r="P38" s="1">
        <f t="shared" si="4"/>
        <v>466.88580000000002</v>
      </c>
      <c r="Q38" s="5">
        <f t="shared" ref="Q38:Q42" si="22">11*P38-O38-N38-F38</f>
        <v>1683.4018000000001</v>
      </c>
      <c r="R38" s="5">
        <v>1100</v>
      </c>
      <c r="S38" s="5">
        <f t="shared" ref="S38:S42" si="23">R38-T38</f>
        <v>600</v>
      </c>
      <c r="T38" s="5">
        <v>500</v>
      </c>
      <c r="U38" s="5">
        <f>VLOOKUP(A38,[1]Sheet!$A:$R,18,0)</f>
        <v>1100</v>
      </c>
      <c r="V38" s="1"/>
      <c r="W38" s="1">
        <f t="shared" si="6"/>
        <v>9.7504400433682079</v>
      </c>
      <c r="X38" s="1">
        <f t="shared" si="7"/>
        <v>7.3944035136643693</v>
      </c>
      <c r="Y38" s="1">
        <v>440.75400000000002</v>
      </c>
      <c r="Z38" s="1">
        <v>453.20780000000002</v>
      </c>
      <c r="AA38" s="1">
        <v>509.47160000000002</v>
      </c>
      <c r="AB38" s="1">
        <v>503.67559999999997</v>
      </c>
      <c r="AC38" s="1">
        <v>409.7278</v>
      </c>
      <c r="AD38" s="1">
        <v>405.73059999999998</v>
      </c>
      <c r="AE38" s="1"/>
      <c r="AF38" s="1">
        <f t="shared" ref="AF38:AF42" si="24">S38*G38</f>
        <v>600</v>
      </c>
      <c r="AG38" s="1">
        <f t="shared" si="9"/>
        <v>500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74</v>
      </c>
      <c r="B39" s="1" t="s">
        <v>33</v>
      </c>
      <c r="C39" s="1">
        <v>4995.3789999999999</v>
      </c>
      <c r="D39" s="1">
        <v>2100.2750000000001</v>
      </c>
      <c r="E39" s="1">
        <v>3663.4059999999999</v>
      </c>
      <c r="F39" s="1">
        <v>2746.2130000000002</v>
      </c>
      <c r="G39" s="6">
        <v>1</v>
      </c>
      <c r="H39" s="1">
        <v>60</v>
      </c>
      <c r="I39" s="1" t="s">
        <v>34</v>
      </c>
      <c r="J39" s="1">
        <v>3599.7649999999999</v>
      </c>
      <c r="K39" s="1">
        <f t="shared" si="21"/>
        <v>63.641000000000076</v>
      </c>
      <c r="L39" s="1">
        <f t="shared" si="3"/>
        <v>3663.4059999999999</v>
      </c>
      <c r="M39" s="1"/>
      <c r="N39" s="1">
        <v>750</v>
      </c>
      <c r="O39" s="1">
        <v>887</v>
      </c>
      <c r="P39" s="1">
        <f t="shared" si="4"/>
        <v>732.68119999999999</v>
      </c>
      <c r="Q39" s="5">
        <f t="shared" si="22"/>
        <v>3676.2801999999997</v>
      </c>
      <c r="R39" s="5">
        <f t="shared" si="11"/>
        <v>3676.2801999999997</v>
      </c>
      <c r="S39" s="5">
        <f t="shared" si="23"/>
        <v>1676.2801999999997</v>
      </c>
      <c r="T39" s="5">
        <v>2000</v>
      </c>
      <c r="U39" s="5">
        <f>VLOOKUP(A39,[1]Sheet!$A:$R,18,0)</f>
        <v>3676</v>
      </c>
      <c r="V39" s="1"/>
      <c r="W39" s="1">
        <f t="shared" si="6"/>
        <v>10.999999999999998</v>
      </c>
      <c r="X39" s="1">
        <f t="shared" si="7"/>
        <v>5.9824286470022701</v>
      </c>
      <c r="Y39" s="1">
        <v>626.00600000000009</v>
      </c>
      <c r="Z39" s="1">
        <v>613.11680000000001</v>
      </c>
      <c r="AA39" s="1">
        <v>741.70979999999997</v>
      </c>
      <c r="AB39" s="1">
        <v>701.11260000000004</v>
      </c>
      <c r="AC39" s="1">
        <v>529.31580000000008</v>
      </c>
      <c r="AD39" s="1">
        <v>616.58299999999997</v>
      </c>
      <c r="AE39" s="1"/>
      <c r="AF39" s="1">
        <f t="shared" si="24"/>
        <v>1676.2801999999997</v>
      </c>
      <c r="AG39" s="1">
        <f t="shared" si="9"/>
        <v>2000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75</v>
      </c>
      <c r="B40" s="1" t="s">
        <v>33</v>
      </c>
      <c r="C40" s="1">
        <v>1550.511</v>
      </c>
      <c r="D40" s="1">
        <v>859.75</v>
      </c>
      <c r="E40" s="1">
        <v>1504.021</v>
      </c>
      <c r="F40" s="1">
        <v>659.58399999999995</v>
      </c>
      <c r="G40" s="6">
        <v>1</v>
      </c>
      <c r="H40" s="1">
        <v>60</v>
      </c>
      <c r="I40" s="1" t="s">
        <v>34</v>
      </c>
      <c r="J40" s="1">
        <v>1484.37</v>
      </c>
      <c r="K40" s="1">
        <f t="shared" si="21"/>
        <v>19.651000000000067</v>
      </c>
      <c r="L40" s="1">
        <f t="shared" si="3"/>
        <v>1504.021</v>
      </c>
      <c r="M40" s="1"/>
      <c r="N40" s="1">
        <v>1000</v>
      </c>
      <c r="O40" s="1">
        <v>81</v>
      </c>
      <c r="P40" s="1">
        <f t="shared" si="4"/>
        <v>300.80419999999998</v>
      </c>
      <c r="Q40" s="5">
        <f t="shared" si="22"/>
        <v>1568.2622000000001</v>
      </c>
      <c r="R40" s="5">
        <v>750</v>
      </c>
      <c r="S40" s="5">
        <f t="shared" si="23"/>
        <v>450</v>
      </c>
      <c r="T40" s="5">
        <v>300</v>
      </c>
      <c r="U40" s="5">
        <f>VLOOKUP(A40,[1]Sheet!$A:$R,18,0)</f>
        <v>750</v>
      </c>
      <c r="V40" s="1"/>
      <c r="W40" s="1">
        <f t="shared" si="6"/>
        <v>8.2797514130454299</v>
      </c>
      <c r="X40" s="1">
        <f t="shared" si="7"/>
        <v>5.7864351628069022</v>
      </c>
      <c r="Y40" s="1">
        <v>258.14</v>
      </c>
      <c r="Z40" s="1">
        <v>312.51900000000001</v>
      </c>
      <c r="AA40" s="1">
        <v>271.572</v>
      </c>
      <c r="AB40" s="1">
        <v>235.76519999999999</v>
      </c>
      <c r="AC40" s="1">
        <v>369.3612</v>
      </c>
      <c r="AD40" s="1">
        <v>360.81099999999998</v>
      </c>
      <c r="AE40" s="1"/>
      <c r="AF40" s="1">
        <f t="shared" si="24"/>
        <v>450</v>
      </c>
      <c r="AG40" s="1">
        <f t="shared" si="9"/>
        <v>300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76</v>
      </c>
      <c r="B41" s="1" t="s">
        <v>33</v>
      </c>
      <c r="C41" s="1">
        <v>399.03899999999999</v>
      </c>
      <c r="D41" s="1">
        <v>404.58</v>
      </c>
      <c r="E41" s="1">
        <v>378.858</v>
      </c>
      <c r="F41" s="1">
        <v>288.69600000000003</v>
      </c>
      <c r="G41" s="6">
        <v>1</v>
      </c>
      <c r="H41" s="1">
        <v>60</v>
      </c>
      <c r="I41" s="1" t="s">
        <v>34</v>
      </c>
      <c r="J41" s="1">
        <v>354.76799999999997</v>
      </c>
      <c r="K41" s="1">
        <f t="shared" si="21"/>
        <v>24.090000000000032</v>
      </c>
      <c r="L41" s="1">
        <f t="shared" si="3"/>
        <v>378.858</v>
      </c>
      <c r="M41" s="1"/>
      <c r="N41" s="1">
        <v>283.6028</v>
      </c>
      <c r="O41" s="1">
        <v>122</v>
      </c>
      <c r="P41" s="1">
        <f t="shared" si="4"/>
        <v>75.771600000000007</v>
      </c>
      <c r="Q41" s="5">
        <f t="shared" si="22"/>
        <v>139.18880000000001</v>
      </c>
      <c r="R41" s="5">
        <f t="shared" si="11"/>
        <v>139.18880000000001</v>
      </c>
      <c r="S41" s="5">
        <f t="shared" si="23"/>
        <v>139.18880000000001</v>
      </c>
      <c r="T41" s="5"/>
      <c r="U41" s="5">
        <f>VLOOKUP(A41,[1]Sheet!$A:$R,18,0)</f>
        <v>70</v>
      </c>
      <c r="V41" s="1"/>
      <c r="W41" s="1">
        <f t="shared" si="6"/>
        <v>11</v>
      </c>
      <c r="X41" s="1">
        <f t="shared" si="7"/>
        <v>9.1630478965733868</v>
      </c>
      <c r="Y41" s="1">
        <v>83.9482</v>
      </c>
      <c r="Z41" s="1">
        <v>88.519800000000004</v>
      </c>
      <c r="AA41" s="1">
        <v>84.954999999999998</v>
      </c>
      <c r="AB41" s="1">
        <v>71.757199999999997</v>
      </c>
      <c r="AC41" s="1">
        <v>59.507399999999997</v>
      </c>
      <c r="AD41" s="1">
        <v>88.510599999999997</v>
      </c>
      <c r="AE41" s="1"/>
      <c r="AF41" s="1">
        <f t="shared" si="24"/>
        <v>139.18880000000001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77</v>
      </c>
      <c r="B42" s="1" t="s">
        <v>33</v>
      </c>
      <c r="C42" s="1">
        <v>1796.3440000000001</v>
      </c>
      <c r="D42" s="1">
        <v>352.50299999999999</v>
      </c>
      <c r="E42" s="1">
        <v>1043.9939999999999</v>
      </c>
      <c r="F42" s="1">
        <v>899.98699999999997</v>
      </c>
      <c r="G42" s="6">
        <v>1</v>
      </c>
      <c r="H42" s="1">
        <v>60</v>
      </c>
      <c r="I42" s="1" t="s">
        <v>34</v>
      </c>
      <c r="J42" s="1">
        <v>982.75</v>
      </c>
      <c r="K42" s="1">
        <f t="shared" si="21"/>
        <v>61.243999999999915</v>
      </c>
      <c r="L42" s="1">
        <f t="shared" si="3"/>
        <v>1043.9939999999999</v>
      </c>
      <c r="M42" s="1"/>
      <c r="N42" s="1">
        <v>142.29179999999971</v>
      </c>
      <c r="O42" s="1">
        <v>326</v>
      </c>
      <c r="P42" s="1">
        <f t="shared" si="4"/>
        <v>208.79879999999997</v>
      </c>
      <c r="Q42" s="5">
        <f t="shared" si="22"/>
        <v>928.50800000000015</v>
      </c>
      <c r="R42" s="5">
        <v>800</v>
      </c>
      <c r="S42" s="5">
        <f t="shared" si="23"/>
        <v>400</v>
      </c>
      <c r="T42" s="5">
        <v>400</v>
      </c>
      <c r="U42" s="5">
        <f>VLOOKUP(A42,[1]Sheet!$A:$R,18,0)</f>
        <v>800</v>
      </c>
      <c r="V42" s="1"/>
      <c r="W42" s="1">
        <f t="shared" si="6"/>
        <v>10.384536692739612</v>
      </c>
      <c r="X42" s="1">
        <f t="shared" si="7"/>
        <v>6.5530970484504687</v>
      </c>
      <c r="Y42" s="1">
        <v>185.14160000000001</v>
      </c>
      <c r="Z42" s="1">
        <v>192.1618</v>
      </c>
      <c r="AA42" s="1">
        <v>222.23240000000001</v>
      </c>
      <c r="AB42" s="1">
        <v>213.0712</v>
      </c>
      <c r="AC42" s="1">
        <v>203.38579999999999</v>
      </c>
      <c r="AD42" s="1">
        <v>216.15979999999999</v>
      </c>
      <c r="AE42" s="1"/>
      <c r="AF42" s="1">
        <f t="shared" si="24"/>
        <v>400</v>
      </c>
      <c r="AG42" s="1">
        <f t="shared" si="9"/>
        <v>400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0" t="s">
        <v>78</v>
      </c>
      <c r="B43" s="10" t="s">
        <v>33</v>
      </c>
      <c r="C43" s="10">
        <v>15.750999999999999</v>
      </c>
      <c r="D43" s="10"/>
      <c r="E43" s="10">
        <v>6.0789999999999997</v>
      </c>
      <c r="F43" s="10">
        <v>6.4189999999999996</v>
      </c>
      <c r="G43" s="11">
        <v>0</v>
      </c>
      <c r="H43" s="10">
        <v>180</v>
      </c>
      <c r="I43" s="10" t="s">
        <v>35</v>
      </c>
      <c r="J43" s="10">
        <v>4.68</v>
      </c>
      <c r="K43" s="10">
        <f t="shared" si="21"/>
        <v>1.399</v>
      </c>
      <c r="L43" s="10">
        <f t="shared" si="3"/>
        <v>6.0789999999999997</v>
      </c>
      <c r="M43" s="10"/>
      <c r="N43" s="10"/>
      <c r="O43" s="10"/>
      <c r="P43" s="10">
        <f t="shared" si="4"/>
        <v>1.2158</v>
      </c>
      <c r="Q43" s="12"/>
      <c r="R43" s="12">
        <f t="shared" si="11"/>
        <v>0</v>
      </c>
      <c r="S43" s="12"/>
      <c r="T43" s="12"/>
      <c r="U43" s="12">
        <f>VLOOKUP(A43,[1]Sheet!$A:$R,18,0)</f>
        <v>0</v>
      </c>
      <c r="V43" s="10"/>
      <c r="W43" s="10">
        <f t="shared" si="6"/>
        <v>5.279651258430663</v>
      </c>
      <c r="X43" s="10">
        <f t="shared" si="7"/>
        <v>5.279651258430663</v>
      </c>
      <c r="Y43" s="10">
        <v>1.7407999999999999</v>
      </c>
      <c r="Z43" s="10">
        <v>3.4994000000000001</v>
      </c>
      <c r="AA43" s="10">
        <v>4.7984</v>
      </c>
      <c r="AB43" s="10">
        <v>3.6974</v>
      </c>
      <c r="AC43" s="10">
        <v>3.46</v>
      </c>
      <c r="AD43" s="10">
        <v>2.6225999999999998</v>
      </c>
      <c r="AE43" s="10"/>
      <c r="AF43" s="10">
        <f t="shared" si="12"/>
        <v>0</v>
      </c>
      <c r="AG43" s="10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79</v>
      </c>
      <c r="B44" s="1" t="s">
        <v>33</v>
      </c>
      <c r="C44" s="1">
        <v>2589.8119999999999</v>
      </c>
      <c r="D44" s="1">
        <v>1445.5340000000001</v>
      </c>
      <c r="E44" s="1">
        <v>1643.3430000000001</v>
      </c>
      <c r="F44" s="1">
        <v>2010.7719999999999</v>
      </c>
      <c r="G44" s="6">
        <v>1</v>
      </c>
      <c r="H44" s="1">
        <v>60</v>
      </c>
      <c r="I44" s="1" t="s">
        <v>34</v>
      </c>
      <c r="J44" s="1">
        <v>1551.9059999999999</v>
      </c>
      <c r="K44" s="1">
        <f t="shared" si="21"/>
        <v>91.437000000000126</v>
      </c>
      <c r="L44" s="1">
        <f t="shared" si="3"/>
        <v>1643.3430000000001</v>
      </c>
      <c r="M44" s="1"/>
      <c r="N44" s="1">
        <v>213.0169999999998</v>
      </c>
      <c r="O44" s="1">
        <v>418</v>
      </c>
      <c r="P44" s="1">
        <f t="shared" si="4"/>
        <v>328.66860000000003</v>
      </c>
      <c r="Q44" s="5">
        <f t="shared" ref="Q44" si="25">11*P44-O44-N44-F44</f>
        <v>973.56560000000036</v>
      </c>
      <c r="R44" s="5">
        <v>800</v>
      </c>
      <c r="S44" s="5">
        <f t="shared" ref="S44:S45" si="26">R44-T44</f>
        <v>400</v>
      </c>
      <c r="T44" s="5">
        <v>400</v>
      </c>
      <c r="U44" s="5">
        <f>VLOOKUP(A44,[1]Sheet!$A:$R,18,0)</f>
        <v>800</v>
      </c>
      <c r="V44" s="1"/>
      <c r="W44" s="1">
        <f t="shared" si="6"/>
        <v>10.471913045541921</v>
      </c>
      <c r="X44" s="1">
        <f t="shared" si="7"/>
        <v>8.0378502844506574</v>
      </c>
      <c r="Y44" s="1">
        <v>331.95600000000002</v>
      </c>
      <c r="Z44" s="1">
        <v>353.18099999999998</v>
      </c>
      <c r="AA44" s="1">
        <v>416.92899999999997</v>
      </c>
      <c r="AB44" s="1">
        <v>398.6592</v>
      </c>
      <c r="AC44" s="1">
        <v>340.68119999999999</v>
      </c>
      <c r="AD44" s="1">
        <v>364.96559999999999</v>
      </c>
      <c r="AE44" s="1"/>
      <c r="AF44" s="1">
        <f t="shared" ref="AF44:AF45" si="27">S44*G44</f>
        <v>400</v>
      </c>
      <c r="AG44" s="1">
        <f t="shared" si="9"/>
        <v>400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80</v>
      </c>
      <c r="B45" s="1" t="s">
        <v>33</v>
      </c>
      <c r="C45" s="1">
        <v>105.648</v>
      </c>
      <c r="D45" s="1">
        <v>0.93500000000000005</v>
      </c>
      <c r="E45" s="1">
        <v>50.027000000000001</v>
      </c>
      <c r="F45" s="1">
        <v>41.338999999999999</v>
      </c>
      <c r="G45" s="6">
        <v>1</v>
      </c>
      <c r="H45" s="1">
        <v>35</v>
      </c>
      <c r="I45" s="1" t="s">
        <v>34</v>
      </c>
      <c r="J45" s="1">
        <v>56.296999999999997</v>
      </c>
      <c r="K45" s="1">
        <f t="shared" si="21"/>
        <v>-6.269999999999996</v>
      </c>
      <c r="L45" s="1">
        <f t="shared" si="3"/>
        <v>50.027000000000001</v>
      </c>
      <c r="M45" s="1"/>
      <c r="N45" s="1">
        <v>0</v>
      </c>
      <c r="O45" s="1">
        <v>18</v>
      </c>
      <c r="P45" s="1">
        <f t="shared" si="4"/>
        <v>10.0054</v>
      </c>
      <c r="Q45" s="5">
        <f>10*P45-O45-N45-F45</f>
        <v>40.715000000000003</v>
      </c>
      <c r="R45" s="5">
        <f t="shared" si="11"/>
        <v>40.715000000000003</v>
      </c>
      <c r="S45" s="5">
        <f t="shared" si="26"/>
        <v>40.715000000000003</v>
      </c>
      <c r="T45" s="5"/>
      <c r="U45" s="5">
        <f>VLOOKUP(A45,[1]Sheet!$A:$R,18,0)</f>
        <v>41</v>
      </c>
      <c r="V45" s="1"/>
      <c r="W45" s="1">
        <f t="shared" si="6"/>
        <v>10</v>
      </c>
      <c r="X45" s="1">
        <f t="shared" si="7"/>
        <v>5.9306974233913685</v>
      </c>
      <c r="Y45" s="1">
        <v>8.3445999999999998</v>
      </c>
      <c r="Z45" s="1">
        <v>10.543799999999999</v>
      </c>
      <c r="AA45" s="1">
        <v>15.2232</v>
      </c>
      <c r="AB45" s="1">
        <v>13.9976</v>
      </c>
      <c r="AC45" s="1">
        <v>12.196199999999999</v>
      </c>
      <c r="AD45" s="1">
        <v>10.0802</v>
      </c>
      <c r="AE45" s="1"/>
      <c r="AF45" s="1">
        <f t="shared" si="27"/>
        <v>40.715000000000003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0" t="s">
        <v>81</v>
      </c>
      <c r="B46" s="10" t="s">
        <v>33</v>
      </c>
      <c r="C46" s="10"/>
      <c r="D46" s="10"/>
      <c r="E46" s="10"/>
      <c r="F46" s="10"/>
      <c r="G46" s="11">
        <v>0</v>
      </c>
      <c r="H46" s="10" t="e">
        <v>#N/A</v>
      </c>
      <c r="I46" s="10" t="s">
        <v>35</v>
      </c>
      <c r="J46" s="10"/>
      <c r="K46" s="10">
        <f t="shared" si="21"/>
        <v>0</v>
      </c>
      <c r="L46" s="10">
        <f t="shared" si="3"/>
        <v>0</v>
      </c>
      <c r="M46" s="10"/>
      <c r="N46" s="10"/>
      <c r="O46" s="10"/>
      <c r="P46" s="10">
        <f t="shared" si="4"/>
        <v>0</v>
      </c>
      <c r="Q46" s="12"/>
      <c r="R46" s="12">
        <f t="shared" si="11"/>
        <v>0</v>
      </c>
      <c r="S46" s="12"/>
      <c r="T46" s="12"/>
      <c r="U46" s="12">
        <f>VLOOKUP(A46,[1]Sheet!$A:$R,18,0)</f>
        <v>0</v>
      </c>
      <c r="V46" s="10"/>
      <c r="W46" s="10" t="e">
        <f t="shared" si="6"/>
        <v>#DIV/0!</v>
      </c>
      <c r="X46" s="10" t="e">
        <f t="shared" si="7"/>
        <v>#DIV/0!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 t="s">
        <v>172</v>
      </c>
      <c r="AF46" s="10">
        <f t="shared" si="12"/>
        <v>0</v>
      </c>
      <c r="AG46" s="10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4" t="s">
        <v>82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34</v>
      </c>
      <c r="J47" s="14"/>
      <c r="K47" s="14">
        <f t="shared" si="21"/>
        <v>0</v>
      </c>
      <c r="L47" s="14">
        <f t="shared" si="3"/>
        <v>0</v>
      </c>
      <c r="M47" s="14"/>
      <c r="N47" s="14"/>
      <c r="O47" s="14"/>
      <c r="P47" s="14">
        <f t="shared" si="4"/>
        <v>0</v>
      </c>
      <c r="Q47" s="16"/>
      <c r="R47" s="16">
        <f t="shared" si="11"/>
        <v>0</v>
      </c>
      <c r="S47" s="16"/>
      <c r="T47" s="16"/>
      <c r="U47" s="16">
        <f>VLOOKUP(A47,[1]Sheet!$A:$R,18,0)</f>
        <v>0</v>
      </c>
      <c r="V47" s="14"/>
      <c r="W47" s="14" t="e">
        <f t="shared" si="6"/>
        <v>#DIV/0!</v>
      </c>
      <c r="X47" s="14" t="e">
        <f t="shared" si="7"/>
        <v>#DIV/0!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 t="s">
        <v>52</v>
      </c>
      <c r="AF47" s="14">
        <f t="shared" si="12"/>
        <v>0</v>
      </c>
      <c r="AG47" s="14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4" t="s">
        <v>83</v>
      </c>
      <c r="B48" s="14" t="s">
        <v>33</v>
      </c>
      <c r="C48" s="14"/>
      <c r="D48" s="14">
        <v>860.35799999999995</v>
      </c>
      <c r="E48" s="14">
        <v>859.21799999999996</v>
      </c>
      <c r="F48" s="14"/>
      <c r="G48" s="15">
        <v>0</v>
      </c>
      <c r="H48" s="14">
        <v>30</v>
      </c>
      <c r="I48" s="14" t="s">
        <v>34</v>
      </c>
      <c r="J48" s="14">
        <v>860.35799999999995</v>
      </c>
      <c r="K48" s="14">
        <f t="shared" si="21"/>
        <v>-1.1399999999999864</v>
      </c>
      <c r="L48" s="14">
        <f t="shared" si="3"/>
        <v>-1.1399999999999864</v>
      </c>
      <c r="M48" s="14">
        <v>860.35799999999995</v>
      </c>
      <c r="N48" s="14"/>
      <c r="O48" s="14"/>
      <c r="P48" s="14">
        <f t="shared" si="4"/>
        <v>-0.22799999999999726</v>
      </c>
      <c r="Q48" s="16"/>
      <c r="R48" s="16">
        <f t="shared" si="11"/>
        <v>0</v>
      </c>
      <c r="S48" s="16"/>
      <c r="T48" s="16"/>
      <c r="U48" s="16">
        <f>VLOOKUP(A48,[1]Sheet!$A:$R,18,0)</f>
        <v>0</v>
      </c>
      <c r="V48" s="14"/>
      <c r="W48" s="14">
        <f t="shared" si="6"/>
        <v>0</v>
      </c>
      <c r="X48" s="14">
        <f t="shared" si="7"/>
        <v>0</v>
      </c>
      <c r="Y48" s="14">
        <v>0</v>
      </c>
      <c r="Z48" s="14">
        <v>-0.23480000000000001</v>
      </c>
      <c r="AA48" s="14">
        <v>7.606799999999998</v>
      </c>
      <c r="AB48" s="14">
        <v>14.0082</v>
      </c>
      <c r="AC48" s="14">
        <v>18.34500000000001</v>
      </c>
      <c r="AD48" s="14">
        <v>18.42720000000001</v>
      </c>
      <c r="AE48" s="14" t="s">
        <v>52</v>
      </c>
      <c r="AF48" s="14">
        <f t="shared" si="12"/>
        <v>0</v>
      </c>
      <c r="AG48" s="14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84</v>
      </c>
      <c r="B49" s="1" t="s">
        <v>33</v>
      </c>
      <c r="C49" s="1">
        <v>582.44500000000005</v>
      </c>
      <c r="D49" s="1">
        <v>2.903</v>
      </c>
      <c r="E49" s="1">
        <v>437.51600000000002</v>
      </c>
      <c r="F49" s="1">
        <v>2.7250000000000001</v>
      </c>
      <c r="G49" s="6">
        <v>1</v>
      </c>
      <c r="H49" s="1">
        <v>30</v>
      </c>
      <c r="I49" s="1" t="s">
        <v>34</v>
      </c>
      <c r="J49" s="1">
        <v>464.12400000000002</v>
      </c>
      <c r="K49" s="1">
        <f t="shared" si="21"/>
        <v>-26.608000000000004</v>
      </c>
      <c r="L49" s="1">
        <f t="shared" si="3"/>
        <v>437.51600000000002</v>
      </c>
      <c r="M49" s="1"/>
      <c r="N49" s="1">
        <v>258.85700000000008</v>
      </c>
      <c r="O49" s="1">
        <v>195</v>
      </c>
      <c r="P49" s="1">
        <f t="shared" si="4"/>
        <v>87.503200000000007</v>
      </c>
      <c r="Q49" s="5">
        <f>10*P49-O49-N49-F49</f>
        <v>418.44999999999993</v>
      </c>
      <c r="R49" s="5">
        <v>450</v>
      </c>
      <c r="S49" s="5">
        <f>R49-T49</f>
        <v>450</v>
      </c>
      <c r="T49" s="5"/>
      <c r="U49" s="5">
        <f>VLOOKUP(A49,[1]Sheet!$A:$R,18,0)</f>
        <v>450</v>
      </c>
      <c r="V49" s="1"/>
      <c r="W49" s="1">
        <f t="shared" si="6"/>
        <v>10.360558242441419</v>
      </c>
      <c r="X49" s="1">
        <f t="shared" si="7"/>
        <v>5.2178891743387679</v>
      </c>
      <c r="Y49" s="1">
        <v>72.237800000000007</v>
      </c>
      <c r="Z49" s="1">
        <v>75.917000000000002</v>
      </c>
      <c r="AA49" s="1">
        <v>84.301199999999994</v>
      </c>
      <c r="AB49" s="1">
        <v>75.526600000000002</v>
      </c>
      <c r="AC49" s="1">
        <v>69.815399999999997</v>
      </c>
      <c r="AD49" s="1">
        <v>73.104399999999998</v>
      </c>
      <c r="AE49" s="1"/>
      <c r="AF49" s="1">
        <f>S49*G49</f>
        <v>450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4" t="s">
        <v>85</v>
      </c>
      <c r="B50" s="14" t="s">
        <v>33</v>
      </c>
      <c r="C50" s="14"/>
      <c r="D50" s="14"/>
      <c r="E50" s="14"/>
      <c r="F50" s="14"/>
      <c r="G50" s="15">
        <v>0</v>
      </c>
      <c r="H50" s="14" t="e">
        <v>#N/A</v>
      </c>
      <c r="I50" s="14" t="s">
        <v>34</v>
      </c>
      <c r="J50" s="14"/>
      <c r="K50" s="14">
        <f t="shared" si="21"/>
        <v>0</v>
      </c>
      <c r="L50" s="14">
        <f t="shared" si="3"/>
        <v>0</v>
      </c>
      <c r="M50" s="14"/>
      <c r="N50" s="14"/>
      <c r="O50" s="14"/>
      <c r="P50" s="14">
        <f t="shared" si="4"/>
        <v>0</v>
      </c>
      <c r="Q50" s="16"/>
      <c r="R50" s="16">
        <f t="shared" si="11"/>
        <v>0</v>
      </c>
      <c r="S50" s="16"/>
      <c r="T50" s="16"/>
      <c r="U50" s="16">
        <f>VLOOKUP(A50,[1]Sheet!$A:$R,18,0)</f>
        <v>0</v>
      </c>
      <c r="V50" s="14"/>
      <c r="W50" s="14" t="e">
        <f t="shared" si="6"/>
        <v>#DIV/0!</v>
      </c>
      <c r="X50" s="14" t="e">
        <f t="shared" si="7"/>
        <v>#DIV/0!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 t="s">
        <v>52</v>
      </c>
      <c r="AF50" s="14">
        <f t="shared" si="12"/>
        <v>0</v>
      </c>
      <c r="AG50" s="14">
        <f t="shared" si="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86</v>
      </c>
      <c r="B51" s="1" t="s">
        <v>33</v>
      </c>
      <c r="C51" s="1">
        <v>4781.5619999999999</v>
      </c>
      <c r="D51" s="1">
        <v>2852.4009999999998</v>
      </c>
      <c r="E51" s="1">
        <v>4135.6589999999997</v>
      </c>
      <c r="F51" s="1">
        <v>2841.28</v>
      </c>
      <c r="G51" s="6">
        <v>1</v>
      </c>
      <c r="H51" s="1">
        <v>40</v>
      </c>
      <c r="I51" s="1" t="s">
        <v>34</v>
      </c>
      <c r="J51" s="1">
        <v>4170.875</v>
      </c>
      <c r="K51" s="1">
        <f t="shared" si="21"/>
        <v>-35.216000000000349</v>
      </c>
      <c r="L51" s="1">
        <f t="shared" si="3"/>
        <v>4135.6589999999997</v>
      </c>
      <c r="M51" s="1"/>
      <c r="N51" s="1">
        <v>0</v>
      </c>
      <c r="O51" s="1">
        <v>1462</v>
      </c>
      <c r="P51" s="1">
        <f t="shared" si="4"/>
        <v>827.13179999999988</v>
      </c>
      <c r="Q51" s="5">
        <f>11*P51-O51-N51-F51</f>
        <v>4795.1697999999978</v>
      </c>
      <c r="R51" s="5">
        <v>3200</v>
      </c>
      <c r="S51" s="5">
        <f>R51-T51</f>
        <v>1600</v>
      </c>
      <c r="T51" s="5">
        <v>1600</v>
      </c>
      <c r="U51" s="5">
        <f>VLOOKUP(A51,[1]Sheet!$A:$R,18,0)</f>
        <v>3200</v>
      </c>
      <c r="V51" s="1"/>
      <c r="W51" s="1">
        <f t="shared" si="6"/>
        <v>9.0714442365775341</v>
      </c>
      <c r="X51" s="1">
        <f t="shared" si="7"/>
        <v>5.202653313534797</v>
      </c>
      <c r="Y51" s="1">
        <v>637.89160000000004</v>
      </c>
      <c r="Z51" s="1">
        <v>647.23059999999998</v>
      </c>
      <c r="AA51" s="1">
        <v>781.15539999999999</v>
      </c>
      <c r="AB51" s="1">
        <v>742.51859999999999</v>
      </c>
      <c r="AC51" s="1">
        <v>730.68259999999998</v>
      </c>
      <c r="AD51" s="1">
        <v>749.04319999999996</v>
      </c>
      <c r="AE51" s="1"/>
      <c r="AF51" s="1">
        <f>S51*G51</f>
        <v>1600</v>
      </c>
      <c r="AG51" s="1">
        <f t="shared" si="9"/>
        <v>1600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4" t="s">
        <v>87</v>
      </c>
      <c r="B52" s="14" t="s">
        <v>33</v>
      </c>
      <c r="C52" s="14"/>
      <c r="D52" s="14"/>
      <c r="E52" s="14"/>
      <c r="F52" s="14"/>
      <c r="G52" s="15">
        <v>0</v>
      </c>
      <c r="H52" s="14">
        <v>35</v>
      </c>
      <c r="I52" s="14" t="s">
        <v>34</v>
      </c>
      <c r="J52" s="14"/>
      <c r="K52" s="14">
        <f t="shared" si="21"/>
        <v>0</v>
      </c>
      <c r="L52" s="14">
        <f t="shared" si="3"/>
        <v>0</v>
      </c>
      <c r="M52" s="14"/>
      <c r="N52" s="14"/>
      <c r="O52" s="14"/>
      <c r="P52" s="14">
        <f t="shared" si="4"/>
        <v>0</v>
      </c>
      <c r="Q52" s="16"/>
      <c r="R52" s="16">
        <f t="shared" si="11"/>
        <v>0</v>
      </c>
      <c r="S52" s="16"/>
      <c r="T52" s="16"/>
      <c r="U52" s="16">
        <f>VLOOKUP(A52,[1]Sheet!$A:$R,18,0)</f>
        <v>0</v>
      </c>
      <c r="V52" s="14"/>
      <c r="W52" s="14" t="e">
        <f t="shared" si="6"/>
        <v>#DIV/0!</v>
      </c>
      <c r="X52" s="14" t="e">
        <f t="shared" si="7"/>
        <v>#DIV/0!</v>
      </c>
      <c r="Y52" s="14">
        <v>0</v>
      </c>
      <c r="Z52" s="14">
        <v>0</v>
      </c>
      <c r="AA52" s="14">
        <v>0</v>
      </c>
      <c r="AB52" s="14">
        <v>1.0696000000000001</v>
      </c>
      <c r="AC52" s="14">
        <v>2.1257999999999999</v>
      </c>
      <c r="AD52" s="14">
        <v>1.5780000000000001</v>
      </c>
      <c r="AE52" s="14" t="s">
        <v>52</v>
      </c>
      <c r="AF52" s="14">
        <f t="shared" si="12"/>
        <v>0</v>
      </c>
      <c r="AG52" s="14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88</v>
      </c>
      <c r="B53" s="1" t="s">
        <v>33</v>
      </c>
      <c r="C53" s="1">
        <v>27.231000000000002</v>
      </c>
      <c r="D53" s="1"/>
      <c r="E53" s="1">
        <v>19.013999999999999</v>
      </c>
      <c r="F53" s="1"/>
      <c r="G53" s="6">
        <v>1</v>
      </c>
      <c r="H53" s="1" t="e">
        <v>#N/A</v>
      </c>
      <c r="I53" s="1" t="s">
        <v>34</v>
      </c>
      <c r="J53" s="1">
        <v>16.45</v>
      </c>
      <c r="K53" s="1">
        <f t="shared" si="21"/>
        <v>2.5640000000000001</v>
      </c>
      <c r="L53" s="1">
        <f t="shared" si="3"/>
        <v>19.013999999999999</v>
      </c>
      <c r="M53" s="1"/>
      <c r="N53" s="1">
        <v>0</v>
      </c>
      <c r="O53" s="1">
        <v>25</v>
      </c>
      <c r="P53" s="1">
        <f t="shared" si="4"/>
        <v>3.8028</v>
      </c>
      <c r="Q53" s="5">
        <f>11*P53-O53-N53-F53</f>
        <v>16.830799999999996</v>
      </c>
      <c r="R53" s="5">
        <v>20</v>
      </c>
      <c r="S53" s="5">
        <f>R53-T53</f>
        <v>20</v>
      </c>
      <c r="T53" s="5"/>
      <c r="U53" s="5">
        <f>VLOOKUP(A53,[1]Sheet!$A:$R,18,0)</f>
        <v>20</v>
      </c>
      <c r="V53" s="1"/>
      <c r="W53" s="1">
        <f t="shared" si="6"/>
        <v>11.833385926159671</v>
      </c>
      <c r="X53" s="1">
        <f t="shared" si="7"/>
        <v>6.5741032923109293</v>
      </c>
      <c r="Y53" s="1">
        <v>3.2706</v>
      </c>
      <c r="Z53" s="1">
        <v>1.0966</v>
      </c>
      <c r="AA53" s="1">
        <v>0</v>
      </c>
      <c r="AB53" s="1">
        <v>0</v>
      </c>
      <c r="AC53" s="1">
        <v>0</v>
      </c>
      <c r="AD53" s="1">
        <v>0</v>
      </c>
      <c r="AE53" s="1"/>
      <c r="AF53" s="1">
        <f>S53*G53</f>
        <v>20</v>
      </c>
      <c r="AG53" s="1">
        <f t="shared" si="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4" t="s">
        <v>89</v>
      </c>
      <c r="B54" s="14" t="s">
        <v>33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21"/>
        <v>0</v>
      </c>
      <c r="L54" s="14">
        <f t="shared" si="3"/>
        <v>0</v>
      </c>
      <c r="M54" s="14"/>
      <c r="N54" s="14"/>
      <c r="O54" s="14"/>
      <c r="P54" s="14">
        <f t="shared" si="4"/>
        <v>0</v>
      </c>
      <c r="Q54" s="16"/>
      <c r="R54" s="16">
        <f t="shared" si="11"/>
        <v>0</v>
      </c>
      <c r="S54" s="16"/>
      <c r="T54" s="16"/>
      <c r="U54" s="16">
        <f>VLOOKUP(A54,[1]Sheet!$A:$R,18,0)</f>
        <v>0</v>
      </c>
      <c r="V54" s="14"/>
      <c r="W54" s="14" t="e">
        <f t="shared" si="6"/>
        <v>#DIV/0!</v>
      </c>
      <c r="X54" s="14" t="e">
        <f t="shared" si="7"/>
        <v>#DIV/0!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 t="s">
        <v>52</v>
      </c>
      <c r="AF54" s="14">
        <f t="shared" si="12"/>
        <v>0</v>
      </c>
      <c r="AG54" s="14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4" t="s">
        <v>90</v>
      </c>
      <c r="B55" s="14" t="s">
        <v>33</v>
      </c>
      <c r="C55" s="14">
        <v>36.307000000000002</v>
      </c>
      <c r="D55" s="14"/>
      <c r="E55" s="14">
        <v>26.488</v>
      </c>
      <c r="F55" s="14">
        <v>4.9779999999999998</v>
      </c>
      <c r="G55" s="15">
        <v>0</v>
      </c>
      <c r="H55" s="14">
        <v>45</v>
      </c>
      <c r="I55" s="14" t="s">
        <v>34</v>
      </c>
      <c r="J55" s="14">
        <v>27.1</v>
      </c>
      <c r="K55" s="14">
        <f t="shared" si="21"/>
        <v>-0.61200000000000188</v>
      </c>
      <c r="L55" s="14">
        <f t="shared" si="3"/>
        <v>26.488</v>
      </c>
      <c r="M55" s="14"/>
      <c r="N55" s="14">
        <v>20</v>
      </c>
      <c r="O55" s="14">
        <v>27</v>
      </c>
      <c r="P55" s="14">
        <f t="shared" si="4"/>
        <v>5.2976000000000001</v>
      </c>
      <c r="Q55" s="16">
        <v>10</v>
      </c>
      <c r="R55" s="16">
        <v>0</v>
      </c>
      <c r="S55" s="16"/>
      <c r="T55" s="16"/>
      <c r="U55" s="16">
        <f>VLOOKUP(A55,[1]Sheet!$A:$R,18,0)</f>
        <v>0</v>
      </c>
      <c r="V55" s="14" t="s">
        <v>52</v>
      </c>
      <c r="W55" s="14">
        <f t="shared" si="6"/>
        <v>9.8116128057988519</v>
      </c>
      <c r="X55" s="14">
        <f t="shared" si="7"/>
        <v>9.8116128057988519</v>
      </c>
      <c r="Y55" s="14">
        <v>6.1536</v>
      </c>
      <c r="Z55" s="14">
        <v>7.1449999999999996</v>
      </c>
      <c r="AA55" s="14">
        <v>4.8132000000000001</v>
      </c>
      <c r="AB55" s="14">
        <v>5.8848000000000003</v>
      </c>
      <c r="AC55" s="14">
        <v>6.4819999999999993</v>
      </c>
      <c r="AD55" s="14">
        <v>3.26</v>
      </c>
      <c r="AE55" s="14" t="s">
        <v>52</v>
      </c>
      <c r="AF55" s="14">
        <f t="shared" si="12"/>
        <v>0</v>
      </c>
      <c r="AG55" s="14">
        <f t="shared" si="9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91</v>
      </c>
      <c r="B56" s="1" t="s">
        <v>33</v>
      </c>
      <c r="C56" s="1">
        <v>107.628</v>
      </c>
      <c r="D56" s="1"/>
      <c r="E56" s="1">
        <v>66.043999999999997</v>
      </c>
      <c r="F56" s="1">
        <v>23.417000000000002</v>
      </c>
      <c r="G56" s="6">
        <v>1</v>
      </c>
      <c r="H56" s="1">
        <v>45</v>
      </c>
      <c r="I56" s="1" t="s">
        <v>34</v>
      </c>
      <c r="J56" s="1">
        <v>69.054000000000002</v>
      </c>
      <c r="K56" s="1">
        <f t="shared" si="21"/>
        <v>-3.0100000000000051</v>
      </c>
      <c r="L56" s="1">
        <f t="shared" si="3"/>
        <v>66.043999999999997</v>
      </c>
      <c r="M56" s="1"/>
      <c r="N56" s="1">
        <v>20</v>
      </c>
      <c r="O56" s="1">
        <v>39</v>
      </c>
      <c r="P56" s="1">
        <f t="shared" si="4"/>
        <v>13.2088</v>
      </c>
      <c r="Q56" s="5">
        <f t="shared" ref="Q56" si="28">11*P56-O56-N56-F56</f>
        <v>62.879799999999989</v>
      </c>
      <c r="R56" s="5">
        <v>65</v>
      </c>
      <c r="S56" s="5">
        <f>R56-T56</f>
        <v>65</v>
      </c>
      <c r="T56" s="5"/>
      <c r="U56" s="5">
        <f>VLOOKUP(A56,[1]Sheet!$A:$R,18,0)</f>
        <v>65</v>
      </c>
      <c r="V56" s="1"/>
      <c r="W56" s="1">
        <f t="shared" si="6"/>
        <v>11.160514202652777</v>
      </c>
      <c r="X56" s="1">
        <f t="shared" si="7"/>
        <v>6.2395524195990548</v>
      </c>
      <c r="Y56" s="1">
        <v>11.926399999999999</v>
      </c>
      <c r="Z56" s="1">
        <v>13.2258</v>
      </c>
      <c r="AA56" s="1">
        <v>14.2262</v>
      </c>
      <c r="AB56" s="1">
        <v>12.8604</v>
      </c>
      <c r="AC56" s="1">
        <v>17.443200000000001</v>
      </c>
      <c r="AD56" s="1">
        <v>16.633400000000002</v>
      </c>
      <c r="AE56" s="1"/>
      <c r="AF56" s="1">
        <f>S56*G56</f>
        <v>65</v>
      </c>
      <c r="AG56" s="1">
        <f t="shared" si="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92</v>
      </c>
      <c r="B57" s="1" t="s">
        <v>33</v>
      </c>
      <c r="C57" s="1">
        <v>95.393000000000001</v>
      </c>
      <c r="D57" s="1">
        <v>0.442</v>
      </c>
      <c r="E57" s="1">
        <v>45.527000000000001</v>
      </c>
      <c r="F57" s="1">
        <v>39.674999999999997</v>
      </c>
      <c r="G57" s="6">
        <v>1</v>
      </c>
      <c r="H57" s="1">
        <v>45</v>
      </c>
      <c r="I57" s="1" t="s">
        <v>34</v>
      </c>
      <c r="J57" s="1">
        <v>49.152999999999999</v>
      </c>
      <c r="K57" s="1">
        <f t="shared" si="21"/>
        <v>-3.6259999999999977</v>
      </c>
      <c r="L57" s="1">
        <f t="shared" si="3"/>
        <v>45.527000000000001</v>
      </c>
      <c r="M57" s="1"/>
      <c r="N57" s="1">
        <v>20</v>
      </c>
      <c r="O57" s="1">
        <v>43</v>
      </c>
      <c r="P57" s="1">
        <f t="shared" si="4"/>
        <v>9.1053999999999995</v>
      </c>
      <c r="Q57" s="5"/>
      <c r="R57" s="5">
        <f t="shared" si="11"/>
        <v>0</v>
      </c>
      <c r="S57" s="5"/>
      <c r="T57" s="5"/>
      <c r="U57" s="5">
        <f>VLOOKUP(A57,[1]Sheet!$A:$R,18,0)</f>
        <v>0</v>
      </c>
      <c r="V57" s="1"/>
      <c r="W57" s="1">
        <f t="shared" si="6"/>
        <v>11.276275616667034</v>
      </c>
      <c r="X57" s="1">
        <f t="shared" si="7"/>
        <v>11.276275616667034</v>
      </c>
      <c r="Y57" s="1">
        <v>11.4526</v>
      </c>
      <c r="Z57" s="1">
        <v>12.6904</v>
      </c>
      <c r="AA57" s="1">
        <v>10.6694</v>
      </c>
      <c r="AB57" s="1">
        <v>10.386799999999999</v>
      </c>
      <c r="AC57" s="1">
        <v>15.074199999999999</v>
      </c>
      <c r="AD57" s="1">
        <v>13.9674</v>
      </c>
      <c r="AE57" s="1"/>
      <c r="AF57" s="1">
        <f t="shared" si="12"/>
        <v>0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4" t="s">
        <v>93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21"/>
        <v>0</v>
      </c>
      <c r="L58" s="14">
        <f t="shared" si="3"/>
        <v>0</v>
      </c>
      <c r="M58" s="14"/>
      <c r="N58" s="14"/>
      <c r="O58" s="14"/>
      <c r="P58" s="14">
        <f t="shared" si="4"/>
        <v>0</v>
      </c>
      <c r="Q58" s="16"/>
      <c r="R58" s="16">
        <f t="shared" si="11"/>
        <v>0</v>
      </c>
      <c r="S58" s="16"/>
      <c r="T58" s="16"/>
      <c r="U58" s="16">
        <f>VLOOKUP(A58,[1]Sheet!$A:$R,18,0)</f>
        <v>0</v>
      </c>
      <c r="V58" s="14"/>
      <c r="W58" s="14" t="e">
        <f t="shared" si="6"/>
        <v>#DIV/0!</v>
      </c>
      <c r="X58" s="14" t="e">
        <f t="shared" si="7"/>
        <v>#DIV/0!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52</v>
      </c>
      <c r="AF58" s="14">
        <f t="shared" si="12"/>
        <v>0</v>
      </c>
      <c r="AG58" s="14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0" t="s">
        <v>94</v>
      </c>
      <c r="B59" s="10" t="s">
        <v>43</v>
      </c>
      <c r="C59" s="10">
        <v>103</v>
      </c>
      <c r="D59" s="10"/>
      <c r="E59" s="10">
        <v>63</v>
      </c>
      <c r="F59" s="10"/>
      <c r="G59" s="11">
        <v>0</v>
      </c>
      <c r="H59" s="10">
        <v>40</v>
      </c>
      <c r="I59" s="10" t="s">
        <v>35</v>
      </c>
      <c r="J59" s="10">
        <v>80</v>
      </c>
      <c r="K59" s="10">
        <f t="shared" si="21"/>
        <v>-17</v>
      </c>
      <c r="L59" s="10">
        <f t="shared" si="3"/>
        <v>63</v>
      </c>
      <c r="M59" s="10"/>
      <c r="N59" s="10"/>
      <c r="O59" s="10"/>
      <c r="P59" s="10">
        <f t="shared" si="4"/>
        <v>12.6</v>
      </c>
      <c r="Q59" s="12"/>
      <c r="R59" s="12">
        <f t="shared" si="11"/>
        <v>0</v>
      </c>
      <c r="S59" s="12"/>
      <c r="T59" s="12"/>
      <c r="U59" s="12">
        <f>VLOOKUP(A59,[1]Sheet!$A:$R,18,0)</f>
        <v>0</v>
      </c>
      <c r="V59" s="10"/>
      <c r="W59" s="10">
        <f t="shared" si="6"/>
        <v>0</v>
      </c>
      <c r="X59" s="10">
        <f t="shared" si="7"/>
        <v>0</v>
      </c>
      <c r="Y59" s="10">
        <v>22.8</v>
      </c>
      <c r="Z59" s="10">
        <v>24.8</v>
      </c>
      <c r="AA59" s="10">
        <v>34.4</v>
      </c>
      <c r="AB59" s="10">
        <v>33.4</v>
      </c>
      <c r="AC59" s="10">
        <v>8.6</v>
      </c>
      <c r="AD59" s="10">
        <v>9.4</v>
      </c>
      <c r="AE59" s="10"/>
      <c r="AF59" s="10">
        <f t="shared" si="12"/>
        <v>0</v>
      </c>
      <c r="AG59" s="10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95</v>
      </c>
      <c r="B60" s="1" t="s">
        <v>43</v>
      </c>
      <c r="C60" s="1">
        <v>916</v>
      </c>
      <c r="D60" s="1"/>
      <c r="E60" s="1">
        <v>653</v>
      </c>
      <c r="F60" s="1">
        <v>109</v>
      </c>
      <c r="G60" s="6">
        <v>0.4</v>
      </c>
      <c r="H60" s="1">
        <v>45</v>
      </c>
      <c r="I60" s="1" t="s">
        <v>34</v>
      </c>
      <c r="J60" s="1">
        <v>655</v>
      </c>
      <c r="K60" s="1">
        <f t="shared" si="21"/>
        <v>-2</v>
      </c>
      <c r="L60" s="1">
        <f t="shared" si="3"/>
        <v>653</v>
      </c>
      <c r="M60" s="1"/>
      <c r="N60" s="1">
        <v>544.59999999999991</v>
      </c>
      <c r="O60" s="1">
        <v>303</v>
      </c>
      <c r="P60" s="1">
        <f t="shared" si="4"/>
        <v>130.6</v>
      </c>
      <c r="Q60" s="5">
        <f t="shared" ref="Q60:Q70" si="29">11*P60-O60-N60-F60</f>
        <v>480</v>
      </c>
      <c r="R60" s="5">
        <f t="shared" si="11"/>
        <v>480</v>
      </c>
      <c r="S60" s="5">
        <f>R60-T60</f>
        <v>480</v>
      </c>
      <c r="T60" s="5"/>
      <c r="U60" s="5">
        <f>VLOOKUP(A60,[1]Sheet!$A:$R,18,0)</f>
        <v>480</v>
      </c>
      <c r="V60" s="1"/>
      <c r="W60" s="1">
        <f t="shared" si="6"/>
        <v>11</v>
      </c>
      <c r="X60" s="1">
        <f t="shared" si="7"/>
        <v>7.3246554364471663</v>
      </c>
      <c r="Y60" s="1">
        <v>122.6</v>
      </c>
      <c r="Z60" s="1">
        <v>119.6</v>
      </c>
      <c r="AA60" s="1">
        <v>139</v>
      </c>
      <c r="AB60" s="1">
        <v>134.80000000000001</v>
      </c>
      <c r="AC60" s="1">
        <v>119.2</v>
      </c>
      <c r="AD60" s="1">
        <v>125.2</v>
      </c>
      <c r="AE60" s="1"/>
      <c r="AF60" s="1">
        <f>S60*G60</f>
        <v>192</v>
      </c>
      <c r="AG60" s="1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4" t="s">
        <v>96</v>
      </c>
      <c r="B61" s="14" t="s">
        <v>43</v>
      </c>
      <c r="C61" s="14">
        <v>39</v>
      </c>
      <c r="D61" s="14">
        <v>150</v>
      </c>
      <c r="E61" s="14">
        <v>60</v>
      </c>
      <c r="F61" s="14">
        <v>109</v>
      </c>
      <c r="G61" s="15">
        <v>0</v>
      </c>
      <c r="H61" s="14">
        <v>50</v>
      </c>
      <c r="I61" s="14" t="s">
        <v>34</v>
      </c>
      <c r="J61" s="14">
        <v>88</v>
      </c>
      <c r="K61" s="14">
        <f t="shared" si="21"/>
        <v>-28</v>
      </c>
      <c r="L61" s="14">
        <f t="shared" si="3"/>
        <v>60</v>
      </c>
      <c r="M61" s="14"/>
      <c r="N61" s="14">
        <v>0</v>
      </c>
      <c r="O61" s="14">
        <v>0</v>
      </c>
      <c r="P61" s="14">
        <f t="shared" si="4"/>
        <v>12</v>
      </c>
      <c r="Q61" s="16">
        <f t="shared" si="29"/>
        <v>23</v>
      </c>
      <c r="R61" s="16">
        <v>0</v>
      </c>
      <c r="S61" s="16"/>
      <c r="T61" s="16"/>
      <c r="U61" s="16">
        <f>VLOOKUP(A61,[1]Sheet!$A:$R,18,0)</f>
        <v>0</v>
      </c>
      <c r="V61" s="14" t="s">
        <v>52</v>
      </c>
      <c r="W61" s="14">
        <f t="shared" si="6"/>
        <v>9.0833333333333339</v>
      </c>
      <c r="X61" s="14">
        <f t="shared" si="7"/>
        <v>9.0833333333333339</v>
      </c>
      <c r="Y61" s="14">
        <v>12.2</v>
      </c>
      <c r="Z61" s="14">
        <v>16.2</v>
      </c>
      <c r="AA61" s="14">
        <v>17.600000000000001</v>
      </c>
      <c r="AB61" s="14">
        <v>14.8</v>
      </c>
      <c r="AC61" s="14">
        <v>12.4</v>
      </c>
      <c r="AD61" s="14">
        <v>14</v>
      </c>
      <c r="AE61" s="14" t="s">
        <v>52</v>
      </c>
      <c r="AF61" s="14">
        <f t="shared" si="12"/>
        <v>0</v>
      </c>
      <c r="AG61" s="14">
        <f t="shared" si="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97</v>
      </c>
      <c r="B62" s="1" t="s">
        <v>33</v>
      </c>
      <c r="C62" s="1">
        <v>447.00099999999998</v>
      </c>
      <c r="D62" s="1"/>
      <c r="E62" s="1">
        <v>286.839</v>
      </c>
      <c r="F62" s="1">
        <v>114.878</v>
      </c>
      <c r="G62" s="6">
        <v>1</v>
      </c>
      <c r="H62" s="1">
        <v>45</v>
      </c>
      <c r="I62" s="1" t="s">
        <v>34</v>
      </c>
      <c r="J62" s="1">
        <v>293.60000000000002</v>
      </c>
      <c r="K62" s="1">
        <f t="shared" si="21"/>
        <v>-6.7610000000000241</v>
      </c>
      <c r="L62" s="1">
        <f t="shared" si="3"/>
        <v>286.839</v>
      </c>
      <c r="M62" s="1"/>
      <c r="N62" s="1">
        <v>0</v>
      </c>
      <c r="O62" s="1">
        <v>91</v>
      </c>
      <c r="P62" s="1">
        <f t="shared" si="4"/>
        <v>57.367800000000003</v>
      </c>
      <c r="Q62" s="5">
        <f t="shared" si="29"/>
        <v>425.1678</v>
      </c>
      <c r="R62" s="5">
        <f t="shared" si="11"/>
        <v>425.1678</v>
      </c>
      <c r="S62" s="5">
        <f t="shared" ref="S62:S66" si="30">R62-T62</f>
        <v>425.1678</v>
      </c>
      <c r="T62" s="5"/>
      <c r="U62" s="5">
        <f>VLOOKUP(A62,[1]Sheet!$A:$R,18,0)</f>
        <v>425</v>
      </c>
      <c r="V62" s="1"/>
      <c r="W62" s="1">
        <f t="shared" si="6"/>
        <v>11</v>
      </c>
      <c r="X62" s="1">
        <f t="shared" si="7"/>
        <v>3.5887379331262483</v>
      </c>
      <c r="Y62" s="1">
        <v>39.236600000000003</v>
      </c>
      <c r="Z62" s="1">
        <v>35.959600000000002</v>
      </c>
      <c r="AA62" s="1">
        <v>49.066000000000003</v>
      </c>
      <c r="AB62" s="1">
        <v>53.397199999999998</v>
      </c>
      <c r="AC62" s="1">
        <v>45.0886</v>
      </c>
      <c r="AD62" s="1">
        <v>68.120399999999989</v>
      </c>
      <c r="AE62" s="1"/>
      <c r="AF62" s="1">
        <f t="shared" ref="AF62:AF66" si="31">S62*G62</f>
        <v>425.1678</v>
      </c>
      <c r="AG62" s="1">
        <f t="shared" si="9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98</v>
      </c>
      <c r="B63" s="1" t="s">
        <v>43</v>
      </c>
      <c r="C63" s="1">
        <v>218</v>
      </c>
      <c r="D63" s="1"/>
      <c r="E63" s="1">
        <v>141</v>
      </c>
      <c r="F63" s="1">
        <v>22</v>
      </c>
      <c r="G63" s="6">
        <v>0.35</v>
      </c>
      <c r="H63" s="1">
        <v>40</v>
      </c>
      <c r="I63" s="1" t="s">
        <v>34</v>
      </c>
      <c r="J63" s="1">
        <v>157</v>
      </c>
      <c r="K63" s="1">
        <f t="shared" si="21"/>
        <v>-16</v>
      </c>
      <c r="L63" s="1">
        <f t="shared" si="3"/>
        <v>141</v>
      </c>
      <c r="M63" s="1"/>
      <c r="N63" s="1">
        <v>165</v>
      </c>
      <c r="O63" s="1">
        <v>11</v>
      </c>
      <c r="P63" s="1">
        <f t="shared" si="4"/>
        <v>28.2</v>
      </c>
      <c r="Q63" s="5">
        <f t="shared" si="29"/>
        <v>112.19999999999999</v>
      </c>
      <c r="R63" s="5">
        <v>120</v>
      </c>
      <c r="S63" s="5">
        <f t="shared" si="30"/>
        <v>120</v>
      </c>
      <c r="T63" s="5"/>
      <c r="U63" s="5">
        <f>VLOOKUP(A63,[1]Sheet!$A:$R,18,0)</f>
        <v>120</v>
      </c>
      <c r="V63" s="1"/>
      <c r="W63" s="1">
        <f t="shared" si="6"/>
        <v>11.276595744680851</v>
      </c>
      <c r="X63" s="1">
        <f t="shared" si="7"/>
        <v>7.0212765957446814</v>
      </c>
      <c r="Y63" s="1">
        <v>28.8</v>
      </c>
      <c r="Z63" s="1">
        <v>32</v>
      </c>
      <c r="AA63" s="1">
        <v>35.799999999999997</v>
      </c>
      <c r="AB63" s="1">
        <v>35</v>
      </c>
      <c r="AC63" s="1">
        <v>9.1999999999999993</v>
      </c>
      <c r="AD63" s="1">
        <v>11.6</v>
      </c>
      <c r="AE63" s="1"/>
      <c r="AF63" s="1">
        <f t="shared" si="31"/>
        <v>42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8" t="s">
        <v>99</v>
      </c>
      <c r="B64" s="1" t="s">
        <v>33</v>
      </c>
      <c r="C64" s="1">
        <v>21.608000000000001</v>
      </c>
      <c r="D64" s="1"/>
      <c r="E64" s="1">
        <v>10.792</v>
      </c>
      <c r="F64" s="1">
        <v>10.795999999999999</v>
      </c>
      <c r="G64" s="6">
        <v>1</v>
      </c>
      <c r="H64" s="1" t="e">
        <v>#N/A</v>
      </c>
      <c r="I64" s="1" t="s">
        <v>34</v>
      </c>
      <c r="J64" s="1">
        <v>12.2</v>
      </c>
      <c r="K64" s="1">
        <f t="shared" si="21"/>
        <v>-1.4079999999999995</v>
      </c>
      <c r="L64" s="1">
        <f t="shared" si="3"/>
        <v>10.792</v>
      </c>
      <c r="M64" s="1"/>
      <c r="N64" s="1">
        <v>0</v>
      </c>
      <c r="O64" s="1">
        <v>0</v>
      </c>
      <c r="P64" s="1">
        <f t="shared" si="4"/>
        <v>2.1583999999999999</v>
      </c>
      <c r="Q64" s="5">
        <f t="shared" si="29"/>
        <v>12.946400000000001</v>
      </c>
      <c r="R64" s="5">
        <v>20</v>
      </c>
      <c r="S64" s="5">
        <f t="shared" si="30"/>
        <v>20</v>
      </c>
      <c r="T64" s="5"/>
      <c r="U64" s="5">
        <f>VLOOKUP(A64,[1]Sheet!$A:$R,18,0)</f>
        <v>20</v>
      </c>
      <c r="V64" s="1"/>
      <c r="W64" s="1">
        <f t="shared" si="6"/>
        <v>14.267976278724982</v>
      </c>
      <c r="X64" s="1">
        <f t="shared" si="7"/>
        <v>5.0018532246108229</v>
      </c>
      <c r="Y64" s="1">
        <v>0.28720000000000001</v>
      </c>
      <c r="Z64" s="1">
        <v>0</v>
      </c>
      <c r="AA64" s="1">
        <v>0</v>
      </c>
      <c r="AB64" s="1">
        <v>0</v>
      </c>
      <c r="AC64" s="1">
        <v>0.14080000000000001</v>
      </c>
      <c r="AD64" s="1">
        <v>0.14080000000000001</v>
      </c>
      <c r="AE64" s="1"/>
      <c r="AF64" s="1">
        <f t="shared" si="31"/>
        <v>20</v>
      </c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43</v>
      </c>
      <c r="C65" s="1">
        <v>573</v>
      </c>
      <c r="D65" s="1">
        <v>1542</v>
      </c>
      <c r="E65" s="1">
        <v>1526</v>
      </c>
      <c r="F65" s="1">
        <v>379</v>
      </c>
      <c r="G65" s="6">
        <v>0.4</v>
      </c>
      <c r="H65" s="1">
        <v>40</v>
      </c>
      <c r="I65" s="1" t="s">
        <v>34</v>
      </c>
      <c r="J65" s="1">
        <v>1529</v>
      </c>
      <c r="K65" s="1">
        <f t="shared" si="21"/>
        <v>-3</v>
      </c>
      <c r="L65" s="1">
        <f t="shared" si="3"/>
        <v>446</v>
      </c>
      <c r="M65" s="1">
        <v>1080</v>
      </c>
      <c r="N65" s="1">
        <v>60</v>
      </c>
      <c r="O65" s="1">
        <v>132</v>
      </c>
      <c r="P65" s="1">
        <f t="shared" si="4"/>
        <v>89.2</v>
      </c>
      <c r="Q65" s="5">
        <f t="shared" si="29"/>
        <v>410.20000000000005</v>
      </c>
      <c r="R65" s="5">
        <v>450</v>
      </c>
      <c r="S65" s="5">
        <f t="shared" si="30"/>
        <v>450</v>
      </c>
      <c r="T65" s="5"/>
      <c r="U65" s="5">
        <f>VLOOKUP(A65,[1]Sheet!$A:$R,18,0)</f>
        <v>450</v>
      </c>
      <c r="V65" s="1"/>
      <c r="W65" s="1">
        <f t="shared" si="6"/>
        <v>11.446188340807174</v>
      </c>
      <c r="X65" s="1">
        <f t="shared" si="7"/>
        <v>6.4013452914798208</v>
      </c>
      <c r="Y65" s="1">
        <v>78.400000000000006</v>
      </c>
      <c r="Z65" s="1">
        <v>81.2</v>
      </c>
      <c r="AA65" s="1">
        <v>94.6</v>
      </c>
      <c r="AB65" s="1">
        <v>87.4</v>
      </c>
      <c r="AC65" s="1">
        <v>76</v>
      </c>
      <c r="AD65" s="1">
        <v>102.2</v>
      </c>
      <c r="AE65" s="1"/>
      <c r="AF65" s="1">
        <f t="shared" si="31"/>
        <v>180</v>
      </c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43</v>
      </c>
      <c r="C66" s="1">
        <v>935</v>
      </c>
      <c r="D66" s="1">
        <v>1896</v>
      </c>
      <c r="E66" s="1">
        <v>2129</v>
      </c>
      <c r="F66" s="1">
        <v>539</v>
      </c>
      <c r="G66" s="6">
        <v>0.4</v>
      </c>
      <c r="H66" s="1">
        <v>45</v>
      </c>
      <c r="I66" s="1" t="s">
        <v>34</v>
      </c>
      <c r="J66" s="1">
        <v>2120</v>
      </c>
      <c r="K66" s="1">
        <f t="shared" si="21"/>
        <v>9</v>
      </c>
      <c r="L66" s="1">
        <f t="shared" si="3"/>
        <v>791</v>
      </c>
      <c r="M66" s="1">
        <v>1338</v>
      </c>
      <c r="N66" s="1">
        <v>0</v>
      </c>
      <c r="O66" s="1">
        <v>381</v>
      </c>
      <c r="P66" s="1">
        <f t="shared" si="4"/>
        <v>158.19999999999999</v>
      </c>
      <c r="Q66" s="5">
        <f t="shared" si="29"/>
        <v>820.19999999999982</v>
      </c>
      <c r="R66" s="5">
        <v>850</v>
      </c>
      <c r="S66" s="5">
        <f t="shared" si="30"/>
        <v>850</v>
      </c>
      <c r="T66" s="5"/>
      <c r="U66" s="5">
        <f>VLOOKUP(A66,[1]Sheet!$A:$R,18,0)</f>
        <v>850</v>
      </c>
      <c r="V66" s="1"/>
      <c r="W66" s="1">
        <f t="shared" si="6"/>
        <v>11.188369152970923</v>
      </c>
      <c r="X66" s="1">
        <f t="shared" si="7"/>
        <v>5.8154235145385593</v>
      </c>
      <c r="Y66" s="1">
        <v>129.4</v>
      </c>
      <c r="Z66" s="1">
        <v>127.4</v>
      </c>
      <c r="AA66" s="1">
        <v>151</v>
      </c>
      <c r="AB66" s="1">
        <v>142</v>
      </c>
      <c r="AC66" s="1">
        <v>125.6</v>
      </c>
      <c r="AD66" s="1">
        <v>153.4</v>
      </c>
      <c r="AE66" s="1"/>
      <c r="AF66" s="1">
        <f t="shared" si="31"/>
        <v>340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43</v>
      </c>
      <c r="C67" s="1">
        <v>194</v>
      </c>
      <c r="D67" s="1">
        <v>408</v>
      </c>
      <c r="E67" s="1">
        <v>545</v>
      </c>
      <c r="F67" s="1"/>
      <c r="G67" s="6">
        <v>0.4</v>
      </c>
      <c r="H67" s="1">
        <v>40</v>
      </c>
      <c r="I67" s="1" t="s">
        <v>34</v>
      </c>
      <c r="J67" s="1">
        <v>575</v>
      </c>
      <c r="K67" s="1">
        <f t="shared" si="21"/>
        <v>-30</v>
      </c>
      <c r="L67" s="1">
        <f t="shared" si="3"/>
        <v>137</v>
      </c>
      <c r="M67" s="1">
        <v>408</v>
      </c>
      <c r="N67" s="1">
        <v>195.4</v>
      </c>
      <c r="O67" s="1">
        <v>147</v>
      </c>
      <c r="P67" s="1">
        <f t="shared" si="4"/>
        <v>27.4</v>
      </c>
      <c r="Q67" s="5"/>
      <c r="R67" s="5">
        <f t="shared" si="11"/>
        <v>0</v>
      </c>
      <c r="S67" s="5"/>
      <c r="T67" s="5"/>
      <c r="U67" s="5">
        <f>VLOOKUP(A67,[1]Sheet!$A:$R,18,0)</f>
        <v>0</v>
      </c>
      <c r="V67" s="1"/>
      <c r="W67" s="1">
        <f t="shared" si="6"/>
        <v>12.496350364963503</v>
      </c>
      <c r="X67" s="1">
        <f t="shared" si="7"/>
        <v>12.496350364963503</v>
      </c>
      <c r="Y67" s="1">
        <v>37.799999999999997</v>
      </c>
      <c r="Z67" s="1">
        <v>32.4</v>
      </c>
      <c r="AA67" s="1">
        <v>27</v>
      </c>
      <c r="AB67" s="1">
        <v>28.2</v>
      </c>
      <c r="AC67" s="1">
        <v>36.4</v>
      </c>
      <c r="AD67" s="1">
        <v>36.799999999999997</v>
      </c>
      <c r="AE67" s="1"/>
      <c r="AF67" s="1">
        <f t="shared" si="12"/>
        <v>0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8" t="s">
        <v>103</v>
      </c>
      <c r="B68" s="1" t="s">
        <v>33</v>
      </c>
      <c r="C68" s="1">
        <v>128.72999999999999</v>
      </c>
      <c r="D68" s="1">
        <v>0.23899999999999999</v>
      </c>
      <c r="E68" s="1">
        <v>99.322000000000003</v>
      </c>
      <c r="F68" s="1"/>
      <c r="G68" s="6">
        <v>1</v>
      </c>
      <c r="H68" s="1">
        <v>50</v>
      </c>
      <c r="I68" s="1" t="s">
        <v>34</v>
      </c>
      <c r="J68" s="1">
        <v>106.94799999999999</v>
      </c>
      <c r="K68" s="1">
        <f t="shared" ref="K68:K99" si="32">E68-J68</f>
        <v>-7.6259999999999906</v>
      </c>
      <c r="L68" s="1">
        <f t="shared" si="3"/>
        <v>99.322000000000003</v>
      </c>
      <c r="M68" s="1"/>
      <c r="N68" s="1">
        <v>123.6374</v>
      </c>
      <c r="O68" s="1">
        <v>31</v>
      </c>
      <c r="P68" s="1">
        <f t="shared" si="4"/>
        <v>19.8644</v>
      </c>
      <c r="Q68" s="5">
        <f t="shared" si="29"/>
        <v>63.870999999999995</v>
      </c>
      <c r="R68" s="5">
        <v>80</v>
      </c>
      <c r="S68" s="5">
        <f t="shared" ref="S68:S70" si="33">R68-T68</f>
        <v>80</v>
      </c>
      <c r="T68" s="5"/>
      <c r="U68" s="5">
        <f>VLOOKUP(A68,[1]Sheet!$A:$R,18,0)</f>
        <v>80</v>
      </c>
      <c r="V68" s="1"/>
      <c r="W68" s="1">
        <f t="shared" si="6"/>
        <v>11.811955055274764</v>
      </c>
      <c r="X68" s="1">
        <f t="shared" si="7"/>
        <v>7.7846499265016824</v>
      </c>
      <c r="Y68" s="1">
        <v>19.145800000000001</v>
      </c>
      <c r="Z68" s="1">
        <v>21.2014</v>
      </c>
      <c r="AA68" s="1">
        <v>19.784199999999998</v>
      </c>
      <c r="AB68" s="1">
        <v>16.207999999999998</v>
      </c>
      <c r="AC68" s="1">
        <v>16.9358</v>
      </c>
      <c r="AD68" s="1">
        <v>23.691600000000001</v>
      </c>
      <c r="AE68" s="1"/>
      <c r="AF68" s="1">
        <f t="shared" ref="AF68:AF70" si="34">S68*G68</f>
        <v>80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33</v>
      </c>
      <c r="C69" s="1">
        <v>286.15899999999999</v>
      </c>
      <c r="D69" s="1">
        <v>224.99600000000001</v>
      </c>
      <c r="E69" s="1">
        <v>291.64699999999999</v>
      </c>
      <c r="F69" s="1">
        <v>165.59399999999999</v>
      </c>
      <c r="G69" s="6">
        <v>1</v>
      </c>
      <c r="H69" s="1">
        <v>50</v>
      </c>
      <c r="I69" s="1" t="s">
        <v>34</v>
      </c>
      <c r="J69" s="1">
        <v>332.82</v>
      </c>
      <c r="K69" s="1">
        <f t="shared" si="32"/>
        <v>-41.173000000000002</v>
      </c>
      <c r="L69" s="1">
        <f t="shared" ref="L69:L128" si="35">E69-M69</f>
        <v>291.64699999999999</v>
      </c>
      <c r="M69" s="1"/>
      <c r="N69" s="1">
        <v>100</v>
      </c>
      <c r="O69" s="1">
        <v>89</v>
      </c>
      <c r="P69" s="1">
        <f t="shared" si="4"/>
        <v>58.3294</v>
      </c>
      <c r="Q69" s="5">
        <f t="shared" si="29"/>
        <v>287.02939999999995</v>
      </c>
      <c r="R69" s="5">
        <v>250</v>
      </c>
      <c r="S69" s="5">
        <f t="shared" si="33"/>
        <v>250</v>
      </c>
      <c r="T69" s="5"/>
      <c r="U69" s="5">
        <f>VLOOKUP(A69,[1]Sheet!$A:$R,18,0)</f>
        <v>250</v>
      </c>
      <c r="V69" s="1"/>
      <c r="W69" s="1">
        <f t="shared" si="6"/>
        <v>10.365167479864358</v>
      </c>
      <c r="X69" s="1">
        <f t="shared" si="7"/>
        <v>6.0791641950714395</v>
      </c>
      <c r="Y69" s="1">
        <v>49.524000000000001</v>
      </c>
      <c r="Z69" s="1">
        <v>49.709200000000003</v>
      </c>
      <c r="AA69" s="1">
        <v>52.774999999999999</v>
      </c>
      <c r="AB69" s="1">
        <v>48.108999999999988</v>
      </c>
      <c r="AC69" s="1">
        <v>38.487400000000001</v>
      </c>
      <c r="AD69" s="1">
        <v>44.452199999999998</v>
      </c>
      <c r="AE69" s="1"/>
      <c r="AF69" s="1">
        <f t="shared" si="34"/>
        <v>250</v>
      </c>
      <c r="AG69" s="1">
        <f t="shared" si="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33</v>
      </c>
      <c r="C70" s="1">
        <v>139.64099999999999</v>
      </c>
      <c r="D70" s="1">
        <v>220.72</v>
      </c>
      <c r="E70" s="1">
        <v>207.93700000000001</v>
      </c>
      <c r="F70" s="1">
        <v>121.315</v>
      </c>
      <c r="G70" s="6">
        <v>1</v>
      </c>
      <c r="H70" s="1">
        <v>55</v>
      </c>
      <c r="I70" s="1" t="s">
        <v>34</v>
      </c>
      <c r="J70" s="1">
        <v>197.52</v>
      </c>
      <c r="K70" s="1">
        <f t="shared" si="32"/>
        <v>10.417000000000002</v>
      </c>
      <c r="L70" s="1">
        <f t="shared" si="35"/>
        <v>207.93700000000001</v>
      </c>
      <c r="M70" s="1"/>
      <c r="N70" s="1">
        <v>0</v>
      </c>
      <c r="O70" s="1">
        <v>91</v>
      </c>
      <c r="P70" s="1">
        <f t="shared" si="4"/>
        <v>41.587400000000002</v>
      </c>
      <c r="Q70" s="5">
        <f t="shared" si="29"/>
        <v>245.14640000000003</v>
      </c>
      <c r="R70" s="5">
        <v>220</v>
      </c>
      <c r="S70" s="5">
        <f t="shared" si="33"/>
        <v>220</v>
      </c>
      <c r="T70" s="5"/>
      <c r="U70" s="5">
        <f>VLOOKUP(A70,[1]Sheet!$A:$R,18,0)</f>
        <v>220</v>
      </c>
      <c r="V70" s="1"/>
      <c r="W70" s="1">
        <f t="shared" si="6"/>
        <v>10.395336087372616</v>
      </c>
      <c r="X70" s="1">
        <f t="shared" si="7"/>
        <v>5.1052722699663837</v>
      </c>
      <c r="Y70" s="1">
        <v>32.150799999999997</v>
      </c>
      <c r="Z70" s="1">
        <v>35.995199999999997</v>
      </c>
      <c r="AA70" s="1">
        <v>36.838000000000001</v>
      </c>
      <c r="AB70" s="1">
        <v>29.794599999999999</v>
      </c>
      <c r="AC70" s="1">
        <v>23.947199999999999</v>
      </c>
      <c r="AD70" s="1">
        <v>28.6526</v>
      </c>
      <c r="AE70" s="1"/>
      <c r="AF70" s="1">
        <f t="shared" si="34"/>
        <v>220</v>
      </c>
      <c r="AG70" s="1">
        <f t="shared" si="9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4" t="s">
        <v>106</v>
      </c>
      <c r="B71" s="14" t="s">
        <v>33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32"/>
        <v>0</v>
      </c>
      <c r="L71" s="14">
        <f t="shared" si="35"/>
        <v>0</v>
      </c>
      <c r="M71" s="14"/>
      <c r="N71" s="14"/>
      <c r="O71" s="14"/>
      <c r="P71" s="14">
        <f t="shared" ref="P71:P128" si="36">L71/5</f>
        <v>0</v>
      </c>
      <c r="Q71" s="16"/>
      <c r="R71" s="16">
        <f t="shared" ref="R71:R129" si="37">Q71</f>
        <v>0</v>
      </c>
      <c r="S71" s="16"/>
      <c r="T71" s="16"/>
      <c r="U71" s="16">
        <f>VLOOKUP(A71,[1]Sheet!$A:$R,18,0)</f>
        <v>0</v>
      </c>
      <c r="V71" s="14"/>
      <c r="W71" s="14" t="e">
        <f t="shared" ref="W71:W128" si="38">(F71+N71+O71+R71)/P71</f>
        <v>#DIV/0!</v>
      </c>
      <c r="X71" s="14" t="e">
        <f t="shared" ref="X71:X128" si="39">(F71+N71+O71)/P71</f>
        <v>#DIV/0!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52</v>
      </c>
      <c r="AF71" s="14">
        <f t="shared" ref="AF71:AF129" si="40">R71*G71</f>
        <v>0</v>
      </c>
      <c r="AG71" s="14">
        <f t="shared" ref="AG71:AG131" si="41">T71*G71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4" t="s">
        <v>107</v>
      </c>
      <c r="B72" s="14" t="s">
        <v>33</v>
      </c>
      <c r="C72" s="14"/>
      <c r="D72" s="14"/>
      <c r="E72" s="14"/>
      <c r="F72" s="14"/>
      <c r="G72" s="15">
        <v>0</v>
      </c>
      <c r="H72" s="14" t="e">
        <v>#N/A</v>
      </c>
      <c r="I72" s="14" t="s">
        <v>34</v>
      </c>
      <c r="J72" s="14"/>
      <c r="K72" s="14">
        <f t="shared" si="32"/>
        <v>0</v>
      </c>
      <c r="L72" s="14">
        <f t="shared" si="35"/>
        <v>0</v>
      </c>
      <c r="M72" s="14"/>
      <c r="N72" s="14"/>
      <c r="O72" s="14"/>
      <c r="P72" s="14">
        <f t="shared" si="36"/>
        <v>0</v>
      </c>
      <c r="Q72" s="16"/>
      <c r="R72" s="16">
        <f t="shared" si="37"/>
        <v>0</v>
      </c>
      <c r="S72" s="16"/>
      <c r="T72" s="16"/>
      <c r="U72" s="16">
        <f>VLOOKUP(A72,[1]Sheet!$A:$R,18,0)</f>
        <v>0</v>
      </c>
      <c r="V72" s="14"/>
      <c r="W72" s="14" t="e">
        <f t="shared" si="38"/>
        <v>#DIV/0!</v>
      </c>
      <c r="X72" s="14" t="e">
        <f t="shared" si="39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52</v>
      </c>
      <c r="AF72" s="14">
        <f t="shared" si="40"/>
        <v>0</v>
      </c>
      <c r="AG72" s="14">
        <f t="shared" si="4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108</v>
      </c>
      <c r="B73" s="1" t="s">
        <v>33</v>
      </c>
      <c r="C73" s="1">
        <v>65.620999999999995</v>
      </c>
      <c r="D73" s="1"/>
      <c r="E73" s="1">
        <v>-0.78</v>
      </c>
      <c r="F73" s="1"/>
      <c r="G73" s="6">
        <v>1</v>
      </c>
      <c r="H73" s="1">
        <v>40</v>
      </c>
      <c r="I73" s="1" t="s">
        <v>34</v>
      </c>
      <c r="J73" s="1">
        <v>26.9</v>
      </c>
      <c r="K73" s="1">
        <f t="shared" si="32"/>
        <v>-27.68</v>
      </c>
      <c r="L73" s="1">
        <f t="shared" si="35"/>
        <v>-0.78</v>
      </c>
      <c r="M73" s="1"/>
      <c r="N73" s="1">
        <v>0</v>
      </c>
      <c r="O73" s="1">
        <v>0</v>
      </c>
      <c r="P73" s="1">
        <f t="shared" si="36"/>
        <v>-0.156</v>
      </c>
      <c r="Q73" s="5"/>
      <c r="R73" s="5">
        <f t="shared" si="37"/>
        <v>0</v>
      </c>
      <c r="S73" s="5"/>
      <c r="T73" s="5"/>
      <c r="U73" s="5">
        <f>VLOOKUP(A73,[1]Sheet!$A:$R,18,0)</f>
        <v>0</v>
      </c>
      <c r="V73" s="1"/>
      <c r="W73" s="1">
        <f t="shared" si="38"/>
        <v>0</v>
      </c>
      <c r="X73" s="1">
        <f t="shared" si="39"/>
        <v>0</v>
      </c>
      <c r="Y73" s="1">
        <v>1.7434000000000001</v>
      </c>
      <c r="Z73" s="1">
        <v>13.212199999999999</v>
      </c>
      <c r="AA73" s="1">
        <v>14.273199999999999</v>
      </c>
      <c r="AB73" s="1">
        <v>10.216200000000001</v>
      </c>
      <c r="AC73" s="1">
        <v>19.863199999999999</v>
      </c>
      <c r="AD73" s="1">
        <v>17.441199999999998</v>
      </c>
      <c r="AE73" s="1" t="s">
        <v>109</v>
      </c>
      <c r="AF73" s="1">
        <f t="shared" si="40"/>
        <v>0</v>
      </c>
      <c r="AG73" s="1">
        <f t="shared" si="4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110</v>
      </c>
      <c r="B74" s="1" t="s">
        <v>43</v>
      </c>
      <c r="C74" s="1">
        <v>709</v>
      </c>
      <c r="D74" s="1"/>
      <c r="E74" s="1">
        <v>503</v>
      </c>
      <c r="F74" s="1">
        <v>82</v>
      </c>
      <c r="G74" s="6">
        <v>0.4</v>
      </c>
      <c r="H74" s="1">
        <v>45</v>
      </c>
      <c r="I74" s="1" t="s">
        <v>34</v>
      </c>
      <c r="J74" s="1">
        <v>505</v>
      </c>
      <c r="K74" s="1">
        <f t="shared" si="32"/>
        <v>-2</v>
      </c>
      <c r="L74" s="1">
        <f t="shared" si="35"/>
        <v>503</v>
      </c>
      <c r="M74" s="1"/>
      <c r="N74" s="1">
        <v>490.40000000000009</v>
      </c>
      <c r="O74" s="1">
        <v>218</v>
      </c>
      <c r="P74" s="1">
        <f t="shared" si="36"/>
        <v>100.6</v>
      </c>
      <c r="Q74" s="5">
        <f t="shared" ref="Q74" si="42">11*P74-O74-N74-F74</f>
        <v>316.19999999999982</v>
      </c>
      <c r="R74" s="5">
        <f t="shared" si="37"/>
        <v>316.19999999999982</v>
      </c>
      <c r="S74" s="5">
        <f>R74-T74</f>
        <v>316.19999999999982</v>
      </c>
      <c r="T74" s="5"/>
      <c r="U74" s="5">
        <f>VLOOKUP(A74,[1]Sheet!$A:$R,18,0)</f>
        <v>316</v>
      </c>
      <c r="V74" s="1"/>
      <c r="W74" s="1">
        <f t="shared" si="38"/>
        <v>11</v>
      </c>
      <c r="X74" s="1">
        <f t="shared" si="39"/>
        <v>7.8568588469184908</v>
      </c>
      <c r="Y74" s="1">
        <v>100</v>
      </c>
      <c r="Z74" s="1">
        <v>98.4</v>
      </c>
      <c r="AA74" s="1">
        <v>105.6</v>
      </c>
      <c r="AB74" s="1">
        <v>106.4</v>
      </c>
      <c r="AC74" s="1">
        <v>91.2</v>
      </c>
      <c r="AD74" s="1">
        <v>93.8</v>
      </c>
      <c r="AE74" s="1"/>
      <c r="AF74" s="1">
        <f>S74*G74</f>
        <v>126.47999999999993</v>
      </c>
      <c r="AG74" s="1">
        <f t="shared" si="4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0" t="s">
        <v>111</v>
      </c>
      <c r="B75" s="10" t="s">
        <v>33</v>
      </c>
      <c r="C75" s="10"/>
      <c r="D75" s="10"/>
      <c r="E75" s="10"/>
      <c r="F75" s="10"/>
      <c r="G75" s="11">
        <v>0</v>
      </c>
      <c r="H75" s="10" t="e">
        <v>#N/A</v>
      </c>
      <c r="I75" s="10" t="s">
        <v>35</v>
      </c>
      <c r="J75" s="10"/>
      <c r="K75" s="10">
        <f t="shared" si="32"/>
        <v>0</v>
      </c>
      <c r="L75" s="10">
        <f t="shared" si="35"/>
        <v>0</v>
      </c>
      <c r="M75" s="10"/>
      <c r="N75" s="10"/>
      <c r="O75" s="10"/>
      <c r="P75" s="10">
        <f t="shared" si="36"/>
        <v>0</v>
      </c>
      <c r="Q75" s="12"/>
      <c r="R75" s="12">
        <f t="shared" si="37"/>
        <v>0</v>
      </c>
      <c r="S75" s="12"/>
      <c r="T75" s="12"/>
      <c r="U75" s="12">
        <f>VLOOKUP(A75,[1]Sheet!$A:$R,18,0)</f>
        <v>0</v>
      </c>
      <c r="V75" s="10"/>
      <c r="W75" s="10" t="e">
        <f t="shared" si="38"/>
        <v>#DIV/0!</v>
      </c>
      <c r="X75" s="10" t="e">
        <f t="shared" si="39"/>
        <v>#DIV/0!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 t="s">
        <v>172</v>
      </c>
      <c r="AF75" s="10">
        <f t="shared" si="40"/>
        <v>0</v>
      </c>
      <c r="AG75" s="10">
        <f t="shared" si="4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4" t="s">
        <v>112</v>
      </c>
      <c r="B76" s="14" t="s">
        <v>33</v>
      </c>
      <c r="C76" s="14"/>
      <c r="D76" s="14"/>
      <c r="E76" s="14"/>
      <c r="F76" s="14"/>
      <c r="G76" s="15">
        <v>0</v>
      </c>
      <c r="H76" s="14" t="e">
        <v>#N/A</v>
      </c>
      <c r="I76" s="14" t="s">
        <v>34</v>
      </c>
      <c r="J76" s="14"/>
      <c r="K76" s="14">
        <f t="shared" si="32"/>
        <v>0</v>
      </c>
      <c r="L76" s="14">
        <f t="shared" si="35"/>
        <v>0</v>
      </c>
      <c r="M76" s="14"/>
      <c r="N76" s="14"/>
      <c r="O76" s="14"/>
      <c r="P76" s="14">
        <f t="shared" si="36"/>
        <v>0</v>
      </c>
      <c r="Q76" s="16"/>
      <c r="R76" s="16">
        <f t="shared" si="37"/>
        <v>0</v>
      </c>
      <c r="S76" s="16"/>
      <c r="T76" s="16"/>
      <c r="U76" s="16">
        <f>VLOOKUP(A76,[1]Sheet!$A:$R,18,0)</f>
        <v>0</v>
      </c>
      <c r="V76" s="14"/>
      <c r="W76" s="14" t="e">
        <f t="shared" si="38"/>
        <v>#DIV/0!</v>
      </c>
      <c r="X76" s="14" t="e">
        <f t="shared" si="39"/>
        <v>#DIV/0!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52</v>
      </c>
      <c r="AF76" s="14">
        <f t="shared" si="40"/>
        <v>0</v>
      </c>
      <c r="AG76" s="14">
        <f t="shared" si="4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113</v>
      </c>
      <c r="B77" s="1" t="s">
        <v>43</v>
      </c>
      <c r="C77" s="1">
        <v>174</v>
      </c>
      <c r="D77" s="1"/>
      <c r="E77" s="1">
        <v>128</v>
      </c>
      <c r="F77" s="1">
        <v>41</v>
      </c>
      <c r="G77" s="6">
        <v>0.35</v>
      </c>
      <c r="H77" s="1">
        <v>40</v>
      </c>
      <c r="I77" s="1" t="s">
        <v>34</v>
      </c>
      <c r="J77" s="1">
        <v>129</v>
      </c>
      <c r="K77" s="1">
        <f t="shared" si="32"/>
        <v>-1</v>
      </c>
      <c r="L77" s="1">
        <f t="shared" si="35"/>
        <v>128</v>
      </c>
      <c r="M77" s="1"/>
      <c r="N77" s="1">
        <v>0</v>
      </c>
      <c r="O77" s="1">
        <v>0</v>
      </c>
      <c r="P77" s="1">
        <f t="shared" si="36"/>
        <v>25.6</v>
      </c>
      <c r="Q77" s="5">
        <f>9*P77-O77-N77-F77</f>
        <v>189.4</v>
      </c>
      <c r="R77" s="5">
        <v>190</v>
      </c>
      <c r="S77" s="5">
        <f t="shared" ref="S77:S78" si="43">R77-T77</f>
        <v>190</v>
      </c>
      <c r="T77" s="5"/>
      <c r="U77" s="5">
        <f>VLOOKUP(A77,[1]Sheet!$A:$R,18,0)</f>
        <v>190</v>
      </c>
      <c r="V77" s="1"/>
      <c r="W77" s="1">
        <f t="shared" si="38"/>
        <v>9.0234375</v>
      </c>
      <c r="X77" s="1">
        <f t="shared" si="39"/>
        <v>1.6015625</v>
      </c>
      <c r="Y77" s="1">
        <v>7</v>
      </c>
      <c r="Z77" s="1">
        <v>10.6</v>
      </c>
      <c r="AA77" s="1">
        <v>27.4</v>
      </c>
      <c r="AB77" s="1">
        <v>24.6</v>
      </c>
      <c r="AC77" s="1">
        <v>11.8</v>
      </c>
      <c r="AD77" s="1">
        <v>14</v>
      </c>
      <c r="AE77" s="1"/>
      <c r="AF77" s="1">
        <f t="shared" ref="AF77:AF78" si="44">S77*G77</f>
        <v>66.5</v>
      </c>
      <c r="AG77" s="1">
        <f t="shared" si="4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114</v>
      </c>
      <c r="B78" s="1" t="s">
        <v>43</v>
      </c>
      <c r="C78" s="1">
        <v>30</v>
      </c>
      <c r="D78" s="1"/>
      <c r="E78" s="1">
        <v>29</v>
      </c>
      <c r="F78" s="1">
        <v>1</v>
      </c>
      <c r="G78" s="6">
        <v>0.4</v>
      </c>
      <c r="H78" s="1" t="e">
        <v>#N/A</v>
      </c>
      <c r="I78" s="1" t="s">
        <v>34</v>
      </c>
      <c r="J78" s="1">
        <v>29</v>
      </c>
      <c r="K78" s="1">
        <f t="shared" si="32"/>
        <v>0</v>
      </c>
      <c r="L78" s="1">
        <f t="shared" si="35"/>
        <v>29</v>
      </c>
      <c r="M78" s="1"/>
      <c r="N78" s="1">
        <v>0</v>
      </c>
      <c r="O78" s="1">
        <v>11</v>
      </c>
      <c r="P78" s="1">
        <f t="shared" si="36"/>
        <v>5.8</v>
      </c>
      <c r="Q78" s="5">
        <f>9*P78-O78-N78-F78</f>
        <v>40.199999999999996</v>
      </c>
      <c r="R78" s="5">
        <f t="shared" si="37"/>
        <v>40.199999999999996</v>
      </c>
      <c r="S78" s="5">
        <f t="shared" si="43"/>
        <v>40.199999999999996</v>
      </c>
      <c r="T78" s="5"/>
      <c r="U78" s="5">
        <f>VLOOKUP(A78,[1]Sheet!$A:$R,18,0)</f>
        <v>40</v>
      </c>
      <c r="V78" s="1"/>
      <c r="W78" s="1">
        <f t="shared" si="38"/>
        <v>9</v>
      </c>
      <c r="X78" s="1">
        <f t="shared" si="39"/>
        <v>2.0689655172413794</v>
      </c>
      <c r="Y78" s="1">
        <v>2.4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/>
      <c r="AF78" s="1">
        <f t="shared" si="44"/>
        <v>16.079999999999998</v>
      </c>
      <c r="AG78" s="1">
        <f t="shared" si="4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0" t="s">
        <v>115</v>
      </c>
      <c r="B79" s="10" t="s">
        <v>43</v>
      </c>
      <c r="C79" s="10"/>
      <c r="D79" s="10">
        <v>620</v>
      </c>
      <c r="E79" s="10">
        <v>620</v>
      </c>
      <c r="F79" s="10"/>
      <c r="G79" s="11">
        <v>0</v>
      </c>
      <c r="H79" s="10" t="e">
        <v>#N/A</v>
      </c>
      <c r="I79" s="13" t="s">
        <v>35</v>
      </c>
      <c r="J79" s="10">
        <v>620</v>
      </c>
      <c r="K79" s="10">
        <f t="shared" si="32"/>
        <v>0</v>
      </c>
      <c r="L79" s="10">
        <f t="shared" si="35"/>
        <v>0</v>
      </c>
      <c r="M79" s="10">
        <v>620</v>
      </c>
      <c r="N79" s="10"/>
      <c r="O79" s="10"/>
      <c r="P79" s="10">
        <f t="shared" si="36"/>
        <v>0</v>
      </c>
      <c r="Q79" s="12"/>
      <c r="R79" s="12">
        <f t="shared" si="37"/>
        <v>0</v>
      </c>
      <c r="S79" s="12"/>
      <c r="T79" s="12"/>
      <c r="U79" s="12">
        <f>VLOOKUP(A79,[1]Sheet!$A:$R,18,0)</f>
        <v>0</v>
      </c>
      <c r="V79" s="10"/>
      <c r="W79" s="10" t="e">
        <f t="shared" si="38"/>
        <v>#DIV/0!</v>
      </c>
      <c r="X79" s="10" t="e">
        <f t="shared" si="39"/>
        <v>#DIV/0!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/>
      <c r="AF79" s="10">
        <f t="shared" si="40"/>
        <v>0</v>
      </c>
      <c r="AG79" s="10">
        <f t="shared" si="4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0" t="s">
        <v>116</v>
      </c>
      <c r="B80" s="10" t="s">
        <v>43</v>
      </c>
      <c r="C80" s="10"/>
      <c r="D80" s="10">
        <v>160</v>
      </c>
      <c r="E80" s="10">
        <v>160</v>
      </c>
      <c r="F80" s="10"/>
      <c r="G80" s="11">
        <v>0</v>
      </c>
      <c r="H80" s="10" t="e">
        <v>#N/A</v>
      </c>
      <c r="I80" s="13" t="s">
        <v>35</v>
      </c>
      <c r="J80" s="10">
        <v>160</v>
      </c>
      <c r="K80" s="10">
        <f t="shared" si="32"/>
        <v>0</v>
      </c>
      <c r="L80" s="10">
        <f t="shared" si="35"/>
        <v>0</v>
      </c>
      <c r="M80" s="10">
        <v>160</v>
      </c>
      <c r="N80" s="10"/>
      <c r="O80" s="10"/>
      <c r="P80" s="10">
        <f t="shared" si="36"/>
        <v>0</v>
      </c>
      <c r="Q80" s="12"/>
      <c r="R80" s="12">
        <f t="shared" si="37"/>
        <v>0</v>
      </c>
      <c r="S80" s="12"/>
      <c r="T80" s="12"/>
      <c r="U80" s="12">
        <f>VLOOKUP(A80,[1]Sheet!$A:$R,18,0)</f>
        <v>0</v>
      </c>
      <c r="V80" s="10"/>
      <c r="W80" s="10" t="e">
        <f t="shared" si="38"/>
        <v>#DIV/0!</v>
      </c>
      <c r="X80" s="10" t="e">
        <f t="shared" si="39"/>
        <v>#DIV/0!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/>
      <c r="AF80" s="10">
        <f t="shared" si="40"/>
        <v>0</v>
      </c>
      <c r="AG80" s="10">
        <f t="shared" si="4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0" t="s">
        <v>117</v>
      </c>
      <c r="B81" s="10" t="s">
        <v>43</v>
      </c>
      <c r="C81" s="10"/>
      <c r="D81" s="10">
        <v>318</v>
      </c>
      <c r="E81" s="10">
        <v>318</v>
      </c>
      <c r="F81" s="10"/>
      <c r="G81" s="11">
        <v>0</v>
      </c>
      <c r="H81" s="10" t="e">
        <v>#N/A</v>
      </c>
      <c r="I81" s="13" t="s">
        <v>35</v>
      </c>
      <c r="J81" s="10">
        <v>318</v>
      </c>
      <c r="K81" s="10">
        <f t="shared" si="32"/>
        <v>0</v>
      </c>
      <c r="L81" s="10">
        <f t="shared" si="35"/>
        <v>0</v>
      </c>
      <c r="M81" s="10">
        <v>318</v>
      </c>
      <c r="N81" s="10"/>
      <c r="O81" s="10"/>
      <c r="P81" s="10">
        <f t="shared" si="36"/>
        <v>0</v>
      </c>
      <c r="Q81" s="12"/>
      <c r="R81" s="12">
        <f t="shared" si="37"/>
        <v>0</v>
      </c>
      <c r="S81" s="12"/>
      <c r="T81" s="12"/>
      <c r="U81" s="12">
        <f>VLOOKUP(A81,[1]Sheet!$A:$R,18,0)</f>
        <v>0</v>
      </c>
      <c r="V81" s="10"/>
      <c r="W81" s="10" t="e">
        <f t="shared" si="38"/>
        <v>#DIV/0!</v>
      </c>
      <c r="X81" s="10" t="e">
        <f t="shared" si="39"/>
        <v>#DIV/0!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/>
      <c r="AF81" s="10">
        <f t="shared" si="40"/>
        <v>0</v>
      </c>
      <c r="AG81" s="10">
        <f t="shared" si="4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0" t="s">
        <v>118</v>
      </c>
      <c r="B82" s="10" t="s">
        <v>43</v>
      </c>
      <c r="C82" s="10"/>
      <c r="D82" s="10">
        <v>880</v>
      </c>
      <c r="E82" s="10">
        <v>880</v>
      </c>
      <c r="F82" s="10"/>
      <c r="G82" s="11">
        <v>0</v>
      </c>
      <c r="H82" s="10" t="e">
        <v>#N/A</v>
      </c>
      <c r="I82" s="13" t="s">
        <v>35</v>
      </c>
      <c r="J82" s="10">
        <v>880</v>
      </c>
      <c r="K82" s="10">
        <f t="shared" si="32"/>
        <v>0</v>
      </c>
      <c r="L82" s="10">
        <f t="shared" si="35"/>
        <v>0</v>
      </c>
      <c r="M82" s="10">
        <v>880</v>
      </c>
      <c r="N82" s="10"/>
      <c r="O82" s="10"/>
      <c r="P82" s="10">
        <f t="shared" si="36"/>
        <v>0</v>
      </c>
      <c r="Q82" s="12"/>
      <c r="R82" s="12">
        <f t="shared" si="37"/>
        <v>0</v>
      </c>
      <c r="S82" s="12"/>
      <c r="T82" s="12"/>
      <c r="U82" s="12">
        <f>VLOOKUP(A82,[1]Sheet!$A:$R,18,0)</f>
        <v>0</v>
      </c>
      <c r="V82" s="10"/>
      <c r="W82" s="10" t="e">
        <f t="shared" si="38"/>
        <v>#DIV/0!</v>
      </c>
      <c r="X82" s="10" t="e">
        <f t="shared" si="39"/>
        <v>#DIV/0!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/>
      <c r="AF82" s="10">
        <f t="shared" si="40"/>
        <v>0</v>
      </c>
      <c r="AG82" s="10">
        <f t="shared" si="4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119</v>
      </c>
      <c r="B83" s="14" t="s">
        <v>43</v>
      </c>
      <c r="C83" s="14"/>
      <c r="D83" s="14">
        <v>612</v>
      </c>
      <c r="E83" s="14">
        <v>612</v>
      </c>
      <c r="F83" s="14"/>
      <c r="G83" s="15">
        <v>0</v>
      </c>
      <c r="H83" s="14" t="e">
        <v>#N/A</v>
      </c>
      <c r="I83" s="14" t="s">
        <v>34</v>
      </c>
      <c r="J83" s="14">
        <v>612</v>
      </c>
      <c r="K83" s="14">
        <f t="shared" si="32"/>
        <v>0</v>
      </c>
      <c r="L83" s="14">
        <f t="shared" si="35"/>
        <v>0</v>
      </c>
      <c r="M83" s="14">
        <v>612</v>
      </c>
      <c r="N83" s="14"/>
      <c r="O83" s="14"/>
      <c r="P83" s="14">
        <f t="shared" si="36"/>
        <v>0</v>
      </c>
      <c r="Q83" s="16"/>
      <c r="R83" s="16">
        <f t="shared" si="37"/>
        <v>0</v>
      </c>
      <c r="S83" s="16"/>
      <c r="T83" s="16"/>
      <c r="U83" s="16">
        <f>VLOOKUP(A83,[1]Sheet!$A:$R,18,0)</f>
        <v>0</v>
      </c>
      <c r="V83" s="14"/>
      <c r="W83" s="14" t="e">
        <f t="shared" si="38"/>
        <v>#DIV/0!</v>
      </c>
      <c r="X83" s="14" t="e">
        <f t="shared" si="39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 t="s">
        <v>52</v>
      </c>
      <c r="AF83" s="14">
        <f t="shared" si="40"/>
        <v>0</v>
      </c>
      <c r="AG83" s="14">
        <f t="shared" si="4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0" t="s">
        <v>120</v>
      </c>
      <c r="B84" s="10" t="s">
        <v>43</v>
      </c>
      <c r="C84" s="10"/>
      <c r="D84" s="10">
        <v>312</v>
      </c>
      <c r="E84" s="10">
        <v>312</v>
      </c>
      <c r="F84" s="10"/>
      <c r="G84" s="11">
        <v>0</v>
      </c>
      <c r="H84" s="10" t="e">
        <v>#N/A</v>
      </c>
      <c r="I84" s="13" t="s">
        <v>35</v>
      </c>
      <c r="J84" s="10">
        <v>312</v>
      </c>
      <c r="K84" s="10">
        <f t="shared" si="32"/>
        <v>0</v>
      </c>
      <c r="L84" s="10">
        <f t="shared" si="35"/>
        <v>0</v>
      </c>
      <c r="M84" s="10">
        <v>312</v>
      </c>
      <c r="N84" s="10"/>
      <c r="O84" s="10"/>
      <c r="P84" s="10">
        <f t="shared" si="36"/>
        <v>0</v>
      </c>
      <c r="Q84" s="12"/>
      <c r="R84" s="12">
        <f t="shared" si="37"/>
        <v>0</v>
      </c>
      <c r="S84" s="12"/>
      <c r="T84" s="12"/>
      <c r="U84" s="12">
        <f>VLOOKUP(A84,[1]Sheet!$A:$R,18,0)</f>
        <v>0</v>
      </c>
      <c r="V84" s="10"/>
      <c r="W84" s="10" t="e">
        <f t="shared" si="38"/>
        <v>#DIV/0!</v>
      </c>
      <c r="X84" s="10" t="e">
        <f t="shared" si="39"/>
        <v>#DIV/0!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/>
      <c r="AF84" s="10">
        <f t="shared" si="40"/>
        <v>0</v>
      </c>
      <c r="AG84" s="10">
        <f t="shared" si="4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121</v>
      </c>
      <c r="B85" s="1" t="s">
        <v>43</v>
      </c>
      <c r="C85" s="1">
        <v>173</v>
      </c>
      <c r="D85" s="1">
        <v>1119</v>
      </c>
      <c r="E85" s="1">
        <v>1151</v>
      </c>
      <c r="F85" s="1">
        <v>104</v>
      </c>
      <c r="G85" s="6">
        <v>0.4</v>
      </c>
      <c r="H85" s="1">
        <v>40</v>
      </c>
      <c r="I85" s="1" t="s">
        <v>34</v>
      </c>
      <c r="J85" s="1">
        <v>1158</v>
      </c>
      <c r="K85" s="1">
        <f t="shared" si="32"/>
        <v>-7</v>
      </c>
      <c r="L85" s="1">
        <f t="shared" si="35"/>
        <v>149</v>
      </c>
      <c r="M85" s="1">
        <v>1002</v>
      </c>
      <c r="N85" s="1">
        <v>0</v>
      </c>
      <c r="O85" s="1">
        <v>21</v>
      </c>
      <c r="P85" s="1">
        <f t="shared" si="36"/>
        <v>29.8</v>
      </c>
      <c r="Q85" s="5">
        <f>11*P85-O85-N85-F85</f>
        <v>202.8</v>
      </c>
      <c r="R85" s="5">
        <f t="shared" si="37"/>
        <v>202.8</v>
      </c>
      <c r="S85" s="5">
        <f>R85-T85</f>
        <v>202.8</v>
      </c>
      <c r="T85" s="5"/>
      <c r="U85" s="5">
        <f>VLOOKUP(A85,[1]Sheet!$A:$R,18,0)</f>
        <v>203</v>
      </c>
      <c r="V85" s="1"/>
      <c r="W85" s="1">
        <f t="shared" si="38"/>
        <v>11</v>
      </c>
      <c r="X85" s="1">
        <f t="shared" si="39"/>
        <v>4.1946308724832218</v>
      </c>
      <c r="Y85" s="1">
        <v>19.8</v>
      </c>
      <c r="Z85" s="1">
        <v>18.600000000000001</v>
      </c>
      <c r="AA85" s="1">
        <v>23.8</v>
      </c>
      <c r="AB85" s="1">
        <v>22.8</v>
      </c>
      <c r="AC85" s="1">
        <v>13.8</v>
      </c>
      <c r="AD85" s="1">
        <v>15.6</v>
      </c>
      <c r="AE85" s="1"/>
      <c r="AF85" s="1">
        <f>S85*G85</f>
        <v>81.12</v>
      </c>
      <c r="AG85" s="1">
        <f t="shared" si="4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0" t="s">
        <v>122</v>
      </c>
      <c r="B86" s="10" t="s">
        <v>43</v>
      </c>
      <c r="C86" s="10"/>
      <c r="D86" s="10">
        <v>936</v>
      </c>
      <c r="E86" s="10">
        <v>936</v>
      </c>
      <c r="F86" s="10"/>
      <c r="G86" s="11">
        <v>0</v>
      </c>
      <c r="H86" s="10" t="e">
        <v>#N/A</v>
      </c>
      <c r="I86" s="10" t="s">
        <v>35</v>
      </c>
      <c r="J86" s="10">
        <v>936</v>
      </c>
      <c r="K86" s="10">
        <f t="shared" si="32"/>
        <v>0</v>
      </c>
      <c r="L86" s="10">
        <f t="shared" si="35"/>
        <v>0</v>
      </c>
      <c r="M86" s="10">
        <v>936</v>
      </c>
      <c r="N86" s="10"/>
      <c r="O86" s="10"/>
      <c r="P86" s="10">
        <f t="shared" si="36"/>
        <v>0</v>
      </c>
      <c r="Q86" s="12"/>
      <c r="R86" s="12">
        <f t="shared" si="37"/>
        <v>0</v>
      </c>
      <c r="S86" s="12"/>
      <c r="T86" s="12"/>
      <c r="U86" s="12">
        <f>VLOOKUP(A86,[1]Sheet!$A:$R,18,0)</f>
        <v>0</v>
      </c>
      <c r="V86" s="10"/>
      <c r="W86" s="10" t="e">
        <f t="shared" si="38"/>
        <v>#DIV/0!</v>
      </c>
      <c r="X86" s="10" t="e">
        <f t="shared" si="39"/>
        <v>#DIV/0!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 t="s">
        <v>172</v>
      </c>
      <c r="AF86" s="10">
        <f t="shared" si="40"/>
        <v>0</v>
      </c>
      <c r="AG86" s="10">
        <f t="shared" si="4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123</v>
      </c>
      <c r="B87" s="1" t="s">
        <v>33</v>
      </c>
      <c r="C87" s="1">
        <v>33.24</v>
      </c>
      <c r="D87" s="1"/>
      <c r="E87" s="1">
        <v>10.749000000000001</v>
      </c>
      <c r="F87" s="1"/>
      <c r="G87" s="6">
        <v>1</v>
      </c>
      <c r="H87" s="1">
        <v>40</v>
      </c>
      <c r="I87" s="1" t="s">
        <v>34</v>
      </c>
      <c r="J87" s="1">
        <v>13.159000000000001</v>
      </c>
      <c r="K87" s="1">
        <f t="shared" si="32"/>
        <v>-2.41</v>
      </c>
      <c r="L87" s="1">
        <f t="shared" si="35"/>
        <v>10.749000000000001</v>
      </c>
      <c r="M87" s="1"/>
      <c r="N87" s="1">
        <v>42.616600000000012</v>
      </c>
      <c r="O87" s="1">
        <v>0</v>
      </c>
      <c r="P87" s="1">
        <f t="shared" si="36"/>
        <v>2.1497999999999999</v>
      </c>
      <c r="Q87" s="5"/>
      <c r="R87" s="5">
        <f t="shared" si="37"/>
        <v>0</v>
      </c>
      <c r="S87" s="5"/>
      <c r="T87" s="5"/>
      <c r="U87" s="5">
        <f>VLOOKUP(A87,[1]Sheet!$A:$R,18,0)</f>
        <v>0</v>
      </c>
      <c r="V87" s="1"/>
      <c r="W87" s="1">
        <f t="shared" si="38"/>
        <v>19.82351846683413</v>
      </c>
      <c r="X87" s="1">
        <f t="shared" si="39"/>
        <v>19.82351846683413</v>
      </c>
      <c r="Y87" s="1">
        <v>5.1424000000000003</v>
      </c>
      <c r="Z87" s="1">
        <v>5.9916</v>
      </c>
      <c r="AA87" s="1">
        <v>4.1116000000000001</v>
      </c>
      <c r="AB87" s="1">
        <v>4.4164000000000003</v>
      </c>
      <c r="AC87" s="1">
        <v>4.3040000000000003</v>
      </c>
      <c r="AD87" s="1">
        <v>4.3086000000000002</v>
      </c>
      <c r="AE87" s="1"/>
      <c r="AF87" s="1">
        <f t="shared" si="40"/>
        <v>0</v>
      </c>
      <c r="AG87" s="1">
        <f t="shared" si="4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0" t="s">
        <v>124</v>
      </c>
      <c r="B88" s="10" t="s">
        <v>43</v>
      </c>
      <c r="C88" s="10">
        <v>44</v>
      </c>
      <c r="D88" s="10"/>
      <c r="E88" s="10">
        <v>33</v>
      </c>
      <c r="F88" s="10">
        <v>8</v>
      </c>
      <c r="G88" s="11">
        <v>0</v>
      </c>
      <c r="H88" s="10">
        <v>35</v>
      </c>
      <c r="I88" s="10" t="s">
        <v>35</v>
      </c>
      <c r="J88" s="10">
        <v>33</v>
      </c>
      <c r="K88" s="10">
        <f t="shared" si="32"/>
        <v>0</v>
      </c>
      <c r="L88" s="10">
        <f t="shared" si="35"/>
        <v>33</v>
      </c>
      <c r="M88" s="10"/>
      <c r="N88" s="10"/>
      <c r="O88" s="10"/>
      <c r="P88" s="10">
        <f t="shared" si="36"/>
        <v>6.6</v>
      </c>
      <c r="Q88" s="12"/>
      <c r="R88" s="12">
        <f t="shared" si="37"/>
        <v>0</v>
      </c>
      <c r="S88" s="12"/>
      <c r="T88" s="12"/>
      <c r="U88" s="12">
        <f>VLOOKUP(A88,[1]Sheet!$A:$R,18,0)</f>
        <v>0</v>
      </c>
      <c r="V88" s="10"/>
      <c r="W88" s="10">
        <f t="shared" si="38"/>
        <v>1.2121212121212122</v>
      </c>
      <c r="X88" s="10">
        <f t="shared" si="39"/>
        <v>1.2121212121212122</v>
      </c>
      <c r="Y88" s="10">
        <v>2.2000000000000002</v>
      </c>
      <c r="Z88" s="10">
        <v>0.4</v>
      </c>
      <c r="AA88" s="10">
        <v>0.6</v>
      </c>
      <c r="AB88" s="10">
        <v>0.8</v>
      </c>
      <c r="AC88" s="10">
        <v>2.4</v>
      </c>
      <c r="AD88" s="10">
        <v>4</v>
      </c>
      <c r="AE88" s="10"/>
      <c r="AF88" s="10">
        <f t="shared" si="40"/>
        <v>0</v>
      </c>
      <c r="AG88" s="10">
        <f t="shared" si="4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0" t="s">
        <v>125</v>
      </c>
      <c r="B89" s="10" t="s">
        <v>43</v>
      </c>
      <c r="C89" s="10">
        <v>101</v>
      </c>
      <c r="D89" s="10"/>
      <c r="E89" s="10">
        <v>76</v>
      </c>
      <c r="F89" s="10"/>
      <c r="G89" s="11">
        <v>0</v>
      </c>
      <c r="H89" s="10">
        <v>45</v>
      </c>
      <c r="I89" s="10" t="s">
        <v>35</v>
      </c>
      <c r="J89" s="10">
        <v>87</v>
      </c>
      <c r="K89" s="10">
        <f t="shared" si="32"/>
        <v>-11</v>
      </c>
      <c r="L89" s="10">
        <f t="shared" si="35"/>
        <v>76</v>
      </c>
      <c r="M89" s="10"/>
      <c r="N89" s="10"/>
      <c r="O89" s="10"/>
      <c r="P89" s="10">
        <f t="shared" si="36"/>
        <v>15.2</v>
      </c>
      <c r="Q89" s="12"/>
      <c r="R89" s="12">
        <f t="shared" si="37"/>
        <v>0</v>
      </c>
      <c r="S89" s="12"/>
      <c r="T89" s="12"/>
      <c r="U89" s="12">
        <f>VLOOKUP(A89,[1]Sheet!$A:$R,18,0)</f>
        <v>0</v>
      </c>
      <c r="V89" s="10"/>
      <c r="W89" s="10">
        <f t="shared" si="38"/>
        <v>0</v>
      </c>
      <c r="X89" s="10">
        <f t="shared" si="39"/>
        <v>0</v>
      </c>
      <c r="Y89" s="10">
        <v>17.2</v>
      </c>
      <c r="Z89" s="10">
        <v>18.8</v>
      </c>
      <c r="AA89" s="10">
        <v>13.2</v>
      </c>
      <c r="AB89" s="10">
        <v>12</v>
      </c>
      <c r="AC89" s="10">
        <v>18.399999999999999</v>
      </c>
      <c r="AD89" s="10">
        <v>19.399999999999999</v>
      </c>
      <c r="AE89" s="10"/>
      <c r="AF89" s="10">
        <f t="shared" si="40"/>
        <v>0</v>
      </c>
      <c r="AG89" s="10">
        <f t="shared" si="4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8" t="s">
        <v>126</v>
      </c>
      <c r="B90" s="1" t="s">
        <v>33</v>
      </c>
      <c r="C90" s="1">
        <v>33.067999999999998</v>
      </c>
      <c r="D90" s="1">
        <v>1.367</v>
      </c>
      <c r="E90" s="1">
        <v>31.725000000000001</v>
      </c>
      <c r="F90" s="1"/>
      <c r="G90" s="6">
        <v>1</v>
      </c>
      <c r="H90" s="1" t="e">
        <v>#N/A</v>
      </c>
      <c r="I90" s="1" t="s">
        <v>34</v>
      </c>
      <c r="J90" s="1">
        <v>29.977</v>
      </c>
      <c r="K90" s="1">
        <f t="shared" si="32"/>
        <v>1.7480000000000011</v>
      </c>
      <c r="L90" s="1">
        <f t="shared" si="35"/>
        <v>31.725000000000001</v>
      </c>
      <c r="M90" s="1"/>
      <c r="N90" s="1">
        <v>0</v>
      </c>
      <c r="O90" s="1">
        <v>38</v>
      </c>
      <c r="P90" s="1">
        <f t="shared" si="36"/>
        <v>6.3450000000000006</v>
      </c>
      <c r="Q90" s="5">
        <f>11*P90-O90-N90-F90</f>
        <v>31.795000000000002</v>
      </c>
      <c r="R90" s="5">
        <f t="shared" si="37"/>
        <v>31.795000000000002</v>
      </c>
      <c r="S90" s="5">
        <f>R90-T90</f>
        <v>31.795000000000002</v>
      </c>
      <c r="T90" s="5"/>
      <c r="U90" s="5">
        <f>VLOOKUP(A90,[1]Sheet!$A:$R,18,0)</f>
        <v>32</v>
      </c>
      <c r="V90" s="1"/>
      <c r="W90" s="1">
        <f t="shared" si="38"/>
        <v>11</v>
      </c>
      <c r="X90" s="1">
        <f t="shared" si="39"/>
        <v>5.9889676910953504</v>
      </c>
      <c r="Y90" s="1">
        <v>5.7918000000000003</v>
      </c>
      <c r="Z90" s="1">
        <v>0.27200000000000002</v>
      </c>
      <c r="AA90" s="1">
        <v>-0.1288</v>
      </c>
      <c r="AB90" s="1">
        <v>0</v>
      </c>
      <c r="AC90" s="1">
        <v>0</v>
      </c>
      <c r="AD90" s="1">
        <v>0</v>
      </c>
      <c r="AE90" s="1"/>
      <c r="AF90" s="1">
        <f>S90*G90</f>
        <v>31.795000000000002</v>
      </c>
      <c r="AG90" s="1">
        <f t="shared" si="4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0" t="s">
        <v>127</v>
      </c>
      <c r="B91" s="10" t="s">
        <v>43</v>
      </c>
      <c r="C91" s="10">
        <v>34</v>
      </c>
      <c r="D91" s="10"/>
      <c r="E91" s="10">
        <v>11</v>
      </c>
      <c r="F91" s="10"/>
      <c r="G91" s="11">
        <v>0</v>
      </c>
      <c r="H91" s="10">
        <v>45</v>
      </c>
      <c r="I91" s="10" t="s">
        <v>35</v>
      </c>
      <c r="J91" s="10">
        <v>14</v>
      </c>
      <c r="K91" s="10">
        <f t="shared" si="32"/>
        <v>-3</v>
      </c>
      <c r="L91" s="10">
        <f t="shared" si="35"/>
        <v>11</v>
      </c>
      <c r="M91" s="10"/>
      <c r="N91" s="10"/>
      <c r="O91" s="10"/>
      <c r="P91" s="10">
        <f t="shared" si="36"/>
        <v>2.2000000000000002</v>
      </c>
      <c r="Q91" s="12"/>
      <c r="R91" s="12">
        <f t="shared" si="37"/>
        <v>0</v>
      </c>
      <c r="S91" s="12"/>
      <c r="T91" s="12"/>
      <c r="U91" s="12">
        <f>VLOOKUP(A91,[1]Sheet!$A:$R,18,0)</f>
        <v>0</v>
      </c>
      <c r="V91" s="10"/>
      <c r="W91" s="10">
        <f t="shared" si="38"/>
        <v>0</v>
      </c>
      <c r="X91" s="10">
        <f t="shared" si="39"/>
        <v>0</v>
      </c>
      <c r="Y91" s="10">
        <v>17.2</v>
      </c>
      <c r="Z91" s="10">
        <v>19.2</v>
      </c>
      <c r="AA91" s="10">
        <v>13.6</v>
      </c>
      <c r="AB91" s="10">
        <v>10.4</v>
      </c>
      <c r="AC91" s="10">
        <v>10.6</v>
      </c>
      <c r="AD91" s="10">
        <v>15</v>
      </c>
      <c r="AE91" s="10"/>
      <c r="AF91" s="10">
        <f t="shared" si="40"/>
        <v>0</v>
      </c>
      <c r="AG91" s="10">
        <f t="shared" si="4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8" t="s">
        <v>128</v>
      </c>
      <c r="B92" s="1" t="s">
        <v>43</v>
      </c>
      <c r="C92" s="1"/>
      <c r="D92" s="1"/>
      <c r="E92" s="17">
        <f>E93</f>
        <v>32</v>
      </c>
      <c r="F92" s="17">
        <f>F93</f>
        <v>8</v>
      </c>
      <c r="G92" s="6">
        <v>0.45</v>
      </c>
      <c r="H92" s="1" t="e">
        <v>#N/A</v>
      </c>
      <c r="I92" s="1" t="s">
        <v>34</v>
      </c>
      <c r="J92" s="1"/>
      <c r="K92" s="1">
        <f t="shared" si="32"/>
        <v>32</v>
      </c>
      <c r="L92" s="1">
        <f t="shared" si="35"/>
        <v>32</v>
      </c>
      <c r="M92" s="1"/>
      <c r="N92" s="1">
        <v>0</v>
      </c>
      <c r="O92" s="1">
        <v>0</v>
      </c>
      <c r="P92" s="1">
        <f t="shared" si="36"/>
        <v>6.4</v>
      </c>
      <c r="Q92" s="5">
        <f>8*P92-O92-N92-F92</f>
        <v>43.2</v>
      </c>
      <c r="R92" s="5">
        <f t="shared" si="37"/>
        <v>43.2</v>
      </c>
      <c r="S92" s="5">
        <f>R92-T92</f>
        <v>43.2</v>
      </c>
      <c r="T92" s="5"/>
      <c r="U92" s="5">
        <f>VLOOKUP(A92,[1]Sheet!$A:$R,18,0)</f>
        <v>43</v>
      </c>
      <c r="V92" s="1"/>
      <c r="W92" s="1">
        <f t="shared" si="38"/>
        <v>8</v>
      </c>
      <c r="X92" s="1">
        <f t="shared" si="39"/>
        <v>1.25</v>
      </c>
      <c r="Y92" s="1">
        <v>1.2</v>
      </c>
      <c r="Z92" s="1">
        <v>0.2</v>
      </c>
      <c r="AA92" s="1">
        <v>0</v>
      </c>
      <c r="AB92" s="1">
        <v>0</v>
      </c>
      <c r="AC92" s="1">
        <v>0</v>
      </c>
      <c r="AD92" s="1">
        <v>0</v>
      </c>
      <c r="AE92" s="1" t="s">
        <v>129</v>
      </c>
      <c r="AF92" s="1">
        <f>S92*G92</f>
        <v>19.440000000000001</v>
      </c>
      <c r="AG92" s="1">
        <f t="shared" si="4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0" t="s">
        <v>130</v>
      </c>
      <c r="B93" s="10" t="s">
        <v>43</v>
      </c>
      <c r="C93" s="10">
        <v>40</v>
      </c>
      <c r="D93" s="19">
        <v>9</v>
      </c>
      <c r="E93" s="17">
        <v>32</v>
      </c>
      <c r="F93" s="17">
        <v>8</v>
      </c>
      <c r="G93" s="11">
        <v>0</v>
      </c>
      <c r="H93" s="10" t="e">
        <v>#N/A</v>
      </c>
      <c r="I93" s="10" t="s">
        <v>35</v>
      </c>
      <c r="J93" s="10">
        <v>33</v>
      </c>
      <c r="K93" s="10">
        <f t="shared" si="32"/>
        <v>-1</v>
      </c>
      <c r="L93" s="10">
        <f t="shared" si="35"/>
        <v>32</v>
      </c>
      <c r="M93" s="10"/>
      <c r="N93" s="10"/>
      <c r="O93" s="10"/>
      <c r="P93" s="10">
        <f t="shared" si="36"/>
        <v>6.4</v>
      </c>
      <c r="Q93" s="12"/>
      <c r="R93" s="12">
        <f t="shared" si="37"/>
        <v>0</v>
      </c>
      <c r="S93" s="12"/>
      <c r="T93" s="12"/>
      <c r="U93" s="12">
        <f>VLOOKUP(A93,[1]Sheet!$A:$R,18,0)</f>
        <v>0</v>
      </c>
      <c r="V93" s="10"/>
      <c r="W93" s="10">
        <f t="shared" si="38"/>
        <v>1.25</v>
      </c>
      <c r="X93" s="10">
        <f t="shared" si="39"/>
        <v>1.25</v>
      </c>
      <c r="Y93" s="10">
        <v>1.2</v>
      </c>
      <c r="Z93" s="10">
        <v>0.2</v>
      </c>
      <c r="AA93" s="10">
        <v>0</v>
      </c>
      <c r="AB93" s="10">
        <v>0</v>
      </c>
      <c r="AC93" s="10">
        <v>0</v>
      </c>
      <c r="AD93" s="10">
        <v>0</v>
      </c>
      <c r="AE93" s="10" t="s">
        <v>131</v>
      </c>
      <c r="AF93" s="10">
        <f t="shared" si="40"/>
        <v>0</v>
      </c>
      <c r="AG93" s="10">
        <f t="shared" si="4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132</v>
      </c>
      <c r="B94" s="1" t="s">
        <v>33</v>
      </c>
      <c r="C94" s="1">
        <v>330.745</v>
      </c>
      <c r="D94" s="1">
        <v>205.018</v>
      </c>
      <c r="E94" s="1">
        <v>206.452</v>
      </c>
      <c r="F94" s="1">
        <v>289.30399999999997</v>
      </c>
      <c r="G94" s="6">
        <v>1</v>
      </c>
      <c r="H94" s="1">
        <v>50</v>
      </c>
      <c r="I94" s="1" t="s">
        <v>34</v>
      </c>
      <c r="J94" s="1">
        <v>198.12</v>
      </c>
      <c r="K94" s="1">
        <f t="shared" si="32"/>
        <v>8.3319999999999936</v>
      </c>
      <c r="L94" s="1">
        <f t="shared" si="35"/>
        <v>206.452</v>
      </c>
      <c r="M94" s="1"/>
      <c r="N94" s="1">
        <v>0</v>
      </c>
      <c r="O94" s="1">
        <v>0</v>
      </c>
      <c r="P94" s="1">
        <f t="shared" si="36"/>
        <v>41.290399999999998</v>
      </c>
      <c r="Q94" s="5">
        <f t="shared" ref="Q94:Q97" si="45">11*P94-O94-N94-F94</f>
        <v>164.8904</v>
      </c>
      <c r="R94" s="5">
        <f t="shared" si="37"/>
        <v>164.8904</v>
      </c>
      <c r="S94" s="5">
        <f>R94-T94</f>
        <v>164.8904</v>
      </c>
      <c r="T94" s="5"/>
      <c r="U94" s="5">
        <f>VLOOKUP(A94,[1]Sheet!$A:$R,18,0)</f>
        <v>165</v>
      </c>
      <c r="V94" s="1"/>
      <c r="W94" s="1">
        <f t="shared" si="38"/>
        <v>11</v>
      </c>
      <c r="X94" s="1">
        <f t="shared" si="39"/>
        <v>7.0065681126847883</v>
      </c>
      <c r="Y94" s="1">
        <v>27.669599999999999</v>
      </c>
      <c r="Z94" s="1">
        <v>29.106200000000001</v>
      </c>
      <c r="AA94" s="1">
        <v>46.127000000000002</v>
      </c>
      <c r="AB94" s="1">
        <v>42.404800000000002</v>
      </c>
      <c r="AC94" s="1">
        <v>26.283000000000001</v>
      </c>
      <c r="AD94" s="1">
        <v>30.8644</v>
      </c>
      <c r="AE94" s="1" t="s">
        <v>69</v>
      </c>
      <c r="AF94" s="1">
        <f>S94*G94</f>
        <v>164.8904</v>
      </c>
      <c r="AG94" s="1">
        <f t="shared" si="41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133</v>
      </c>
      <c r="B95" s="1" t="s">
        <v>33</v>
      </c>
      <c r="C95" s="1">
        <v>28.748000000000001</v>
      </c>
      <c r="D95" s="1"/>
      <c r="E95" s="1">
        <v>16.111999999999998</v>
      </c>
      <c r="F95" s="1">
        <v>1.363</v>
      </c>
      <c r="G95" s="6">
        <v>1</v>
      </c>
      <c r="H95" s="1">
        <v>50</v>
      </c>
      <c r="I95" s="1" t="s">
        <v>34</v>
      </c>
      <c r="J95" s="1">
        <v>15.65</v>
      </c>
      <c r="K95" s="1">
        <f t="shared" si="32"/>
        <v>0.46199999999999797</v>
      </c>
      <c r="L95" s="1">
        <f t="shared" si="35"/>
        <v>16.111999999999998</v>
      </c>
      <c r="M95" s="1"/>
      <c r="N95" s="1">
        <v>67.968999999999994</v>
      </c>
      <c r="O95" s="1">
        <v>20</v>
      </c>
      <c r="P95" s="1">
        <f t="shared" si="36"/>
        <v>3.2223999999999995</v>
      </c>
      <c r="Q95" s="5"/>
      <c r="R95" s="5">
        <f t="shared" si="37"/>
        <v>0</v>
      </c>
      <c r="S95" s="5"/>
      <c r="T95" s="5"/>
      <c r="U95" s="5">
        <f>VLOOKUP(A95,[1]Sheet!$A:$R,18,0)</f>
        <v>0</v>
      </c>
      <c r="V95" s="1"/>
      <c r="W95" s="1">
        <f t="shared" si="38"/>
        <v>27.722194637537243</v>
      </c>
      <c r="X95" s="1">
        <f t="shared" si="39"/>
        <v>27.722194637537243</v>
      </c>
      <c r="Y95" s="1">
        <v>7.8930000000000007</v>
      </c>
      <c r="Z95" s="1">
        <v>9.5289999999999999</v>
      </c>
      <c r="AA95" s="1">
        <v>8.3086000000000002</v>
      </c>
      <c r="AB95" s="1">
        <v>5.0415999999999999</v>
      </c>
      <c r="AC95" s="1">
        <v>4.7149999999999999</v>
      </c>
      <c r="AD95" s="1">
        <v>7.1849999999999996</v>
      </c>
      <c r="AE95" s="1"/>
      <c r="AF95" s="1">
        <f t="shared" si="40"/>
        <v>0</v>
      </c>
      <c r="AG95" s="1">
        <f t="shared" si="4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134</v>
      </c>
      <c r="B96" s="1" t="s">
        <v>43</v>
      </c>
      <c r="C96" s="1">
        <v>686</v>
      </c>
      <c r="D96" s="1">
        <v>323</v>
      </c>
      <c r="E96" s="1">
        <v>502</v>
      </c>
      <c r="F96" s="1">
        <v>411</v>
      </c>
      <c r="G96" s="6">
        <v>0.4</v>
      </c>
      <c r="H96" s="1">
        <v>40</v>
      </c>
      <c r="I96" s="1" t="s">
        <v>34</v>
      </c>
      <c r="J96" s="1">
        <v>509</v>
      </c>
      <c r="K96" s="1">
        <f t="shared" si="32"/>
        <v>-7</v>
      </c>
      <c r="L96" s="1">
        <f t="shared" si="35"/>
        <v>502</v>
      </c>
      <c r="M96" s="1"/>
      <c r="N96" s="1">
        <v>0</v>
      </c>
      <c r="O96" s="1">
        <v>266</v>
      </c>
      <c r="P96" s="1">
        <f t="shared" si="36"/>
        <v>100.4</v>
      </c>
      <c r="Q96" s="5">
        <f t="shared" si="45"/>
        <v>427.40000000000009</v>
      </c>
      <c r="R96" s="5">
        <f t="shared" si="37"/>
        <v>427.40000000000009</v>
      </c>
      <c r="S96" s="5">
        <f t="shared" ref="S96:S97" si="46">R96-T96</f>
        <v>427.40000000000009</v>
      </c>
      <c r="T96" s="5"/>
      <c r="U96" s="5">
        <f>VLOOKUP(A96,[1]Sheet!$A:$R,18,0)</f>
        <v>427</v>
      </c>
      <c r="V96" s="1"/>
      <c r="W96" s="1">
        <f t="shared" si="38"/>
        <v>11</v>
      </c>
      <c r="X96" s="1">
        <f t="shared" si="39"/>
        <v>6.7430278884462149</v>
      </c>
      <c r="Y96" s="1">
        <v>91</v>
      </c>
      <c r="Z96" s="1">
        <v>89.2</v>
      </c>
      <c r="AA96" s="1">
        <v>106.4</v>
      </c>
      <c r="AB96" s="1">
        <v>103.2</v>
      </c>
      <c r="AC96" s="1">
        <v>80.8</v>
      </c>
      <c r="AD96" s="1">
        <v>89.4</v>
      </c>
      <c r="AE96" s="1"/>
      <c r="AF96" s="1">
        <f t="shared" ref="AF96:AF97" si="47">S96*G96</f>
        <v>170.96000000000004</v>
      </c>
      <c r="AG96" s="1">
        <f t="shared" si="4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135</v>
      </c>
      <c r="B97" s="1" t="s">
        <v>43</v>
      </c>
      <c r="C97" s="1">
        <v>622</v>
      </c>
      <c r="D97" s="1">
        <v>225</v>
      </c>
      <c r="E97" s="1">
        <v>443</v>
      </c>
      <c r="F97" s="1">
        <v>315</v>
      </c>
      <c r="G97" s="6">
        <v>0.4</v>
      </c>
      <c r="H97" s="1">
        <v>40</v>
      </c>
      <c r="I97" s="1" t="s">
        <v>34</v>
      </c>
      <c r="J97" s="1">
        <v>444</v>
      </c>
      <c r="K97" s="1">
        <f t="shared" si="32"/>
        <v>-1</v>
      </c>
      <c r="L97" s="1">
        <f t="shared" si="35"/>
        <v>443</v>
      </c>
      <c r="M97" s="1"/>
      <c r="N97" s="1">
        <v>0</v>
      </c>
      <c r="O97" s="1">
        <v>94</v>
      </c>
      <c r="P97" s="1">
        <f t="shared" si="36"/>
        <v>88.6</v>
      </c>
      <c r="Q97" s="5">
        <f t="shared" si="45"/>
        <v>565.59999999999991</v>
      </c>
      <c r="R97" s="5">
        <v>500</v>
      </c>
      <c r="S97" s="5">
        <f t="shared" si="46"/>
        <v>500</v>
      </c>
      <c r="T97" s="5"/>
      <c r="U97" s="5">
        <f>VLOOKUP(A97,[1]Sheet!$A:$R,18,0)</f>
        <v>500</v>
      </c>
      <c r="V97" s="1"/>
      <c r="W97" s="1">
        <f t="shared" si="38"/>
        <v>10.25959367945824</v>
      </c>
      <c r="X97" s="1">
        <f t="shared" si="39"/>
        <v>4.6162528216704288</v>
      </c>
      <c r="Y97" s="1">
        <v>65.599999999999994</v>
      </c>
      <c r="Z97" s="1">
        <v>64.599999999999994</v>
      </c>
      <c r="AA97" s="1">
        <v>84.8</v>
      </c>
      <c r="AB97" s="1">
        <v>84.8</v>
      </c>
      <c r="AC97" s="1">
        <v>68.400000000000006</v>
      </c>
      <c r="AD97" s="1">
        <v>72.2</v>
      </c>
      <c r="AE97" s="1"/>
      <c r="AF97" s="1">
        <f t="shared" si="47"/>
        <v>200</v>
      </c>
      <c r="AG97" s="1">
        <f t="shared" si="4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136</v>
      </c>
      <c r="B98" s="1" t="s">
        <v>43</v>
      </c>
      <c r="C98" s="1"/>
      <c r="D98" s="1">
        <v>320</v>
      </c>
      <c r="E98" s="17">
        <f>320+E116</f>
        <v>323</v>
      </c>
      <c r="F98" s="17">
        <f>F116</f>
        <v>33</v>
      </c>
      <c r="G98" s="6">
        <v>0.45</v>
      </c>
      <c r="H98" s="1" t="e">
        <v>#N/A</v>
      </c>
      <c r="I98" s="1" t="s">
        <v>34</v>
      </c>
      <c r="J98" s="1">
        <v>320</v>
      </c>
      <c r="K98" s="1">
        <f t="shared" si="32"/>
        <v>3</v>
      </c>
      <c r="L98" s="1">
        <f t="shared" si="35"/>
        <v>3</v>
      </c>
      <c r="M98" s="1">
        <v>320</v>
      </c>
      <c r="N98" s="1">
        <v>0</v>
      </c>
      <c r="O98" s="1">
        <v>0</v>
      </c>
      <c r="P98" s="1">
        <f t="shared" si="36"/>
        <v>0.6</v>
      </c>
      <c r="Q98" s="5"/>
      <c r="R98" s="5">
        <f t="shared" si="37"/>
        <v>0</v>
      </c>
      <c r="S98" s="5"/>
      <c r="T98" s="5"/>
      <c r="U98" s="5">
        <f>VLOOKUP(A98,[1]Sheet!$A:$R,18,0)</f>
        <v>0</v>
      </c>
      <c r="V98" s="1"/>
      <c r="W98" s="1">
        <f t="shared" si="38"/>
        <v>55</v>
      </c>
      <c r="X98" s="1">
        <f t="shared" si="39"/>
        <v>55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137</v>
      </c>
      <c r="AF98" s="1">
        <f t="shared" si="40"/>
        <v>0</v>
      </c>
      <c r="AG98" s="1">
        <f t="shared" si="4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0" t="s">
        <v>138</v>
      </c>
      <c r="B99" s="10" t="s">
        <v>43</v>
      </c>
      <c r="C99" s="10"/>
      <c r="D99" s="10">
        <v>378</v>
      </c>
      <c r="E99" s="10">
        <v>378</v>
      </c>
      <c r="F99" s="10"/>
      <c r="G99" s="11">
        <v>0</v>
      </c>
      <c r="H99" s="10" t="e">
        <v>#N/A</v>
      </c>
      <c r="I99" s="13" t="s">
        <v>35</v>
      </c>
      <c r="J99" s="10">
        <v>378</v>
      </c>
      <c r="K99" s="10">
        <f t="shared" si="32"/>
        <v>0</v>
      </c>
      <c r="L99" s="10">
        <f t="shared" si="35"/>
        <v>0</v>
      </c>
      <c r="M99" s="10">
        <v>378</v>
      </c>
      <c r="N99" s="10"/>
      <c r="O99" s="10"/>
      <c r="P99" s="10">
        <f t="shared" si="36"/>
        <v>0</v>
      </c>
      <c r="Q99" s="12"/>
      <c r="R99" s="12">
        <f t="shared" si="37"/>
        <v>0</v>
      </c>
      <c r="S99" s="12"/>
      <c r="T99" s="12"/>
      <c r="U99" s="12">
        <f>VLOOKUP(A99,[1]Sheet!$A:$R,18,0)</f>
        <v>0</v>
      </c>
      <c r="V99" s="10"/>
      <c r="W99" s="10" t="e">
        <f t="shared" si="38"/>
        <v>#DIV/0!</v>
      </c>
      <c r="X99" s="10" t="e">
        <f t="shared" si="39"/>
        <v>#DIV/0!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/>
      <c r="AF99" s="10">
        <f t="shared" si="40"/>
        <v>0</v>
      </c>
      <c r="AG99" s="10">
        <f t="shared" si="4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0" t="s">
        <v>139</v>
      </c>
      <c r="B100" s="10" t="s">
        <v>43</v>
      </c>
      <c r="C100" s="10">
        <v>46</v>
      </c>
      <c r="D100" s="10">
        <v>444</v>
      </c>
      <c r="E100" s="10">
        <v>451</v>
      </c>
      <c r="F100" s="10">
        <v>37</v>
      </c>
      <c r="G100" s="11">
        <v>0</v>
      </c>
      <c r="H100" s="10" t="e">
        <v>#N/A</v>
      </c>
      <c r="I100" s="10" t="s">
        <v>35</v>
      </c>
      <c r="J100" s="10">
        <v>451</v>
      </c>
      <c r="K100" s="10">
        <f t="shared" ref="K100:K128" si="48">E100-J100</f>
        <v>0</v>
      </c>
      <c r="L100" s="10">
        <f t="shared" si="35"/>
        <v>7</v>
      </c>
      <c r="M100" s="10">
        <v>444</v>
      </c>
      <c r="N100" s="10"/>
      <c r="O100" s="10"/>
      <c r="P100" s="10">
        <f t="shared" si="36"/>
        <v>1.4</v>
      </c>
      <c r="Q100" s="12"/>
      <c r="R100" s="12">
        <f t="shared" si="37"/>
        <v>0</v>
      </c>
      <c r="S100" s="12"/>
      <c r="T100" s="12"/>
      <c r="U100" s="12">
        <f>VLOOKUP(A100,[1]Sheet!$A:$R,18,0)</f>
        <v>0</v>
      </c>
      <c r="V100" s="10"/>
      <c r="W100" s="10">
        <f t="shared" si="38"/>
        <v>26.428571428571431</v>
      </c>
      <c r="X100" s="10">
        <f t="shared" si="39"/>
        <v>26.428571428571431</v>
      </c>
      <c r="Y100" s="10">
        <v>0.8</v>
      </c>
      <c r="Z100" s="10">
        <v>1.4</v>
      </c>
      <c r="AA100" s="10">
        <v>2</v>
      </c>
      <c r="AB100" s="10">
        <v>1</v>
      </c>
      <c r="AC100" s="10">
        <v>0</v>
      </c>
      <c r="AD100" s="10">
        <v>0</v>
      </c>
      <c r="AE100" s="20" t="s">
        <v>69</v>
      </c>
      <c r="AF100" s="10">
        <f t="shared" si="40"/>
        <v>0</v>
      </c>
      <c r="AG100" s="10">
        <f t="shared" si="4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0" t="s">
        <v>140</v>
      </c>
      <c r="B101" s="10" t="s">
        <v>43</v>
      </c>
      <c r="C101" s="10"/>
      <c r="D101" s="10">
        <v>894</v>
      </c>
      <c r="E101" s="10">
        <v>894</v>
      </c>
      <c r="F101" s="10"/>
      <c r="G101" s="11">
        <v>0</v>
      </c>
      <c r="H101" s="10" t="e">
        <v>#N/A</v>
      </c>
      <c r="I101" s="13" t="s">
        <v>35</v>
      </c>
      <c r="J101" s="10">
        <v>894</v>
      </c>
      <c r="K101" s="10">
        <f t="shared" si="48"/>
        <v>0</v>
      </c>
      <c r="L101" s="10">
        <f t="shared" si="35"/>
        <v>0</v>
      </c>
      <c r="M101" s="10">
        <v>894</v>
      </c>
      <c r="N101" s="10"/>
      <c r="O101" s="10"/>
      <c r="P101" s="10">
        <f t="shared" si="36"/>
        <v>0</v>
      </c>
      <c r="Q101" s="12"/>
      <c r="R101" s="12">
        <f t="shared" si="37"/>
        <v>0</v>
      </c>
      <c r="S101" s="12"/>
      <c r="T101" s="12"/>
      <c r="U101" s="12">
        <f>VLOOKUP(A101,[1]Sheet!$A:$R,18,0)</f>
        <v>0</v>
      </c>
      <c r="V101" s="10"/>
      <c r="W101" s="10" t="e">
        <f t="shared" si="38"/>
        <v>#DIV/0!</v>
      </c>
      <c r="X101" s="10" t="e">
        <f t="shared" si="39"/>
        <v>#DIV/0!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/>
      <c r="AF101" s="10">
        <f t="shared" si="40"/>
        <v>0</v>
      </c>
      <c r="AG101" s="10">
        <f t="shared" si="4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0" t="s">
        <v>141</v>
      </c>
      <c r="B102" s="10" t="s">
        <v>43</v>
      </c>
      <c r="C102" s="10"/>
      <c r="D102" s="10">
        <v>396</v>
      </c>
      <c r="E102" s="10">
        <v>396</v>
      </c>
      <c r="F102" s="10"/>
      <c r="G102" s="11">
        <v>0</v>
      </c>
      <c r="H102" s="10" t="e">
        <v>#N/A</v>
      </c>
      <c r="I102" s="13" t="s">
        <v>35</v>
      </c>
      <c r="J102" s="10">
        <v>396</v>
      </c>
      <c r="K102" s="10">
        <f t="shared" si="48"/>
        <v>0</v>
      </c>
      <c r="L102" s="10">
        <f t="shared" si="35"/>
        <v>0</v>
      </c>
      <c r="M102" s="10">
        <v>396</v>
      </c>
      <c r="N102" s="10"/>
      <c r="O102" s="10"/>
      <c r="P102" s="10">
        <f t="shared" si="36"/>
        <v>0</v>
      </c>
      <c r="Q102" s="12"/>
      <c r="R102" s="12">
        <f t="shared" si="37"/>
        <v>0</v>
      </c>
      <c r="S102" s="12"/>
      <c r="T102" s="12"/>
      <c r="U102" s="12">
        <f>VLOOKUP(A102,[1]Sheet!$A:$R,18,0)</f>
        <v>0</v>
      </c>
      <c r="V102" s="10"/>
      <c r="W102" s="10" t="e">
        <f t="shared" si="38"/>
        <v>#DIV/0!</v>
      </c>
      <c r="X102" s="10" t="e">
        <f t="shared" si="39"/>
        <v>#DIV/0!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/>
      <c r="AF102" s="10">
        <f t="shared" si="40"/>
        <v>0</v>
      </c>
      <c r="AG102" s="10">
        <f t="shared" si="41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142</v>
      </c>
      <c r="B103" s="1" t="s">
        <v>43</v>
      </c>
      <c r="C103" s="1">
        <v>123</v>
      </c>
      <c r="D103" s="1">
        <v>84</v>
      </c>
      <c r="E103" s="1">
        <v>109</v>
      </c>
      <c r="F103" s="1">
        <v>83</v>
      </c>
      <c r="G103" s="6">
        <v>0.4</v>
      </c>
      <c r="H103" s="1">
        <v>40</v>
      </c>
      <c r="I103" s="1" t="s">
        <v>34</v>
      </c>
      <c r="J103" s="1">
        <v>113</v>
      </c>
      <c r="K103" s="1">
        <f t="shared" si="48"/>
        <v>-4</v>
      </c>
      <c r="L103" s="1">
        <f t="shared" si="35"/>
        <v>109</v>
      </c>
      <c r="M103" s="1"/>
      <c r="N103" s="1">
        <v>0</v>
      </c>
      <c r="O103" s="1">
        <v>0</v>
      </c>
      <c r="P103" s="1">
        <f t="shared" si="36"/>
        <v>21.8</v>
      </c>
      <c r="Q103" s="5">
        <f t="shared" ref="Q103" si="49">11*P103-O103-N103-F103</f>
        <v>156.80000000000001</v>
      </c>
      <c r="R103" s="5">
        <v>160</v>
      </c>
      <c r="S103" s="5">
        <f>R103-T103</f>
        <v>160</v>
      </c>
      <c r="T103" s="5"/>
      <c r="U103" s="5">
        <f>VLOOKUP(A103,[1]Sheet!$A:$R,18,0)</f>
        <v>160</v>
      </c>
      <c r="V103" s="1"/>
      <c r="W103" s="1">
        <f t="shared" si="38"/>
        <v>11.146788990825687</v>
      </c>
      <c r="X103" s="1">
        <f t="shared" si="39"/>
        <v>3.8073394495412844</v>
      </c>
      <c r="Y103" s="1">
        <v>8</v>
      </c>
      <c r="Z103" s="1">
        <v>8.1999999999999993</v>
      </c>
      <c r="AA103" s="1">
        <v>18</v>
      </c>
      <c r="AB103" s="1">
        <v>16.600000000000001</v>
      </c>
      <c r="AC103" s="1">
        <v>8.6</v>
      </c>
      <c r="AD103" s="1">
        <v>9.8000000000000007</v>
      </c>
      <c r="AE103" s="1"/>
      <c r="AF103" s="1">
        <f>S103*G103</f>
        <v>64</v>
      </c>
      <c r="AG103" s="1">
        <f t="shared" si="41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143</v>
      </c>
      <c r="B104" s="1" t="s">
        <v>33</v>
      </c>
      <c r="C104" s="1">
        <v>155.03899999999999</v>
      </c>
      <c r="D104" s="1">
        <v>4.9660000000000002</v>
      </c>
      <c r="E104" s="1">
        <v>100.593</v>
      </c>
      <c r="F104" s="1">
        <v>0.81299999999999994</v>
      </c>
      <c r="G104" s="6">
        <v>1</v>
      </c>
      <c r="H104" s="1">
        <v>40</v>
      </c>
      <c r="I104" s="1" t="s">
        <v>34</v>
      </c>
      <c r="J104" s="1">
        <v>113.565</v>
      </c>
      <c r="K104" s="1">
        <f t="shared" si="48"/>
        <v>-12.971999999999994</v>
      </c>
      <c r="L104" s="1">
        <f t="shared" si="35"/>
        <v>100.593</v>
      </c>
      <c r="M104" s="1"/>
      <c r="N104" s="1">
        <v>237.02820000000011</v>
      </c>
      <c r="O104" s="1">
        <v>0</v>
      </c>
      <c r="P104" s="1">
        <f t="shared" si="36"/>
        <v>20.118600000000001</v>
      </c>
      <c r="Q104" s="5"/>
      <c r="R104" s="5">
        <f t="shared" si="37"/>
        <v>0</v>
      </c>
      <c r="S104" s="5"/>
      <c r="T104" s="5"/>
      <c r="U104" s="5">
        <f>VLOOKUP(A104,[1]Sheet!$A:$R,18,0)</f>
        <v>0</v>
      </c>
      <c r="V104" s="1"/>
      <c r="W104" s="1">
        <f t="shared" si="38"/>
        <v>11.821955802093589</v>
      </c>
      <c r="X104" s="1">
        <f t="shared" si="39"/>
        <v>11.821955802093589</v>
      </c>
      <c r="Y104" s="1">
        <v>27.0792</v>
      </c>
      <c r="Z104" s="1">
        <v>32.556199999999997</v>
      </c>
      <c r="AA104" s="1">
        <v>30.093</v>
      </c>
      <c r="AB104" s="1">
        <v>27.388000000000002</v>
      </c>
      <c r="AC104" s="1">
        <v>25.805</v>
      </c>
      <c r="AD104" s="1">
        <v>26.5288</v>
      </c>
      <c r="AE104" s="1"/>
      <c r="AF104" s="1">
        <f t="shared" si="40"/>
        <v>0</v>
      </c>
      <c r="AG104" s="1">
        <f t="shared" si="41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144</v>
      </c>
      <c r="B105" s="1" t="s">
        <v>33</v>
      </c>
      <c r="C105" s="1">
        <v>110.018</v>
      </c>
      <c r="D105" s="1">
        <v>33.140999999999998</v>
      </c>
      <c r="E105" s="1">
        <v>56.524000000000001</v>
      </c>
      <c r="F105" s="1">
        <v>55.289000000000001</v>
      </c>
      <c r="G105" s="6">
        <v>1</v>
      </c>
      <c r="H105" s="1">
        <v>40</v>
      </c>
      <c r="I105" s="1" t="s">
        <v>34</v>
      </c>
      <c r="J105" s="1">
        <v>58.564</v>
      </c>
      <c r="K105" s="1">
        <f t="shared" si="48"/>
        <v>-2.0399999999999991</v>
      </c>
      <c r="L105" s="1">
        <f t="shared" si="35"/>
        <v>56.524000000000001</v>
      </c>
      <c r="M105" s="1"/>
      <c r="N105" s="1">
        <v>160.7808</v>
      </c>
      <c r="O105" s="1">
        <v>0</v>
      </c>
      <c r="P105" s="1">
        <f t="shared" si="36"/>
        <v>11.3048</v>
      </c>
      <c r="Q105" s="5"/>
      <c r="R105" s="5">
        <f t="shared" si="37"/>
        <v>0</v>
      </c>
      <c r="S105" s="5"/>
      <c r="T105" s="5"/>
      <c r="U105" s="5">
        <f>VLOOKUP(A105,[1]Sheet!$A:$R,18,0)</f>
        <v>0</v>
      </c>
      <c r="V105" s="1"/>
      <c r="W105" s="1">
        <f t="shared" si="38"/>
        <v>19.113102398980963</v>
      </c>
      <c r="X105" s="1">
        <f t="shared" si="39"/>
        <v>19.113102398980963</v>
      </c>
      <c r="Y105" s="1">
        <v>17.495200000000001</v>
      </c>
      <c r="Z105" s="1">
        <v>22.0318</v>
      </c>
      <c r="AA105" s="1">
        <v>19.980399999999999</v>
      </c>
      <c r="AB105" s="1">
        <v>19.118200000000002</v>
      </c>
      <c r="AC105" s="1">
        <v>17.488399999999999</v>
      </c>
      <c r="AD105" s="1">
        <v>17.724599999999999</v>
      </c>
      <c r="AE105" s="1"/>
      <c r="AF105" s="1">
        <f t="shared" si="40"/>
        <v>0</v>
      </c>
      <c r="AG105" s="1">
        <f t="shared" si="41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4" t="s">
        <v>145</v>
      </c>
      <c r="B106" s="14" t="s">
        <v>43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34</v>
      </c>
      <c r="J106" s="14"/>
      <c r="K106" s="14">
        <f t="shared" si="48"/>
        <v>0</v>
      </c>
      <c r="L106" s="14">
        <f t="shared" si="35"/>
        <v>0</v>
      </c>
      <c r="M106" s="14"/>
      <c r="N106" s="14"/>
      <c r="O106" s="14"/>
      <c r="P106" s="14">
        <f t="shared" si="36"/>
        <v>0</v>
      </c>
      <c r="Q106" s="16"/>
      <c r="R106" s="16">
        <f t="shared" si="37"/>
        <v>0</v>
      </c>
      <c r="S106" s="16"/>
      <c r="T106" s="16"/>
      <c r="U106" s="16">
        <f>VLOOKUP(A106,[1]Sheet!$A:$R,18,0)</f>
        <v>0</v>
      </c>
      <c r="V106" s="14"/>
      <c r="W106" s="14" t="e">
        <f t="shared" si="38"/>
        <v>#DIV/0!</v>
      </c>
      <c r="X106" s="14" t="e">
        <f t="shared" si="39"/>
        <v>#DIV/0!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 t="s">
        <v>52</v>
      </c>
      <c r="AF106" s="14">
        <f t="shared" si="40"/>
        <v>0</v>
      </c>
      <c r="AG106" s="14">
        <f t="shared" si="41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4" t="s">
        <v>146</v>
      </c>
      <c r="B107" s="14" t="s">
        <v>43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34</v>
      </c>
      <c r="J107" s="14"/>
      <c r="K107" s="14">
        <f t="shared" si="48"/>
        <v>0</v>
      </c>
      <c r="L107" s="14">
        <f t="shared" si="35"/>
        <v>0</v>
      </c>
      <c r="M107" s="14"/>
      <c r="N107" s="14"/>
      <c r="O107" s="14"/>
      <c r="P107" s="14">
        <f t="shared" si="36"/>
        <v>0</v>
      </c>
      <c r="Q107" s="16"/>
      <c r="R107" s="16">
        <f t="shared" si="37"/>
        <v>0</v>
      </c>
      <c r="S107" s="16"/>
      <c r="T107" s="16"/>
      <c r="U107" s="16">
        <f>VLOOKUP(A107,[1]Sheet!$A:$R,18,0)</f>
        <v>0</v>
      </c>
      <c r="V107" s="14"/>
      <c r="W107" s="14" t="e">
        <f t="shared" si="38"/>
        <v>#DIV/0!</v>
      </c>
      <c r="X107" s="14" t="e">
        <f t="shared" si="39"/>
        <v>#DIV/0!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 t="s">
        <v>52</v>
      </c>
      <c r="AF107" s="14">
        <f t="shared" si="40"/>
        <v>0</v>
      </c>
      <c r="AG107" s="14">
        <f t="shared" si="41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8" t="s">
        <v>147</v>
      </c>
      <c r="B108" s="1" t="s">
        <v>43</v>
      </c>
      <c r="C108" s="1"/>
      <c r="D108" s="1"/>
      <c r="E108" s="17">
        <f>E114</f>
        <v>25</v>
      </c>
      <c r="F108" s="17">
        <f>F114</f>
        <v>5</v>
      </c>
      <c r="G108" s="6">
        <v>0.4</v>
      </c>
      <c r="H108" s="1" t="e">
        <v>#N/A</v>
      </c>
      <c r="I108" s="1" t="s">
        <v>34</v>
      </c>
      <c r="J108" s="1"/>
      <c r="K108" s="1">
        <f t="shared" si="48"/>
        <v>25</v>
      </c>
      <c r="L108" s="1">
        <f t="shared" si="35"/>
        <v>25</v>
      </c>
      <c r="M108" s="1"/>
      <c r="N108" s="1">
        <v>0</v>
      </c>
      <c r="O108" s="1">
        <v>14</v>
      </c>
      <c r="P108" s="1">
        <f t="shared" si="36"/>
        <v>5</v>
      </c>
      <c r="Q108" s="5">
        <f>11*P108-O108-N108-F108</f>
        <v>36</v>
      </c>
      <c r="R108" s="5">
        <v>30</v>
      </c>
      <c r="S108" s="5">
        <f>R108-T108</f>
        <v>30</v>
      </c>
      <c r="T108" s="5"/>
      <c r="U108" s="5">
        <f>VLOOKUP(A108,[1]Sheet!$A:$R,18,0)</f>
        <v>30</v>
      </c>
      <c r="V108" s="1"/>
      <c r="W108" s="1">
        <f t="shared" si="38"/>
        <v>9.8000000000000007</v>
      </c>
      <c r="X108" s="1">
        <f t="shared" si="39"/>
        <v>3.8</v>
      </c>
      <c r="Y108" s="1">
        <v>2.6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 t="s">
        <v>148</v>
      </c>
      <c r="AF108" s="1">
        <f>S108*G108</f>
        <v>12</v>
      </c>
      <c r="AG108" s="1">
        <f t="shared" si="41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4" t="s">
        <v>149</v>
      </c>
      <c r="B109" s="14" t="s">
        <v>43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34</v>
      </c>
      <c r="J109" s="14"/>
      <c r="K109" s="14">
        <f t="shared" si="48"/>
        <v>0</v>
      </c>
      <c r="L109" s="14">
        <f t="shared" si="35"/>
        <v>0</v>
      </c>
      <c r="M109" s="14"/>
      <c r="N109" s="14"/>
      <c r="O109" s="14"/>
      <c r="P109" s="14">
        <f t="shared" si="36"/>
        <v>0</v>
      </c>
      <c r="Q109" s="16"/>
      <c r="R109" s="16">
        <f t="shared" si="37"/>
        <v>0</v>
      </c>
      <c r="S109" s="16"/>
      <c r="T109" s="16"/>
      <c r="U109" s="16">
        <f>VLOOKUP(A109,[1]Sheet!$A:$R,18,0)</f>
        <v>0</v>
      </c>
      <c r="V109" s="14"/>
      <c r="W109" s="14" t="e">
        <f t="shared" si="38"/>
        <v>#DIV/0!</v>
      </c>
      <c r="X109" s="14" t="e">
        <f t="shared" si="39"/>
        <v>#DIV/0!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 t="s">
        <v>52</v>
      </c>
      <c r="AF109" s="14">
        <f t="shared" si="40"/>
        <v>0</v>
      </c>
      <c r="AG109" s="14">
        <f t="shared" si="41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 t="s">
        <v>150</v>
      </c>
      <c r="B110" s="1" t="s">
        <v>43</v>
      </c>
      <c r="C110" s="1">
        <v>30</v>
      </c>
      <c r="D110" s="1">
        <v>1</v>
      </c>
      <c r="E110" s="1">
        <v>5</v>
      </c>
      <c r="F110" s="1">
        <v>26</v>
      </c>
      <c r="G110" s="6">
        <v>0.6</v>
      </c>
      <c r="H110" s="1" t="e">
        <v>#N/A</v>
      </c>
      <c r="I110" s="1" t="s">
        <v>34</v>
      </c>
      <c r="J110" s="1">
        <v>5</v>
      </c>
      <c r="K110" s="1">
        <f t="shared" si="48"/>
        <v>0</v>
      </c>
      <c r="L110" s="1">
        <f t="shared" si="35"/>
        <v>5</v>
      </c>
      <c r="M110" s="1"/>
      <c r="N110" s="1">
        <v>0</v>
      </c>
      <c r="O110" s="1">
        <v>0</v>
      </c>
      <c r="P110" s="1">
        <f t="shared" si="36"/>
        <v>1</v>
      </c>
      <c r="Q110" s="5"/>
      <c r="R110" s="5">
        <f t="shared" si="37"/>
        <v>0</v>
      </c>
      <c r="S110" s="5"/>
      <c r="T110" s="5"/>
      <c r="U110" s="5">
        <f>VLOOKUP(A110,[1]Sheet!$A:$R,18,0)</f>
        <v>0</v>
      </c>
      <c r="V110" s="1"/>
      <c r="W110" s="1">
        <f t="shared" si="38"/>
        <v>26</v>
      </c>
      <c r="X110" s="1">
        <f t="shared" si="39"/>
        <v>26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/>
      <c r="AF110" s="1">
        <f t="shared" si="40"/>
        <v>0</v>
      </c>
      <c r="AG110" s="1">
        <f t="shared" si="41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4" t="s">
        <v>151</v>
      </c>
      <c r="B111" s="14" t="s">
        <v>43</v>
      </c>
      <c r="C111" s="14"/>
      <c r="D111" s="14"/>
      <c r="E111" s="14"/>
      <c r="F111" s="14"/>
      <c r="G111" s="15">
        <v>0</v>
      </c>
      <c r="H111" s="14" t="e">
        <v>#N/A</v>
      </c>
      <c r="I111" s="14" t="s">
        <v>34</v>
      </c>
      <c r="J111" s="14"/>
      <c r="K111" s="14">
        <f t="shared" si="48"/>
        <v>0</v>
      </c>
      <c r="L111" s="14">
        <f t="shared" si="35"/>
        <v>0</v>
      </c>
      <c r="M111" s="14"/>
      <c r="N111" s="14"/>
      <c r="O111" s="14"/>
      <c r="P111" s="14">
        <f t="shared" si="36"/>
        <v>0</v>
      </c>
      <c r="Q111" s="16"/>
      <c r="R111" s="16">
        <f t="shared" si="37"/>
        <v>0</v>
      </c>
      <c r="S111" s="16"/>
      <c r="T111" s="16"/>
      <c r="U111" s="16">
        <f>VLOOKUP(A111,[1]Sheet!$A:$R,18,0)</f>
        <v>0</v>
      </c>
      <c r="V111" s="14"/>
      <c r="W111" s="14" t="e">
        <f t="shared" si="38"/>
        <v>#DIV/0!</v>
      </c>
      <c r="X111" s="14" t="e">
        <f t="shared" si="39"/>
        <v>#DIV/0!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 t="s">
        <v>52</v>
      </c>
      <c r="AF111" s="14">
        <f t="shared" si="40"/>
        <v>0</v>
      </c>
      <c r="AG111" s="14">
        <f t="shared" si="41"/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4" t="s">
        <v>152</v>
      </c>
      <c r="B112" s="14" t="s">
        <v>43</v>
      </c>
      <c r="C112" s="14"/>
      <c r="D112" s="14"/>
      <c r="E112" s="14"/>
      <c r="F112" s="14"/>
      <c r="G112" s="15">
        <v>0</v>
      </c>
      <c r="H112" s="14" t="e">
        <v>#N/A</v>
      </c>
      <c r="I112" s="14" t="s">
        <v>34</v>
      </c>
      <c r="J112" s="14"/>
      <c r="K112" s="14">
        <f t="shared" si="48"/>
        <v>0</v>
      </c>
      <c r="L112" s="14">
        <f t="shared" si="35"/>
        <v>0</v>
      </c>
      <c r="M112" s="14"/>
      <c r="N112" s="14"/>
      <c r="O112" s="14"/>
      <c r="P112" s="14">
        <f t="shared" si="36"/>
        <v>0</v>
      </c>
      <c r="Q112" s="16"/>
      <c r="R112" s="16">
        <f t="shared" si="37"/>
        <v>0</v>
      </c>
      <c r="S112" s="16"/>
      <c r="T112" s="16"/>
      <c r="U112" s="16">
        <f>VLOOKUP(A112,[1]Sheet!$A:$R,18,0)</f>
        <v>0</v>
      </c>
      <c r="V112" s="14"/>
      <c r="W112" s="14" t="e">
        <f t="shared" si="38"/>
        <v>#DIV/0!</v>
      </c>
      <c r="X112" s="14" t="e">
        <f t="shared" si="39"/>
        <v>#DIV/0!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 t="s">
        <v>52</v>
      </c>
      <c r="AF112" s="14">
        <f t="shared" si="40"/>
        <v>0</v>
      </c>
      <c r="AG112" s="14">
        <f t="shared" si="41"/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4" t="s">
        <v>153</v>
      </c>
      <c r="B113" s="14" t="s">
        <v>33</v>
      </c>
      <c r="C113" s="14"/>
      <c r="D113" s="14"/>
      <c r="E113" s="14"/>
      <c r="F113" s="14"/>
      <c r="G113" s="15">
        <v>0</v>
      </c>
      <c r="H113" s="14" t="e">
        <v>#N/A</v>
      </c>
      <c r="I113" s="14" t="s">
        <v>34</v>
      </c>
      <c r="J113" s="14"/>
      <c r="K113" s="14">
        <f t="shared" si="48"/>
        <v>0</v>
      </c>
      <c r="L113" s="14">
        <f t="shared" si="35"/>
        <v>0</v>
      </c>
      <c r="M113" s="14"/>
      <c r="N113" s="14"/>
      <c r="O113" s="14"/>
      <c r="P113" s="14">
        <f t="shared" si="36"/>
        <v>0</v>
      </c>
      <c r="Q113" s="16"/>
      <c r="R113" s="16">
        <f t="shared" si="37"/>
        <v>0</v>
      </c>
      <c r="S113" s="16"/>
      <c r="T113" s="16"/>
      <c r="U113" s="16">
        <f>VLOOKUP(A113,[1]Sheet!$A:$R,18,0)</f>
        <v>0</v>
      </c>
      <c r="V113" s="14"/>
      <c r="W113" s="14" t="e">
        <f t="shared" si="38"/>
        <v>#DIV/0!</v>
      </c>
      <c r="X113" s="14" t="e">
        <f t="shared" si="39"/>
        <v>#DIV/0!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 t="s">
        <v>52</v>
      </c>
      <c r="AF113" s="14">
        <f t="shared" si="40"/>
        <v>0</v>
      </c>
      <c r="AG113" s="14">
        <f t="shared" si="41"/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0" t="s">
        <v>154</v>
      </c>
      <c r="B114" s="10" t="s">
        <v>43</v>
      </c>
      <c r="C114" s="10">
        <v>30</v>
      </c>
      <c r="D114" s="10"/>
      <c r="E114" s="17">
        <v>25</v>
      </c>
      <c r="F114" s="17">
        <v>5</v>
      </c>
      <c r="G114" s="11">
        <v>0</v>
      </c>
      <c r="H114" s="10" t="e">
        <v>#N/A</v>
      </c>
      <c r="I114" s="10" t="s">
        <v>35</v>
      </c>
      <c r="J114" s="10">
        <v>25</v>
      </c>
      <c r="K114" s="10">
        <f t="shared" si="48"/>
        <v>0</v>
      </c>
      <c r="L114" s="10">
        <f t="shared" si="35"/>
        <v>25</v>
      </c>
      <c r="M114" s="10"/>
      <c r="N114" s="10"/>
      <c r="O114" s="10"/>
      <c r="P114" s="10">
        <f t="shared" si="36"/>
        <v>5</v>
      </c>
      <c r="Q114" s="12"/>
      <c r="R114" s="12">
        <f t="shared" si="37"/>
        <v>0</v>
      </c>
      <c r="S114" s="12"/>
      <c r="T114" s="12"/>
      <c r="U114" s="12">
        <f>VLOOKUP(A114,[1]Sheet!$A:$R,18,0)</f>
        <v>0</v>
      </c>
      <c r="V114" s="10"/>
      <c r="W114" s="10">
        <f t="shared" si="38"/>
        <v>1</v>
      </c>
      <c r="X114" s="10">
        <f t="shared" si="39"/>
        <v>1</v>
      </c>
      <c r="Y114" s="10">
        <v>2.6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 t="s">
        <v>155</v>
      </c>
      <c r="AF114" s="10">
        <f t="shared" si="40"/>
        <v>0</v>
      </c>
      <c r="AG114" s="10">
        <f t="shared" si="41"/>
        <v>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4" t="s">
        <v>156</v>
      </c>
      <c r="B115" s="14" t="s">
        <v>33</v>
      </c>
      <c r="C115" s="14"/>
      <c r="D115" s="14"/>
      <c r="E115" s="14"/>
      <c r="F115" s="14"/>
      <c r="G115" s="15">
        <v>0</v>
      </c>
      <c r="H115" s="14" t="e">
        <v>#N/A</v>
      </c>
      <c r="I115" s="14" t="s">
        <v>34</v>
      </c>
      <c r="J115" s="14"/>
      <c r="K115" s="14">
        <f t="shared" si="48"/>
        <v>0</v>
      </c>
      <c r="L115" s="14">
        <f t="shared" si="35"/>
        <v>0</v>
      </c>
      <c r="M115" s="14"/>
      <c r="N115" s="14"/>
      <c r="O115" s="14"/>
      <c r="P115" s="14">
        <f t="shared" si="36"/>
        <v>0</v>
      </c>
      <c r="Q115" s="16"/>
      <c r="R115" s="16">
        <f t="shared" si="37"/>
        <v>0</v>
      </c>
      <c r="S115" s="16"/>
      <c r="T115" s="16"/>
      <c r="U115" s="16">
        <f>VLOOKUP(A115,[1]Sheet!$A:$R,18,0)</f>
        <v>0</v>
      </c>
      <c r="V115" s="14"/>
      <c r="W115" s="14" t="e">
        <f t="shared" si="38"/>
        <v>#DIV/0!</v>
      </c>
      <c r="X115" s="14" t="e">
        <f t="shared" si="39"/>
        <v>#DIV/0!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 t="s">
        <v>52</v>
      </c>
      <c r="AF115" s="14">
        <f t="shared" si="40"/>
        <v>0</v>
      </c>
      <c r="AG115" s="14">
        <f t="shared" si="41"/>
        <v>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0" t="s">
        <v>157</v>
      </c>
      <c r="B116" s="10" t="s">
        <v>43</v>
      </c>
      <c r="C116" s="10">
        <v>36</v>
      </c>
      <c r="D116" s="10"/>
      <c r="E116" s="17">
        <v>3</v>
      </c>
      <c r="F116" s="17">
        <v>33</v>
      </c>
      <c r="G116" s="11">
        <v>0</v>
      </c>
      <c r="H116" s="10" t="e">
        <v>#N/A</v>
      </c>
      <c r="I116" s="10" t="s">
        <v>35</v>
      </c>
      <c r="J116" s="10">
        <v>3</v>
      </c>
      <c r="K116" s="10">
        <f t="shared" si="48"/>
        <v>0</v>
      </c>
      <c r="L116" s="10">
        <f t="shared" si="35"/>
        <v>3</v>
      </c>
      <c r="M116" s="10"/>
      <c r="N116" s="10"/>
      <c r="O116" s="10"/>
      <c r="P116" s="10">
        <f t="shared" si="36"/>
        <v>0.6</v>
      </c>
      <c r="Q116" s="12"/>
      <c r="R116" s="12">
        <f t="shared" si="37"/>
        <v>0</v>
      </c>
      <c r="S116" s="12"/>
      <c r="T116" s="12"/>
      <c r="U116" s="12">
        <f>VLOOKUP(A116,[1]Sheet!$A:$R,18,0)</f>
        <v>0</v>
      </c>
      <c r="V116" s="10"/>
      <c r="W116" s="10">
        <f t="shared" si="38"/>
        <v>55</v>
      </c>
      <c r="X116" s="10">
        <f t="shared" si="39"/>
        <v>55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 t="s">
        <v>158</v>
      </c>
      <c r="AF116" s="10">
        <f t="shared" si="40"/>
        <v>0</v>
      </c>
      <c r="AG116" s="10">
        <f t="shared" si="41"/>
        <v>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4" t="s">
        <v>159</v>
      </c>
      <c r="B117" s="14" t="s">
        <v>43</v>
      </c>
      <c r="C117" s="14">
        <v>25</v>
      </c>
      <c r="D117" s="14">
        <v>368</v>
      </c>
      <c r="E117" s="14">
        <v>384</v>
      </c>
      <c r="F117" s="14">
        <v>2</v>
      </c>
      <c r="G117" s="15">
        <v>0</v>
      </c>
      <c r="H117" s="14">
        <v>40</v>
      </c>
      <c r="I117" s="14" t="s">
        <v>34</v>
      </c>
      <c r="J117" s="14">
        <v>386</v>
      </c>
      <c r="K117" s="14">
        <f t="shared" si="48"/>
        <v>-2</v>
      </c>
      <c r="L117" s="14">
        <f t="shared" si="35"/>
        <v>18</v>
      </c>
      <c r="M117" s="14">
        <v>366</v>
      </c>
      <c r="N117" s="14">
        <v>0</v>
      </c>
      <c r="O117" s="14">
        <v>31</v>
      </c>
      <c r="P117" s="14">
        <f t="shared" si="36"/>
        <v>3.6</v>
      </c>
      <c r="Q117" s="16">
        <v>10</v>
      </c>
      <c r="R117" s="16">
        <v>0</v>
      </c>
      <c r="S117" s="16"/>
      <c r="T117" s="16"/>
      <c r="U117" s="16">
        <f>VLOOKUP(A117,[1]Sheet!$A:$R,18,0)</f>
        <v>0</v>
      </c>
      <c r="V117" s="14" t="s">
        <v>52</v>
      </c>
      <c r="W117" s="14">
        <f t="shared" si="38"/>
        <v>9.1666666666666661</v>
      </c>
      <c r="X117" s="14">
        <f t="shared" si="39"/>
        <v>9.1666666666666661</v>
      </c>
      <c r="Y117" s="14">
        <v>4</v>
      </c>
      <c r="Z117" s="14">
        <v>4.2</v>
      </c>
      <c r="AA117" s="14">
        <v>3.6</v>
      </c>
      <c r="AB117" s="14">
        <v>2.2000000000000002</v>
      </c>
      <c r="AC117" s="14">
        <v>2.4</v>
      </c>
      <c r="AD117" s="14">
        <v>2.6</v>
      </c>
      <c r="AE117" s="14" t="s">
        <v>52</v>
      </c>
      <c r="AF117" s="14">
        <f t="shared" si="40"/>
        <v>0</v>
      </c>
      <c r="AG117" s="14">
        <f t="shared" si="41"/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4" t="s">
        <v>160</v>
      </c>
      <c r="B118" s="14" t="s">
        <v>43</v>
      </c>
      <c r="C118" s="14"/>
      <c r="D118" s="14">
        <v>414</v>
      </c>
      <c r="E118" s="14">
        <v>414</v>
      </c>
      <c r="F118" s="14"/>
      <c r="G118" s="15">
        <v>0</v>
      </c>
      <c r="H118" s="14">
        <v>45</v>
      </c>
      <c r="I118" s="14" t="s">
        <v>34</v>
      </c>
      <c r="J118" s="14">
        <v>414</v>
      </c>
      <c r="K118" s="14">
        <f t="shared" si="48"/>
        <v>0</v>
      </c>
      <c r="L118" s="14">
        <f t="shared" si="35"/>
        <v>0</v>
      </c>
      <c r="M118" s="14">
        <v>414</v>
      </c>
      <c r="N118" s="14"/>
      <c r="O118" s="14"/>
      <c r="P118" s="14">
        <f t="shared" si="36"/>
        <v>0</v>
      </c>
      <c r="Q118" s="16"/>
      <c r="R118" s="16">
        <f t="shared" si="37"/>
        <v>0</v>
      </c>
      <c r="S118" s="16"/>
      <c r="T118" s="16"/>
      <c r="U118" s="16">
        <f>VLOOKUP(A118,[1]Sheet!$A:$R,18,0)</f>
        <v>0</v>
      </c>
      <c r="V118" s="14"/>
      <c r="W118" s="14" t="e">
        <f t="shared" si="38"/>
        <v>#DIV/0!</v>
      </c>
      <c r="X118" s="14" t="e">
        <f t="shared" si="39"/>
        <v>#DIV/0!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 t="s">
        <v>52</v>
      </c>
      <c r="AF118" s="14">
        <f t="shared" si="40"/>
        <v>0</v>
      </c>
      <c r="AG118" s="14">
        <f t="shared" si="41"/>
        <v>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8" t="s">
        <v>161</v>
      </c>
      <c r="B119" s="1" t="s">
        <v>33</v>
      </c>
      <c r="C119" s="1">
        <v>37.134999999999998</v>
      </c>
      <c r="D119" s="1">
        <v>56.179000000000002</v>
      </c>
      <c r="E119" s="1">
        <v>68.182000000000002</v>
      </c>
      <c r="F119" s="1">
        <v>4.1900000000000004</v>
      </c>
      <c r="G119" s="6">
        <v>1</v>
      </c>
      <c r="H119" s="1">
        <v>50</v>
      </c>
      <c r="I119" s="1" t="s">
        <v>34</v>
      </c>
      <c r="J119" s="1">
        <v>65.075999999999993</v>
      </c>
      <c r="K119" s="1">
        <f t="shared" si="48"/>
        <v>3.1060000000000088</v>
      </c>
      <c r="L119" s="1">
        <f t="shared" si="35"/>
        <v>68.182000000000002</v>
      </c>
      <c r="M119" s="1"/>
      <c r="N119" s="1">
        <v>47.560999999999993</v>
      </c>
      <c r="O119" s="1">
        <v>30</v>
      </c>
      <c r="P119" s="1">
        <f t="shared" si="36"/>
        <v>13.6364</v>
      </c>
      <c r="Q119" s="5">
        <f>11*P119-O119-N119-F119</f>
        <v>68.249400000000023</v>
      </c>
      <c r="R119" s="5">
        <v>70</v>
      </c>
      <c r="S119" s="5">
        <f>R119-T119</f>
        <v>70</v>
      </c>
      <c r="T119" s="5"/>
      <c r="U119" s="5">
        <f>VLOOKUP(A119,[1]Sheet!$A:$R,18,0)</f>
        <v>70</v>
      </c>
      <c r="V119" s="1"/>
      <c r="W119" s="1">
        <f t="shared" si="38"/>
        <v>11.128376990994688</v>
      </c>
      <c r="X119" s="1">
        <f t="shared" si="39"/>
        <v>5.9950573465137422</v>
      </c>
      <c r="Y119" s="1">
        <v>11.6898</v>
      </c>
      <c r="Z119" s="1">
        <v>11.923</v>
      </c>
      <c r="AA119" s="1">
        <v>9.6898</v>
      </c>
      <c r="AB119" s="1">
        <v>7.3846000000000007</v>
      </c>
      <c r="AC119" s="1">
        <v>7.3004000000000007</v>
      </c>
      <c r="AD119" s="1">
        <v>9.9298000000000002</v>
      </c>
      <c r="AE119" s="1"/>
      <c r="AF119" s="1">
        <f>S119*G119</f>
        <v>70</v>
      </c>
      <c r="AG119" s="1">
        <f t="shared" si="41"/>
        <v>0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0" t="s">
        <v>162</v>
      </c>
      <c r="B120" s="10" t="s">
        <v>43</v>
      </c>
      <c r="C120" s="10">
        <v>3</v>
      </c>
      <c r="D120" s="10"/>
      <c r="E120" s="10">
        <v>-6</v>
      </c>
      <c r="F120" s="10"/>
      <c r="G120" s="11">
        <v>0</v>
      </c>
      <c r="H120" s="10">
        <v>60</v>
      </c>
      <c r="I120" s="10" t="s">
        <v>35</v>
      </c>
      <c r="J120" s="10"/>
      <c r="K120" s="10">
        <f t="shared" si="48"/>
        <v>-6</v>
      </c>
      <c r="L120" s="10">
        <f t="shared" si="35"/>
        <v>-6</v>
      </c>
      <c r="M120" s="10"/>
      <c r="N120" s="10"/>
      <c r="O120" s="10"/>
      <c r="P120" s="10">
        <f t="shared" si="36"/>
        <v>-1.2</v>
      </c>
      <c r="Q120" s="12"/>
      <c r="R120" s="12">
        <f t="shared" si="37"/>
        <v>0</v>
      </c>
      <c r="S120" s="12"/>
      <c r="T120" s="12"/>
      <c r="U120" s="12">
        <f>VLOOKUP(A120,[1]Sheet!$A:$R,18,0)</f>
        <v>0</v>
      </c>
      <c r="V120" s="10"/>
      <c r="W120" s="10">
        <f t="shared" si="38"/>
        <v>0</v>
      </c>
      <c r="X120" s="10">
        <f t="shared" si="39"/>
        <v>0</v>
      </c>
      <c r="Y120" s="10">
        <v>4.8</v>
      </c>
      <c r="Z120" s="10">
        <v>7.4</v>
      </c>
      <c r="AA120" s="10">
        <v>15</v>
      </c>
      <c r="AB120" s="10">
        <v>13.4</v>
      </c>
      <c r="AC120" s="10">
        <v>5.2</v>
      </c>
      <c r="AD120" s="10">
        <v>5.4</v>
      </c>
      <c r="AE120" s="10"/>
      <c r="AF120" s="10">
        <f t="shared" si="40"/>
        <v>0</v>
      </c>
      <c r="AG120" s="10">
        <f t="shared" si="41"/>
        <v>0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0" t="s">
        <v>163</v>
      </c>
      <c r="B121" s="10" t="s">
        <v>43</v>
      </c>
      <c r="C121" s="10">
        <v>16</v>
      </c>
      <c r="D121" s="10"/>
      <c r="E121" s="10">
        <v>3</v>
      </c>
      <c r="F121" s="10"/>
      <c r="G121" s="11">
        <v>0</v>
      </c>
      <c r="H121" s="10">
        <v>60</v>
      </c>
      <c r="I121" s="10" t="s">
        <v>35</v>
      </c>
      <c r="J121" s="10">
        <v>6</v>
      </c>
      <c r="K121" s="10">
        <f t="shared" si="48"/>
        <v>-3</v>
      </c>
      <c r="L121" s="10">
        <f t="shared" si="35"/>
        <v>3</v>
      </c>
      <c r="M121" s="10"/>
      <c r="N121" s="10"/>
      <c r="O121" s="10"/>
      <c r="P121" s="10">
        <f t="shared" si="36"/>
        <v>0.6</v>
      </c>
      <c r="Q121" s="12"/>
      <c r="R121" s="12">
        <f t="shared" si="37"/>
        <v>0</v>
      </c>
      <c r="S121" s="12"/>
      <c r="T121" s="12"/>
      <c r="U121" s="12">
        <f>VLOOKUP(A121,[1]Sheet!$A:$R,18,0)</f>
        <v>0</v>
      </c>
      <c r="V121" s="10"/>
      <c r="W121" s="10">
        <f t="shared" si="38"/>
        <v>0</v>
      </c>
      <c r="X121" s="10">
        <f t="shared" si="39"/>
        <v>0</v>
      </c>
      <c r="Y121" s="10">
        <v>8.6</v>
      </c>
      <c r="Z121" s="10">
        <v>9.6</v>
      </c>
      <c r="AA121" s="10">
        <v>1.6</v>
      </c>
      <c r="AB121" s="10">
        <v>-0.2</v>
      </c>
      <c r="AC121" s="10">
        <v>4.2</v>
      </c>
      <c r="AD121" s="10">
        <v>6.2</v>
      </c>
      <c r="AE121" s="10"/>
      <c r="AF121" s="10">
        <f t="shared" si="40"/>
        <v>0</v>
      </c>
      <c r="AG121" s="10">
        <f t="shared" si="41"/>
        <v>0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0" t="s">
        <v>164</v>
      </c>
      <c r="B122" s="10" t="s">
        <v>43</v>
      </c>
      <c r="C122" s="10"/>
      <c r="D122" s="10"/>
      <c r="E122" s="10">
        <v>-6</v>
      </c>
      <c r="F122" s="10"/>
      <c r="G122" s="11">
        <v>0</v>
      </c>
      <c r="H122" s="10">
        <v>60</v>
      </c>
      <c r="I122" s="10" t="s">
        <v>35</v>
      </c>
      <c r="J122" s="10"/>
      <c r="K122" s="10">
        <f t="shared" si="48"/>
        <v>-6</v>
      </c>
      <c r="L122" s="10">
        <f t="shared" si="35"/>
        <v>-6</v>
      </c>
      <c r="M122" s="10"/>
      <c r="N122" s="10"/>
      <c r="O122" s="10"/>
      <c r="P122" s="10">
        <f t="shared" si="36"/>
        <v>-1.2</v>
      </c>
      <c r="Q122" s="12"/>
      <c r="R122" s="12">
        <f t="shared" si="37"/>
        <v>0</v>
      </c>
      <c r="S122" s="12"/>
      <c r="T122" s="12"/>
      <c r="U122" s="12">
        <f>VLOOKUP(A122,[1]Sheet!$A:$R,18,0)</f>
        <v>0</v>
      </c>
      <c r="V122" s="10"/>
      <c r="W122" s="10">
        <f t="shared" si="38"/>
        <v>0</v>
      </c>
      <c r="X122" s="10">
        <f t="shared" si="39"/>
        <v>0</v>
      </c>
      <c r="Y122" s="10">
        <v>1</v>
      </c>
      <c r="Z122" s="10">
        <v>3.4</v>
      </c>
      <c r="AA122" s="10">
        <v>18.8</v>
      </c>
      <c r="AB122" s="10">
        <v>16.8</v>
      </c>
      <c r="AC122" s="10">
        <v>8</v>
      </c>
      <c r="AD122" s="10">
        <v>9.8000000000000007</v>
      </c>
      <c r="AE122" s="10"/>
      <c r="AF122" s="10">
        <f t="shared" si="40"/>
        <v>0</v>
      </c>
      <c r="AG122" s="10">
        <f t="shared" si="41"/>
        <v>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0" t="s">
        <v>165</v>
      </c>
      <c r="B123" s="10" t="s">
        <v>33</v>
      </c>
      <c r="C123" s="10">
        <v>41.470999999999997</v>
      </c>
      <c r="D123" s="10"/>
      <c r="E123" s="10">
        <v>21.507999999999999</v>
      </c>
      <c r="F123" s="10">
        <v>5.74</v>
      </c>
      <c r="G123" s="11">
        <v>0</v>
      </c>
      <c r="H123" s="10" t="e">
        <v>#N/A</v>
      </c>
      <c r="I123" s="10" t="s">
        <v>35</v>
      </c>
      <c r="J123" s="10">
        <v>20.09</v>
      </c>
      <c r="K123" s="10">
        <f t="shared" si="48"/>
        <v>1.4179999999999993</v>
      </c>
      <c r="L123" s="10">
        <f t="shared" si="35"/>
        <v>21.507999999999999</v>
      </c>
      <c r="M123" s="10"/>
      <c r="N123" s="10"/>
      <c r="O123" s="10"/>
      <c r="P123" s="10">
        <f t="shared" si="36"/>
        <v>4.3015999999999996</v>
      </c>
      <c r="Q123" s="12"/>
      <c r="R123" s="12">
        <f t="shared" si="37"/>
        <v>0</v>
      </c>
      <c r="S123" s="12"/>
      <c r="T123" s="12"/>
      <c r="U123" s="12">
        <f>VLOOKUP(A123,[1]Sheet!$A:$R,18,0)</f>
        <v>0</v>
      </c>
      <c r="V123" s="10"/>
      <c r="W123" s="10">
        <f t="shared" si="38"/>
        <v>1.3343872047610192</v>
      </c>
      <c r="X123" s="10">
        <f t="shared" si="39"/>
        <v>1.3343872047610192</v>
      </c>
      <c r="Y123" s="10">
        <v>12.6812</v>
      </c>
      <c r="Z123" s="10">
        <v>12.6822</v>
      </c>
      <c r="AA123" s="10">
        <v>0.28699999999999998</v>
      </c>
      <c r="AB123" s="10">
        <v>0</v>
      </c>
      <c r="AC123" s="10">
        <v>0</v>
      </c>
      <c r="AD123" s="10">
        <v>0</v>
      </c>
      <c r="AE123" s="10"/>
      <c r="AF123" s="10">
        <f t="shared" si="40"/>
        <v>0</v>
      </c>
      <c r="AG123" s="10">
        <f t="shared" si="41"/>
        <v>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21" t="s">
        <v>166</v>
      </c>
      <c r="B124" s="18" t="s">
        <v>33</v>
      </c>
      <c r="C124" s="18">
        <v>57.631</v>
      </c>
      <c r="D124" s="18">
        <v>0.44700000000000001</v>
      </c>
      <c r="E124" s="18">
        <v>39.295000000000002</v>
      </c>
      <c r="F124" s="18">
        <v>5.7050000000000001</v>
      </c>
      <c r="G124" s="22">
        <v>1</v>
      </c>
      <c r="H124" s="18" t="e">
        <v>#N/A</v>
      </c>
      <c r="I124" s="18" t="s">
        <v>34</v>
      </c>
      <c r="J124" s="18">
        <v>35.688000000000002</v>
      </c>
      <c r="K124" s="18">
        <f t="shared" si="48"/>
        <v>3.6069999999999993</v>
      </c>
      <c r="L124" s="18">
        <f t="shared" si="35"/>
        <v>39.295000000000002</v>
      </c>
      <c r="M124" s="18"/>
      <c r="N124" s="18"/>
      <c r="O124" s="18"/>
      <c r="P124" s="18">
        <f t="shared" si="36"/>
        <v>7.859</v>
      </c>
      <c r="Q124" s="23">
        <v>100</v>
      </c>
      <c r="R124" s="23">
        <f t="shared" si="37"/>
        <v>100</v>
      </c>
      <c r="S124" s="5">
        <f>R124-T124</f>
        <v>100</v>
      </c>
      <c r="T124" s="23"/>
      <c r="U124" s="23">
        <f>VLOOKUP(A124,[1]Sheet!$A:$R,18,0)</f>
        <v>0</v>
      </c>
      <c r="V124" s="18"/>
      <c r="W124" s="18">
        <f t="shared" si="38"/>
        <v>13.450184501845019</v>
      </c>
      <c r="X124" s="18">
        <f t="shared" si="39"/>
        <v>0.72591932815879889</v>
      </c>
      <c r="Y124" s="18">
        <v>11.2684</v>
      </c>
      <c r="Z124" s="18">
        <v>9.5343999999999998</v>
      </c>
      <c r="AA124" s="18">
        <v>0.28799999999999998</v>
      </c>
      <c r="AB124" s="18">
        <v>0</v>
      </c>
      <c r="AC124" s="18">
        <v>0</v>
      </c>
      <c r="AD124" s="18">
        <v>0</v>
      </c>
      <c r="AE124" s="18" t="s">
        <v>174</v>
      </c>
      <c r="AF124" s="1">
        <f>S124*G124</f>
        <v>100</v>
      </c>
      <c r="AG124" s="1">
        <f t="shared" si="41"/>
        <v>0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21" t="s">
        <v>167</v>
      </c>
      <c r="B125" s="1" t="s">
        <v>33</v>
      </c>
      <c r="C125" s="1">
        <v>73.17</v>
      </c>
      <c r="D125" s="1"/>
      <c r="E125" s="1">
        <v>8.6340000000000003</v>
      </c>
      <c r="F125" s="1">
        <v>58.795999999999999</v>
      </c>
      <c r="G125" s="6">
        <v>1</v>
      </c>
      <c r="H125" s="1" t="e">
        <v>#N/A</v>
      </c>
      <c r="I125" s="1" t="s">
        <v>34</v>
      </c>
      <c r="J125" s="18">
        <v>26.238</v>
      </c>
      <c r="K125" s="18">
        <f t="shared" si="48"/>
        <v>-17.603999999999999</v>
      </c>
      <c r="L125" s="18">
        <f t="shared" si="35"/>
        <v>8.6340000000000003</v>
      </c>
      <c r="M125" s="18"/>
      <c r="N125" s="18"/>
      <c r="O125" s="18"/>
      <c r="P125" s="18">
        <f t="shared" si="36"/>
        <v>1.7268000000000001</v>
      </c>
      <c r="Q125" s="23"/>
      <c r="R125" s="23">
        <f t="shared" si="37"/>
        <v>0</v>
      </c>
      <c r="S125" s="23"/>
      <c r="T125" s="23"/>
      <c r="U125" s="23">
        <f>VLOOKUP(A125,[1]Sheet!$A:$R,18,0)</f>
        <v>0</v>
      </c>
      <c r="V125" s="18"/>
      <c r="W125" s="18">
        <f t="shared" si="38"/>
        <v>34.049108176974748</v>
      </c>
      <c r="X125" s="18">
        <f t="shared" si="39"/>
        <v>34.049108176974748</v>
      </c>
      <c r="Y125" s="18">
        <v>10.586</v>
      </c>
      <c r="Z125" s="18">
        <v>9.4400000000000013</v>
      </c>
      <c r="AA125" s="18">
        <v>0.28499999999999998</v>
      </c>
      <c r="AB125" s="18">
        <v>0</v>
      </c>
      <c r="AC125" s="18">
        <v>0</v>
      </c>
      <c r="AD125" s="18">
        <v>0</v>
      </c>
      <c r="AE125" s="18" t="s">
        <v>174</v>
      </c>
      <c r="AF125" s="1">
        <f>S125*G125</f>
        <v>0</v>
      </c>
      <c r="AG125" s="1">
        <f t="shared" si="41"/>
        <v>0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0" t="s">
        <v>168</v>
      </c>
      <c r="B126" s="10" t="s">
        <v>33</v>
      </c>
      <c r="C126" s="10">
        <v>58.463999999999999</v>
      </c>
      <c r="D126" s="10">
        <v>10.02</v>
      </c>
      <c r="E126" s="10">
        <v>15.766</v>
      </c>
      <c r="F126" s="10">
        <v>39.939</v>
      </c>
      <c r="G126" s="11">
        <v>0</v>
      </c>
      <c r="H126" s="10" t="e">
        <v>#N/A</v>
      </c>
      <c r="I126" s="10" t="s">
        <v>35</v>
      </c>
      <c r="J126" s="10">
        <v>14.552</v>
      </c>
      <c r="K126" s="10">
        <f t="shared" si="48"/>
        <v>1.2140000000000004</v>
      </c>
      <c r="L126" s="10">
        <f t="shared" si="35"/>
        <v>15.766</v>
      </c>
      <c r="M126" s="10"/>
      <c r="N126" s="10"/>
      <c r="O126" s="10"/>
      <c r="P126" s="10">
        <f t="shared" si="36"/>
        <v>3.1532</v>
      </c>
      <c r="Q126" s="12">
        <v>0</v>
      </c>
      <c r="R126" s="12">
        <v>0</v>
      </c>
      <c r="S126" s="12">
        <v>0</v>
      </c>
      <c r="T126" s="12"/>
      <c r="U126" s="12">
        <f>VLOOKUP(A126,[1]Sheet!$A:$R,18,0)</f>
        <v>0</v>
      </c>
      <c r="V126" s="10"/>
      <c r="W126" s="10">
        <f t="shared" si="38"/>
        <v>12.666180388177089</v>
      </c>
      <c r="X126" s="10">
        <f t="shared" si="39"/>
        <v>12.666180388177089</v>
      </c>
      <c r="Y126" s="10">
        <v>9.9580000000000002</v>
      </c>
      <c r="Z126" s="10">
        <v>9.1029999999999998</v>
      </c>
      <c r="AA126" s="10">
        <v>0</v>
      </c>
      <c r="AB126" s="10">
        <v>0</v>
      </c>
      <c r="AC126" s="10">
        <v>0</v>
      </c>
      <c r="AD126" s="10">
        <v>0</v>
      </c>
      <c r="AE126" s="10"/>
      <c r="AF126" s="10">
        <f>S126*G126</f>
        <v>0</v>
      </c>
      <c r="AG126" s="10">
        <f t="shared" si="41"/>
        <v>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4" t="s">
        <v>171</v>
      </c>
      <c r="B127" s="14" t="s">
        <v>33</v>
      </c>
      <c r="C127" s="14"/>
      <c r="D127" s="14"/>
      <c r="E127" s="14"/>
      <c r="F127" s="14"/>
      <c r="G127" s="15">
        <v>0</v>
      </c>
      <c r="H127" s="14">
        <v>60</v>
      </c>
      <c r="I127" s="14" t="s">
        <v>34</v>
      </c>
      <c r="J127" s="14"/>
      <c r="K127" s="14">
        <f t="shared" si="48"/>
        <v>0</v>
      </c>
      <c r="L127" s="14">
        <f t="shared" si="35"/>
        <v>0</v>
      </c>
      <c r="M127" s="14"/>
      <c r="N127" s="14"/>
      <c r="O127" s="14"/>
      <c r="P127" s="14">
        <f t="shared" si="36"/>
        <v>0</v>
      </c>
      <c r="Q127" s="16"/>
      <c r="R127" s="16">
        <f t="shared" si="37"/>
        <v>0</v>
      </c>
      <c r="S127" s="16"/>
      <c r="T127" s="16"/>
      <c r="U127" s="16">
        <v>0</v>
      </c>
      <c r="V127" s="14"/>
      <c r="W127" s="14" t="e">
        <f t="shared" si="38"/>
        <v>#DIV/0!</v>
      </c>
      <c r="X127" s="14" t="e">
        <f t="shared" si="39"/>
        <v>#DIV/0!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 t="s">
        <v>169</v>
      </c>
      <c r="AF127" s="14">
        <f t="shared" si="40"/>
        <v>0</v>
      </c>
      <c r="AG127" s="14">
        <f t="shared" si="41"/>
        <v>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8" t="s">
        <v>170</v>
      </c>
      <c r="B128" s="1" t="s">
        <v>43</v>
      </c>
      <c r="C128" s="1"/>
      <c r="D128" s="1"/>
      <c r="E128" s="1"/>
      <c r="F128" s="1"/>
      <c r="G128" s="6">
        <v>0.11</v>
      </c>
      <c r="H128" s="1" t="e">
        <v>#N/A</v>
      </c>
      <c r="I128" s="1" t="s">
        <v>37</v>
      </c>
      <c r="J128" s="1"/>
      <c r="K128" s="1">
        <f t="shared" si="48"/>
        <v>0</v>
      </c>
      <c r="L128" s="1">
        <f t="shared" si="35"/>
        <v>0</v>
      </c>
      <c r="M128" s="1"/>
      <c r="N128" s="1">
        <v>70</v>
      </c>
      <c r="O128" s="1">
        <v>0</v>
      </c>
      <c r="P128" s="1">
        <f t="shared" si="36"/>
        <v>0</v>
      </c>
      <c r="Q128" s="5"/>
      <c r="R128" s="5">
        <f t="shared" si="37"/>
        <v>0</v>
      </c>
      <c r="S128" s="5"/>
      <c r="T128" s="5"/>
      <c r="U128" s="5">
        <f>VLOOKUP(A128,[1]Sheet!$A:$R,18,0)</f>
        <v>0</v>
      </c>
      <c r="V128" s="1"/>
      <c r="W128" s="1" t="e">
        <f t="shared" si="38"/>
        <v>#DIV/0!</v>
      </c>
      <c r="X128" s="1" t="e">
        <f t="shared" si="39"/>
        <v>#DIV/0!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/>
      <c r="AF128" s="1">
        <f t="shared" si="40"/>
        <v>0</v>
      </c>
      <c r="AG128" s="1">
        <f t="shared" si="41"/>
        <v>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4" t="s">
        <v>175</v>
      </c>
      <c r="B129" s="14" t="s">
        <v>33</v>
      </c>
      <c r="C129" s="14"/>
      <c r="D129" s="14"/>
      <c r="E129" s="14"/>
      <c r="F129" s="14"/>
      <c r="G129" s="15">
        <v>0</v>
      </c>
      <c r="H129" s="14">
        <v>40</v>
      </c>
      <c r="I129" s="14" t="s">
        <v>34</v>
      </c>
      <c r="J129" s="14"/>
      <c r="K129" s="14"/>
      <c r="L129" s="14"/>
      <c r="M129" s="14"/>
      <c r="N129" s="14"/>
      <c r="O129" s="14"/>
      <c r="P129" s="14"/>
      <c r="Q129" s="16"/>
      <c r="R129" s="16">
        <f t="shared" si="37"/>
        <v>0</v>
      </c>
      <c r="S129" s="16"/>
      <c r="T129" s="16"/>
      <c r="U129" s="16">
        <v>0</v>
      </c>
      <c r="V129" s="14"/>
      <c r="W129" s="14"/>
      <c r="X129" s="14"/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 t="s">
        <v>169</v>
      </c>
      <c r="AF129" s="14">
        <f t="shared" si="40"/>
        <v>0</v>
      </c>
      <c r="AG129" s="14">
        <f t="shared" si="41"/>
        <v>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21" t="s">
        <v>177</v>
      </c>
      <c r="B130" s="1" t="s">
        <v>43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34</v>
      </c>
      <c r="J130" s="1"/>
      <c r="K130" s="1"/>
      <c r="L130" s="1"/>
      <c r="M130" s="1"/>
      <c r="N130" s="1"/>
      <c r="O130" s="1"/>
      <c r="P130" s="1"/>
      <c r="Q130" s="1"/>
      <c r="R130" s="1">
        <v>120</v>
      </c>
      <c r="S130" s="5">
        <f t="shared" ref="S130:S131" si="50">R130-T130</f>
        <v>120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8" t="s">
        <v>179</v>
      </c>
      <c r="AF130" s="1">
        <f t="shared" ref="AF130:AF131" si="51">S130*G130</f>
        <v>48</v>
      </c>
      <c r="AG130" s="1">
        <f t="shared" si="41"/>
        <v>0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21" t="s">
        <v>178</v>
      </c>
      <c r="B131" s="1" t="s">
        <v>43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34</v>
      </c>
      <c r="J131" s="1"/>
      <c r="K131" s="1"/>
      <c r="L131" s="1"/>
      <c r="M131" s="1"/>
      <c r="N131" s="1"/>
      <c r="O131" s="1"/>
      <c r="P131" s="1"/>
      <c r="Q131" s="1"/>
      <c r="R131" s="1">
        <v>120</v>
      </c>
      <c r="S131" s="5">
        <f t="shared" si="50"/>
        <v>120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8" t="s">
        <v>179</v>
      </c>
      <c r="AF131" s="1">
        <f t="shared" si="51"/>
        <v>48</v>
      </c>
      <c r="AG131" s="1">
        <f t="shared" si="41"/>
        <v>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</sheetData>
  <autoFilter ref="A3:AF131" xr:uid="{77D6F5C6-176C-49D6-ADB9-1BC75B53E5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2024-03-20T09:44:11Z</dcterms:created>
  <dcterms:modified xsi:type="dcterms:W3CDTF">2024-03-21T09:40:47Z</dcterms:modified>
</cp:coreProperties>
</file>