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13B8BD9-BE85-4DE0-8DDE-A362DAEFE6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X460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T522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V386" i="1"/>
  <c r="V385" i="1"/>
  <c r="W384" i="1"/>
  <c r="N384" i="1"/>
  <c r="X383" i="1"/>
  <c r="W383" i="1"/>
  <c r="N383" i="1"/>
  <c r="V379" i="1"/>
  <c r="W378" i="1"/>
  <c r="V378" i="1"/>
  <c r="X377" i="1"/>
  <c r="X378" i="1" s="1"/>
  <c r="W377" i="1"/>
  <c r="W379" i="1" s="1"/>
  <c r="N377" i="1"/>
  <c r="V375" i="1"/>
  <c r="V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N366" i="1"/>
  <c r="X365" i="1"/>
  <c r="X367" i="1" s="1"/>
  <c r="W365" i="1"/>
  <c r="W367" i="1" s="1"/>
  <c r="N365" i="1"/>
  <c r="V363" i="1"/>
  <c r="V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V354" i="1"/>
  <c r="W353" i="1"/>
  <c r="V353" i="1"/>
  <c r="X352" i="1"/>
  <c r="X353" i="1" s="1"/>
  <c r="W352" i="1"/>
  <c r="W354" i="1" s="1"/>
  <c r="N352" i="1"/>
  <c r="V350" i="1"/>
  <c r="V349" i="1"/>
  <c r="X348" i="1"/>
  <c r="W348" i="1"/>
  <c r="N348" i="1"/>
  <c r="W347" i="1"/>
  <c r="V345" i="1"/>
  <c r="W344" i="1"/>
  <c r="V344" i="1"/>
  <c r="X343" i="1"/>
  <c r="W343" i="1"/>
  <c r="N343" i="1"/>
  <c r="W342" i="1"/>
  <c r="X342" i="1" s="1"/>
  <c r="N342" i="1"/>
  <c r="X341" i="1"/>
  <c r="W341" i="1"/>
  <c r="W345" i="1" s="1"/>
  <c r="N341" i="1"/>
  <c r="V339" i="1"/>
  <c r="V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W277" i="1" s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X265" i="1" s="1"/>
  <c r="W259" i="1"/>
  <c r="N259" i="1"/>
  <c r="W258" i="1"/>
  <c r="X258" i="1" s="1"/>
  <c r="N258" i="1"/>
  <c r="X257" i="1"/>
  <c r="W257" i="1"/>
  <c r="W265" i="1" s="1"/>
  <c r="N257" i="1"/>
  <c r="V255" i="1"/>
  <c r="V254" i="1"/>
  <c r="X253" i="1"/>
  <c r="W253" i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X243" i="1" s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2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1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3" i="1" s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W169" i="1"/>
  <c r="W173" i="1" s="1"/>
  <c r="N169" i="1"/>
  <c r="V167" i="1"/>
  <c r="V166" i="1"/>
  <c r="X165" i="1"/>
  <c r="W165" i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X155" i="1" s="1"/>
  <c r="W146" i="1"/>
  <c r="W156" i="1" s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F522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W117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2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2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5" i="1" s="1"/>
  <c r="V24" i="1"/>
  <c r="V23" i="1"/>
  <c r="V516" i="1" s="1"/>
  <c r="W22" i="1"/>
  <c r="B522" i="1" s="1"/>
  <c r="N22" i="1"/>
  <c r="H10" i="1"/>
  <c r="A9" i="1"/>
  <c r="F10" i="1" s="1"/>
  <c r="D7" i="1"/>
  <c r="O6" i="1"/>
  <c r="N2" i="1"/>
  <c r="X34" i="1" l="1"/>
  <c r="X126" i="1"/>
  <c r="X173" i="1"/>
  <c r="X116" i="1"/>
  <c r="H9" i="1"/>
  <c r="A10" i="1"/>
  <c r="W24" i="1"/>
  <c r="W34" i="1"/>
  <c r="W54" i="1"/>
  <c r="W62" i="1"/>
  <c r="W85" i="1"/>
  <c r="W93" i="1"/>
  <c r="W103" i="1"/>
  <c r="W116" i="1"/>
  <c r="W127" i="1"/>
  <c r="W134" i="1"/>
  <c r="W142" i="1"/>
  <c r="W155" i="1"/>
  <c r="W162" i="1"/>
  <c r="W166" i="1"/>
  <c r="W174" i="1"/>
  <c r="W194" i="1"/>
  <c r="W200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W515" i="1" l="1"/>
  <c r="W516" i="1"/>
  <c r="W512" i="1"/>
  <c r="X517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<sst xmlns="http://schemas.openxmlformats.org/spreadsheetml/2006/main" count="2201" uniqueCount="738">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</sst>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1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20</v>
      </c>
      <c r="W67" s="346">
        <f t="shared" si="2"/>
        <v>22.4</v>
      </c>
      <c r="X67" s="36">
        <f t="shared" si="3"/>
        <v>4.3499999999999997E-2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55</v>
      </c>
      <c r="W69" s="346">
        <f t="shared" si="2"/>
        <v>64.800000000000011</v>
      </c>
      <c r="X69" s="36">
        <f t="shared" si="3"/>
        <v>0.1305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71</v>
      </c>
      <c r="W70" s="346">
        <f t="shared" si="2"/>
        <v>78.399999999999991</v>
      </c>
      <c r="X70" s="36">
        <f t="shared" si="3"/>
        <v>0.15225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13.217592592592592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15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0.32624999999999998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146</v>
      </c>
      <c r="W86" s="347">
        <f>IFERROR(SUM(W65:W84),"0")</f>
        <v>165.60000000000002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308</v>
      </c>
      <c r="W106" s="346">
        <f t="shared" ref="W106:W115" si="6">IFERROR(IF(V106="",0,CEILING((V106/$H106),1)*$H106),"")</f>
        <v>310.8</v>
      </c>
      <c r="X106" s="36">
        <f>IFERROR(IF(W106=0,"",ROUNDUP(W106/H106,0)*0.02175),"")</f>
        <v>0.80474999999999997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45</v>
      </c>
      <c r="W108" s="346">
        <f t="shared" si="6"/>
        <v>50.400000000000006</v>
      </c>
      <c r="X108" s="36">
        <f>IFERROR(IF(W108=0,"",ROUNDUP(W108/H108,0)*0.02175),"")</f>
        <v>0.1305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42.023809523809518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43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0.93524999999999991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353</v>
      </c>
      <c r="W117" s="347">
        <f>IFERROR(SUM(W106:W115),"0")</f>
        <v>361.20000000000005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54</v>
      </c>
      <c r="W122" s="346">
        <f t="shared" si="7"/>
        <v>58.800000000000004</v>
      </c>
      <c r="X122" s="36">
        <f>IFERROR(IF(W122=0,"",ROUNDUP(W122/H122,0)*0.02175),"")</f>
        <v>0.15225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6.4285714285714279</v>
      </c>
      <c r="W126" s="347">
        <f>IFERROR(W119/H119,"0")+IFERROR(W120/H120,"0")+IFERROR(W121/H121,"0")+IFERROR(W122/H122,"0")+IFERROR(W123/H123,"0")+IFERROR(W124/H124,"0")+IFERROR(W125/H125,"0")</f>
        <v>7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0.15225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54</v>
      </c>
      <c r="W127" s="347">
        <f>IFERROR(SUM(W119:W125),"0")</f>
        <v>58.800000000000004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320</v>
      </c>
      <c r="W131" s="346">
        <f>IFERROR(IF(V131="",0,CEILING((V131/$H131),1)*$H131),"")</f>
        <v>327.60000000000002</v>
      </c>
      <c r="X131" s="36">
        <f>IFERROR(IF(W131=0,"",ROUNDUP(W131/H131,0)*0.02175),"")</f>
        <v>0.84824999999999995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44</v>
      </c>
      <c r="W133" s="346">
        <f>IFERROR(IF(V133="",0,CEILING((V133/$H133),1)*$H133),"")</f>
        <v>45.900000000000006</v>
      </c>
      <c r="X133" s="36">
        <f>IFERROR(IF(W133=0,"",ROUNDUP(W133/H133,0)*0.00753),"")</f>
        <v>0.12801000000000001</v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54.391534391534393</v>
      </c>
      <c r="W134" s="347">
        <f>IFERROR(W130/H130,"0")+IFERROR(W131/H131,"0")+IFERROR(W132/H132,"0")+IFERROR(W133/H133,"0")</f>
        <v>56</v>
      </c>
      <c r="X134" s="347">
        <f>IFERROR(IF(X130="",0,X130),"0")+IFERROR(IF(X131="",0,X131),"0")+IFERROR(IF(X132="",0,X132),"0")+IFERROR(IF(X133="",0,X133),"0")</f>
        <v>0.97625999999999991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364</v>
      </c>
      <c r="W135" s="347">
        <f>IFERROR(SUM(W130:W133),"0")</f>
        <v>373.5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50</v>
      </c>
      <c r="W146" s="346">
        <f t="shared" ref="W146:W154" si="8">IFERROR(IF(V146="",0,CEILING((V146/$H146),1)*$H146),"")</f>
        <v>50.400000000000006</v>
      </c>
      <c r="X146" s="36">
        <f>IFERROR(IF(W146=0,"",ROUNDUP(W146/H146,0)*0.00753),"")</f>
        <v>9.0359999999999996E-2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11.904761904761905</v>
      </c>
      <c r="W155" s="347">
        <f>IFERROR(W146/H146,"0")+IFERROR(W147/H147,"0")+IFERROR(W148/H148,"0")+IFERROR(W149/H149,"0")+IFERROR(W150/H150,"0")+IFERROR(W151/H151,"0")+IFERROR(W152/H152,"0")+IFERROR(W153/H153,"0")+IFERROR(W154/H154,"0")</f>
        <v>12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9.0359999999999996E-2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50</v>
      </c>
      <c r="W156" s="347">
        <f>IFERROR(SUM(W146:W154),"0")</f>
        <v>50.400000000000006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79</v>
      </c>
      <c r="W169" s="346">
        <f>IFERROR(IF(V169="",0,CEILING((V169/$H169),1)*$H169),"")</f>
        <v>81</v>
      </c>
      <c r="X169" s="36">
        <f>IFERROR(IF(W169=0,"",ROUNDUP(W169/H169,0)*0.00937),"")</f>
        <v>0.14055000000000001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23</v>
      </c>
      <c r="W170" s="346">
        <f>IFERROR(IF(V170="",0,CEILING((V170/$H170),1)*$H170),"")</f>
        <v>27</v>
      </c>
      <c r="X170" s="36">
        <f>IFERROR(IF(W170=0,"",ROUNDUP(W170/H170,0)*0.00937),"")</f>
        <v>4.6850000000000003E-2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18.888888888888886</v>
      </c>
      <c r="W173" s="347">
        <f>IFERROR(W169/H169,"0")+IFERROR(W170/H170,"0")+IFERROR(W171/H171,"0")+IFERROR(W172/H172,"0")</f>
        <v>20</v>
      </c>
      <c r="X173" s="347">
        <f>IFERROR(IF(X169="",0,X169),"0")+IFERROR(IF(X170="",0,X170),"0")+IFERROR(IF(X171="",0,X171),"0")+IFERROR(IF(X172="",0,X172),"0")</f>
        <v>0.18740000000000001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102</v>
      </c>
      <c r="W174" s="347">
        <f>IFERROR(SUM(W169:W172),"0")</f>
        <v>108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210</v>
      </c>
      <c r="W180" s="346">
        <f t="shared" si="9"/>
        <v>210.6</v>
      </c>
      <c r="X180" s="36">
        <f>IFERROR(IF(W180=0,"",ROUNDUP(W180/H180,0)*0.02175),"")</f>
        <v>0.58724999999999994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181</v>
      </c>
      <c r="W182" s="346">
        <f t="shared" si="9"/>
        <v>182.4</v>
      </c>
      <c r="X182" s="36">
        <f>IFERROR(IF(W182=0,"",ROUNDUP(W182/H182,0)*0.00753),"")</f>
        <v>0.57228000000000001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201</v>
      </c>
      <c r="W184" s="346">
        <f t="shared" si="9"/>
        <v>201.6</v>
      </c>
      <c r="X184" s="36">
        <f>IFERROR(IF(W184=0,"",ROUNDUP(W184/H184,0)*0.00753),"")</f>
        <v>0.63251999999999997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191</v>
      </c>
      <c r="W186" s="346">
        <f t="shared" si="9"/>
        <v>192</v>
      </c>
      <c r="X186" s="36">
        <f t="shared" ref="X186:X192" si="10">IFERROR(IF(W186=0,"",ROUNDUP(W186/H186,0)*0.00753),"")</f>
        <v>0.60240000000000005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126</v>
      </c>
      <c r="W188" s="346">
        <f t="shared" si="9"/>
        <v>127.19999999999999</v>
      </c>
      <c r="X188" s="36">
        <f t="shared" si="10"/>
        <v>0.39909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175</v>
      </c>
      <c r="W189" s="346">
        <f t="shared" si="9"/>
        <v>175.2</v>
      </c>
      <c r="X189" s="36">
        <f t="shared" si="10"/>
        <v>0.54969000000000001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209</v>
      </c>
      <c r="W191" s="346">
        <f t="shared" si="9"/>
        <v>211.2</v>
      </c>
      <c r="X191" s="36">
        <f t="shared" si="10"/>
        <v>0.66264000000000001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122</v>
      </c>
      <c r="W192" s="346">
        <f t="shared" si="9"/>
        <v>122.39999999999999</v>
      </c>
      <c r="X192" s="36">
        <f t="shared" si="10"/>
        <v>0.38403000000000004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529.00641025641028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532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4.3898999999999999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1415</v>
      </c>
      <c r="W194" s="347">
        <f>IFERROR(SUM(W176:W192),"0")</f>
        <v>1422.6000000000001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36</v>
      </c>
      <c r="W198" s="346">
        <f>IFERROR(IF(V198="",0,CEILING((V198/$H198),1)*$H198),"")</f>
        <v>36</v>
      </c>
      <c r="X198" s="36">
        <f>IFERROR(IF(W198=0,"",ROUNDUP(W198/H198,0)*0.00753),"")</f>
        <v>0.11295000000000001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126</v>
      </c>
      <c r="W199" s="346">
        <f>IFERROR(IF(V199="",0,CEILING((V199/$H199),1)*$H199),"")</f>
        <v>127.19999999999999</v>
      </c>
      <c r="X199" s="36">
        <f>IFERROR(IF(W199=0,"",ROUNDUP(W199/H199,0)*0.00753),"")</f>
        <v>0.39909</v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67.5</v>
      </c>
      <c r="W200" s="347">
        <f>IFERROR(W196/H196,"0")+IFERROR(W197/H197,"0")+IFERROR(W198/H198,"0")+IFERROR(W199/H199,"0")</f>
        <v>68</v>
      </c>
      <c r="X200" s="347">
        <f>IFERROR(IF(X196="",0,X196),"0")+IFERROR(IF(X197="",0,X197),"0")+IFERROR(IF(X198="",0,X198),"0")+IFERROR(IF(X199="",0,X199),"0")</f>
        <v>0.51204000000000005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162</v>
      </c>
      <c r="W201" s="347">
        <f>IFERROR(SUM(W196:W199),"0")</f>
        <v>163.19999999999999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42</v>
      </c>
      <c r="W218" s="346">
        <f t="shared" ref="W218:W223" si="12">IFERROR(IF(V218="",0,CEILING((V218/$H218),1)*$H218),"")</f>
        <v>46.4</v>
      </c>
      <c r="X218" s="36">
        <f>IFERROR(IF(W218=0,"",ROUNDUP(W218/H218,0)*0.02175),"")</f>
        <v>8.6999999999999994E-2</v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3.6206896551724137</v>
      </c>
      <c r="W224" s="347">
        <f>IFERROR(W218/H218,"0")+IFERROR(W219/H219,"0")+IFERROR(W220/H220,"0")+IFERROR(W221/H221,"0")+IFERROR(W222/H222,"0")+IFERROR(W223/H223,"0")</f>
        <v>4</v>
      </c>
      <c r="X224" s="347">
        <f>IFERROR(IF(X218="",0,X218),"0")+IFERROR(IF(X219="",0,X219),"0")+IFERROR(IF(X220="",0,X220),"0")+IFERROR(IF(X221="",0,X221),"0")+IFERROR(IF(X222="",0,X222),"0")+IFERROR(IF(X223="",0,X223),"0")</f>
        <v>8.6999999999999994E-2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42</v>
      </c>
      <c r="W225" s="347">
        <f>IFERROR(SUM(W218:W223),"0")</f>
        <v>46.4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78</v>
      </c>
      <c r="W268" s="346">
        <f>IFERROR(IF(V268="",0,CEILING((V268/$H268),1)*$H268),"")</f>
        <v>84</v>
      </c>
      <c r="X268" s="36">
        <f>IFERROR(IF(W268=0,"",ROUNDUP(W268/H268,0)*0.02175),"")</f>
        <v>0.21749999999999997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71</v>
      </c>
      <c r="W269" s="346">
        <f>IFERROR(IF(V269="",0,CEILING((V269/$H269),1)*$H269),"")</f>
        <v>78</v>
      </c>
      <c r="X269" s="36">
        <f>IFERROR(IF(W269=0,"",ROUNDUP(W269/H269,0)*0.02175),"")</f>
        <v>0.21749999999999997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25</v>
      </c>
      <c r="W270" s="346">
        <f>IFERROR(IF(V270="",0,CEILING((V270/$H270),1)*$H270),"")</f>
        <v>25.200000000000003</v>
      </c>
      <c r="X270" s="36">
        <f>IFERROR(IF(W270=0,"",ROUNDUP(W270/H270,0)*0.02175),"")</f>
        <v>6.5250000000000002E-2</v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21.364468864468861</v>
      </c>
      <c r="W271" s="347">
        <f>IFERROR(W268/H268,"0")+IFERROR(W269/H269,"0")+IFERROR(W270/H270,"0")</f>
        <v>23</v>
      </c>
      <c r="X271" s="347">
        <f>IFERROR(IF(X268="",0,X268),"0")+IFERROR(IF(X269="",0,X269),"0")+IFERROR(IF(X270="",0,X270),"0")</f>
        <v>0.50024999999999997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174</v>
      </c>
      <c r="W272" s="347">
        <f>IFERROR(SUM(W268:W270),"0")</f>
        <v>187.2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15</v>
      </c>
      <c r="W309" s="346">
        <f>IFERROR(IF(V309="",0,CEILING((V309/$H309),1)*$H309),"")</f>
        <v>16.8</v>
      </c>
      <c r="X309" s="36">
        <f>IFERROR(IF(W309=0,"",ROUNDUP(W309/H309,0)*0.00753),"")</f>
        <v>6.0240000000000002E-2</v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7.1428571428571423</v>
      </c>
      <c r="W311" s="347">
        <f>IFERROR(W308/H308,"0")+IFERROR(W309/H309,"0")+IFERROR(W310/H310,"0")</f>
        <v>8</v>
      </c>
      <c r="X311" s="347">
        <f>IFERROR(IF(X308="",0,X308),"0")+IFERROR(IF(X309="",0,X309),"0")+IFERROR(IF(X310="",0,X310),"0")</f>
        <v>6.0240000000000002E-2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15</v>
      </c>
      <c r="W312" s="347">
        <f>IFERROR(SUM(W308:W310),"0")</f>
        <v>16.8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2474</v>
      </c>
      <c r="W331" s="346">
        <f t="shared" si="17"/>
        <v>2475</v>
      </c>
      <c r="X331" s="36">
        <f>IFERROR(IF(W331=0,"",ROUNDUP(W331/H331,0)*0.02175),"")</f>
        <v>3.5887499999999997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1864</v>
      </c>
      <c r="W333" s="346">
        <f t="shared" si="17"/>
        <v>1875</v>
      </c>
      <c r="X333" s="36">
        <f>IFERROR(IF(W333=0,"",ROUNDUP(W333/H333,0)*0.02175),"")</f>
        <v>2.71875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962</v>
      </c>
      <c r="W335" s="346">
        <f t="shared" si="17"/>
        <v>975</v>
      </c>
      <c r="X335" s="36">
        <f>IFERROR(IF(W335=0,"",ROUNDUP(W335/H335,0)*0.02175),"")</f>
        <v>1.4137499999999998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353.33333333333331</v>
      </c>
      <c r="W338" s="347">
        <f>IFERROR(W330/H330,"0")+IFERROR(W331/H331,"0")+IFERROR(W332/H332,"0")+IFERROR(W333/H333,"0")+IFERROR(W334/H334,"0")+IFERROR(W335/H335,"0")+IFERROR(W336/H336,"0")+IFERROR(W337/H337,"0")</f>
        <v>355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7.7212499999999995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5300</v>
      </c>
      <c r="W339" s="347">
        <f>IFERROR(SUM(W330:W337),"0")</f>
        <v>5325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1261</v>
      </c>
      <c r="W341" s="346">
        <f>IFERROR(IF(V341="",0,CEILING((V341/$H341),1)*$H341),"")</f>
        <v>1275</v>
      </c>
      <c r="X341" s="36">
        <f>IFERROR(IF(W341=0,"",ROUNDUP(W341/H341,0)*0.02175),"")</f>
        <v>1.8487499999999999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84.066666666666663</v>
      </c>
      <c r="W344" s="347">
        <f>IFERROR(W341/H341,"0")+IFERROR(W342/H342,"0")+IFERROR(W343/H343,"0")</f>
        <v>85</v>
      </c>
      <c r="X344" s="347">
        <f>IFERROR(IF(X341="",0,X341),"0")+IFERROR(IF(X342="",0,X342),"0")+IFERROR(IF(X343="",0,X343),"0")</f>
        <v>1.8487499999999999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1261</v>
      </c>
      <c r="W345" s="347">
        <f>IFERROR(SUM(W341:W343),"0")</f>
        <v>1275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90</v>
      </c>
      <c r="W348" s="346">
        <f>IFERROR(IF(V348="",0,CEILING((V348/$H348),1)*$H348),"")</f>
        <v>93.6</v>
      </c>
      <c r="X348" s="36">
        <f>IFERROR(IF(W348=0,"",ROUNDUP(W348/H348,0)*0.02175),"")</f>
        <v>0.26100000000000001</v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11.538461538461538</v>
      </c>
      <c r="W349" s="347">
        <f>IFERROR(W347/H347,"0")+IFERROR(W348/H348,"0")</f>
        <v>12</v>
      </c>
      <c r="X349" s="347">
        <f>IFERROR(IF(X347="",0,X347),"0")+IFERROR(IF(X348="",0,X348),"0")</f>
        <v>0.26100000000000001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90</v>
      </c>
      <c r="W350" s="347">
        <f>IFERROR(SUM(W347:W348),"0")</f>
        <v>93.6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113</v>
      </c>
      <c r="W352" s="346">
        <f>IFERROR(IF(V352="",0,CEILING((V352/$H352),1)*$H352),"")</f>
        <v>117</v>
      </c>
      <c r="X352" s="36">
        <f>IFERROR(IF(W352=0,"",ROUNDUP(W352/H352,0)*0.02175),"")</f>
        <v>0.32624999999999998</v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14.487179487179487</v>
      </c>
      <c r="W353" s="347">
        <f>IFERROR(W352/H352,"0")</f>
        <v>15</v>
      </c>
      <c r="X353" s="347">
        <f>IFERROR(IF(X352="",0,X352),"0")</f>
        <v>0.32624999999999998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113</v>
      </c>
      <c r="W354" s="347">
        <f>IFERROR(SUM(W352:W352),"0")</f>
        <v>117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292</v>
      </c>
      <c r="W370" s="346">
        <f>IFERROR(IF(V370="",0,CEILING((V370/$H370),1)*$H370),"")</f>
        <v>296.39999999999998</v>
      </c>
      <c r="X370" s="36">
        <f>IFERROR(IF(W370=0,"",ROUNDUP(W370/H370,0)*0.02175),"")</f>
        <v>0.8264999999999999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37.435897435897438</v>
      </c>
      <c r="W374" s="347">
        <f>IFERROR(W370/H370,"0")+IFERROR(W371/H371,"0")+IFERROR(W372/H372,"0")+IFERROR(W373/H373,"0")</f>
        <v>38</v>
      </c>
      <c r="X374" s="347">
        <f>IFERROR(IF(X370="",0,X370),"0")+IFERROR(IF(X371="",0,X371),"0")+IFERROR(IF(X372="",0,X372),"0")+IFERROR(IF(X373="",0,X373),"0")</f>
        <v>0.8264999999999999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292</v>
      </c>
      <c r="W375" s="347">
        <f>IFERROR(SUM(W370:W373),"0")</f>
        <v>296.39999999999998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88</v>
      </c>
      <c r="W388" s="346">
        <f t="shared" ref="W388:W400" si="18">IFERROR(IF(V388="",0,CEILING((V388/$H388),1)*$H388),"")</f>
        <v>88.2</v>
      </c>
      <c r="X388" s="36">
        <f>IFERROR(IF(W388=0,"",ROUNDUP(W388/H388,0)*0.00753),"")</f>
        <v>0.15812999999999999</v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10</v>
      </c>
      <c r="W390" s="346">
        <f t="shared" si="18"/>
        <v>12.600000000000001</v>
      </c>
      <c r="X390" s="36">
        <f>IFERROR(IF(W390=0,"",ROUNDUP(W390/H390,0)*0.00753),"")</f>
        <v>2.2589999999999999E-2</v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18</v>
      </c>
      <c r="W399" s="346">
        <f t="shared" si="18"/>
        <v>18.900000000000002</v>
      </c>
      <c r="X399" s="36">
        <f t="shared" si="19"/>
        <v>4.5179999999999998E-2</v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31.904761904761905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33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0.22589999999999999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116</v>
      </c>
      <c r="W402" s="347">
        <f>IFERROR(SUM(W388:W400),"0")</f>
        <v>119.70000000000002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162</v>
      </c>
      <c r="W427" s="346">
        <f t="shared" ref="W427:W433" si="20">IFERROR(IF(V427="",0,CEILING((V427/$H427),1)*$H427),"")</f>
        <v>163.80000000000001</v>
      </c>
      <c r="X427" s="36">
        <f>IFERROR(IF(W427=0,"",ROUNDUP(W427/H427,0)*0.00753),"")</f>
        <v>0.29366999999999999</v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38.571428571428569</v>
      </c>
      <c r="W434" s="347">
        <f>IFERROR(W427/H427,"0")+IFERROR(W428/H428,"0")+IFERROR(W429/H429,"0")+IFERROR(W430/H430,"0")+IFERROR(W431/H431,"0")+IFERROR(W432/H432,"0")+IFERROR(W433/H433,"0")</f>
        <v>39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0.29366999999999999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162</v>
      </c>
      <c r="W435" s="347">
        <f>IFERROR(SUM(W427:W433),"0")</f>
        <v>163.80000000000001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266</v>
      </c>
      <c r="W449" s="346">
        <f t="shared" si="21"/>
        <v>269.28000000000003</v>
      </c>
      <c r="X449" s="36">
        <f t="shared" si="22"/>
        <v>0.60996000000000006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26</v>
      </c>
      <c r="W450" s="346">
        <f t="shared" si="21"/>
        <v>26.400000000000002</v>
      </c>
      <c r="X450" s="36">
        <f t="shared" si="22"/>
        <v>5.9799999999999999E-2</v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207</v>
      </c>
      <c r="W452" s="346">
        <f t="shared" si="21"/>
        <v>211.20000000000002</v>
      </c>
      <c r="X452" s="36">
        <f t="shared" si="22"/>
        <v>0.47839999999999999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94.507575757575751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96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1.1481600000000001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499</v>
      </c>
      <c r="W461" s="347">
        <f>IFERROR(SUM(W447:W459),"0")</f>
        <v>506.88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119</v>
      </c>
      <c r="W463" s="346">
        <f>IFERROR(IF(V463="",0,CEILING((V463/$H463),1)*$H463),"")</f>
        <v>121.44000000000001</v>
      </c>
      <c r="X463" s="36">
        <f>IFERROR(IF(W463=0,"",ROUNDUP(W463/H463,0)*0.01196),"")</f>
        <v>0.27507999999999999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22.537878787878785</v>
      </c>
      <c r="W465" s="347">
        <f>IFERROR(W463/H463,"0")+IFERROR(W464/H464,"0")</f>
        <v>23</v>
      </c>
      <c r="X465" s="347">
        <f>IFERROR(IF(X463="",0,X463),"0")+IFERROR(IF(X464="",0,X464),"0")</f>
        <v>0.27507999999999999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119</v>
      </c>
      <c r="W466" s="347">
        <f>IFERROR(SUM(W463:W464),"0")</f>
        <v>121.44000000000001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142</v>
      </c>
      <c r="W468" s="346">
        <f t="shared" ref="W468:W473" si="23">IFERROR(IF(V468="",0,CEILING((V468/$H468),1)*$H468),"")</f>
        <v>142.56</v>
      </c>
      <c r="X468" s="36">
        <f>IFERROR(IF(W468=0,"",ROUNDUP(W468/H468,0)*0.01196),"")</f>
        <v>0.32291999999999998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0</v>
      </c>
      <c r="W469" s="346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146</v>
      </c>
      <c r="W470" s="346">
        <f t="shared" si="23"/>
        <v>147.84</v>
      </c>
      <c r="X470" s="36">
        <f>IFERROR(IF(W470=0,"",ROUNDUP(W470/H470,0)*0.01196),"")</f>
        <v>0.33488000000000001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54.54545454545454</v>
      </c>
      <c r="W474" s="347">
        <f>IFERROR(W468/H468,"0")+IFERROR(W469/H469,"0")+IFERROR(W470/H470,"0")+IFERROR(W471/H471,"0")+IFERROR(W472/H472,"0")+IFERROR(W473/H473,"0")</f>
        <v>55</v>
      </c>
      <c r="X474" s="347">
        <f>IFERROR(IF(X468="",0,X468),"0")+IFERROR(IF(X469="",0,X469),"0")+IFERROR(IF(X470="",0,X470),"0")+IFERROR(IF(X471="",0,X471),"0")+IFERROR(IF(X472="",0,X472),"0")+IFERROR(IF(X473="",0,X473),"0")</f>
        <v>0.65779999999999994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288</v>
      </c>
      <c r="W475" s="347">
        <f>IFERROR(SUM(W468:W473),"0")</f>
        <v>290.39999999999998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92</v>
      </c>
      <c r="W478" s="346">
        <f>IFERROR(IF(V478="",0,CEILING((V478/$H478),1)*$H478),"")</f>
        <v>93.6</v>
      </c>
      <c r="X478" s="36">
        <f>IFERROR(IF(W478=0,"",ROUNDUP(W478/H478,0)*0.02175),"")</f>
        <v>0.26100000000000001</v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11.794871794871796</v>
      </c>
      <c r="W479" s="347">
        <f>IFERROR(W477/H477,"0")+IFERROR(W478/H478,"0")</f>
        <v>12</v>
      </c>
      <c r="X479" s="347">
        <f>IFERROR(IF(X477="",0,X477),"0")+IFERROR(IF(X478="",0,X478),"0")</f>
        <v>0.26100000000000001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92</v>
      </c>
      <c r="W480" s="347">
        <f>IFERROR(SUM(W477:W478),"0")</f>
        <v>93.6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59</v>
      </c>
      <c r="W498" s="346">
        <f>IFERROR(IF(V498="",0,CEILING((V498/$H498),1)*$H498),"")</f>
        <v>63</v>
      </c>
      <c r="X498" s="36">
        <f>IFERROR(IF(W498=0,"",ROUNDUP(W498/H498,0)*0.00753),"")</f>
        <v>0.11295000000000001</v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56</v>
      </c>
      <c r="W499" s="346">
        <f>IFERROR(IF(V499="",0,CEILING((V499/$H499),1)*$H499),"")</f>
        <v>58.800000000000004</v>
      </c>
      <c r="X499" s="36">
        <f>IFERROR(IF(W499=0,"",ROUNDUP(W499/H499,0)*0.00753),"")</f>
        <v>0.10542</v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27.38095238095238</v>
      </c>
      <c r="W502" s="347">
        <f>IFERROR(W498/H498,"0")+IFERROR(W499/H499,"0")+IFERROR(W500/H500,"0")+IFERROR(W501/H501,"0")</f>
        <v>29</v>
      </c>
      <c r="X502" s="347">
        <f>IFERROR(IF(X498="",0,X498),"0")+IFERROR(IF(X499="",0,X499),"0")+IFERROR(IF(X500="",0,X500),"0")+IFERROR(IF(X501="",0,X501),"0")</f>
        <v>0.21837000000000001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115</v>
      </c>
      <c r="W503" s="347">
        <f>IFERROR(SUM(W498:W501),"0")</f>
        <v>121.80000000000001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296</v>
      </c>
      <c r="W505" s="346">
        <f>IFERROR(IF(V505="",0,CEILING((V505/$H505),1)*$H505),"")</f>
        <v>296.39999999999998</v>
      </c>
      <c r="X505" s="36">
        <f>IFERROR(IF(W505=0,"",ROUNDUP(W505/H505,0)*0.02175),"")</f>
        <v>0.8264999999999999</v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37.948717948717949</v>
      </c>
      <c r="W510" s="347">
        <f>IFERROR(W505/H505,"0")+IFERROR(W506/H506,"0")+IFERROR(W507/H507,"0")+IFERROR(W508/H508,"0")+IFERROR(W509/H509,"0")</f>
        <v>38</v>
      </c>
      <c r="X510" s="347">
        <f>IFERROR(IF(X505="",0,X505),"0")+IFERROR(IF(X506="",0,X506),"0")+IFERROR(IF(X507="",0,X507),"0")+IFERROR(IF(X508="",0,X508),"0")+IFERROR(IF(X509="",0,X509),"0")</f>
        <v>0.8264999999999999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296</v>
      </c>
      <c r="W511" s="347">
        <f>IFERROR(SUM(W505:W509),"0")</f>
        <v>296.39999999999998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11620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11774.72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12225.803898640956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12389.360000000002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21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21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12750.803898640956</v>
      </c>
      <c r="W515" s="347">
        <f>GrossWeightTotalR+PalletQtyTotalR*25</f>
        <v>12914.360000000002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1595.5427648022473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1618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23.107429999999994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585.6</v>
      </c>
      <c r="F522" s="46">
        <f>IFERROR(W130*1,"0")+IFERROR(W131*1,"0")+IFERROR(W132*1,"0")+IFERROR(W133*1,"0")</f>
        <v>373.5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50.400000000000006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1693.8000000000002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46.4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187.2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16.8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6810.6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296.39999999999998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119.70000000000002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163.80000000000001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1012.3200000000002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418.2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