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1402CE3-B5F3-4497-8546-D5FD7971F3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W53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4" i="1" l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34" i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8" i="1"/>
  <c r="X150" i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<sst xmlns="http://schemas.openxmlformats.org/spreadsheetml/2006/main" count="2224" uniqueCount="747">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</sst>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507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370</v>
      </c>
      <c r="W51" s="349">
        <f>IFERROR(IF(V51="",0,CEILING((V51/$H51),1)*$H51),"")</f>
        <v>378</v>
      </c>
      <c r="X51" s="36">
        <f>IFERROR(IF(W51=0,"",ROUNDUP(W51/H51,0)*0.02175),"")</f>
        <v>0.76124999999999998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102.6</v>
      </c>
      <c r="W52" s="349">
        <f>IFERROR(IF(V52="",0,CEILING((V52/$H52),1)*$H52),"")</f>
        <v>102.60000000000001</v>
      </c>
      <c r="X52" s="36">
        <f>IFERROR(IF(W52=0,"",ROUNDUP(W52/H52,0)*0.00753),"")</f>
        <v>0.28614000000000001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72.259259259259252</v>
      </c>
      <c r="W53" s="350">
        <f>IFERROR(W51/H51,"0")+IFERROR(W52/H52,"0")</f>
        <v>73</v>
      </c>
      <c r="X53" s="350">
        <f>IFERROR(IF(X51="",0,X51),"0")+IFERROR(IF(X52="",0,X52),"0")</f>
        <v>1.04739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472.6</v>
      </c>
      <c r="W54" s="350">
        <f>IFERROR(SUM(W51:W52),"0")</f>
        <v>480.6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450</v>
      </c>
      <c r="W57" s="349">
        <f>IFERROR(IF(V57="",0,CEILING((V57/$H57),1)*$H57),"")</f>
        <v>453.6</v>
      </c>
      <c r="X57" s="36">
        <f>IFERROR(IF(W57=0,"",ROUNDUP(W57/H57,0)*0.02175),"")</f>
        <v>0.91349999999999998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198</v>
      </c>
      <c r="W59" s="349">
        <f>IFERROR(IF(V59="",0,CEILING((V59/$H59),1)*$H59),"")</f>
        <v>198</v>
      </c>
      <c r="X59" s="36">
        <f>IFERROR(IF(W59=0,"",ROUNDUP(W59/H59,0)*0.00937),"")</f>
        <v>0.41227999999999998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85.666666666666657</v>
      </c>
      <c r="W61" s="350">
        <f>IFERROR(W57/H57,"0")+IFERROR(W58/H58,"0")+IFERROR(W59/H59,"0")+IFERROR(W60/H60,"0")</f>
        <v>86</v>
      </c>
      <c r="X61" s="350">
        <f>IFERROR(IF(X57="",0,X57),"0")+IFERROR(IF(X58="",0,X58),"0")+IFERROR(IF(X59="",0,X59),"0")+IFERROR(IF(X60="",0,X60),"0")</f>
        <v>1.32578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648</v>
      </c>
      <c r="W62" s="350">
        <f>IFERROR(SUM(W57:W60),"0")</f>
        <v>651.6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30</v>
      </c>
      <c r="W67" s="349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90</v>
      </c>
      <c r="W69" s="349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16</v>
      </c>
      <c r="W73" s="349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103.5</v>
      </c>
      <c r="W79" s="349">
        <f t="shared" si="2"/>
        <v>103.5</v>
      </c>
      <c r="X79" s="36">
        <f t="shared" si="4"/>
        <v>0.21551000000000001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16</v>
      </c>
      <c r="W80" s="349">
        <f t="shared" si="2"/>
        <v>16</v>
      </c>
      <c r="X80" s="36">
        <f>IFERROR(IF(W80=0,"",ROUNDUP(W80/H80,0)*0.00753),"")</f>
        <v>3.7650000000000003E-2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43.011904761904759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0.55164000000000002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255.5</v>
      </c>
      <c r="W87" s="350">
        <f>IFERROR(SUM(W65:W85),"0")</f>
        <v>266.3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15</v>
      </c>
      <c r="W96" s="349">
        <f t="shared" ref="W96:W103" si="5">IFERROR(IF(V96="",0,CEILING((V96/$H96),1)*$H96),"")</f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36</v>
      </c>
      <c r="W98" s="349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14</v>
      </c>
      <c r="W103" s="349">
        <f t="shared" si="5"/>
        <v>14</v>
      </c>
      <c r="X103" s="36">
        <f>IFERROR(IF(W103=0,"",ROUNDUP(W103/H103,0)*0.00753),"")</f>
        <v>3.7650000000000003E-2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10.666666666666668</v>
      </c>
      <c r="W104" s="350">
        <f>IFERROR(W96/H96,"0")+IFERROR(W97/H97,"0")+IFERROR(W98/H98,"0")+IFERROR(W99/H99,"0")+IFERROR(W100/H100,"0")+IFERROR(W101/H101,"0")+IFERROR(W102/H102,"0")+IFERROR(W103/H103,"0")</f>
        <v>11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0.16815000000000002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65</v>
      </c>
      <c r="W105" s="350">
        <f>IFERROR(SUM(W96:W103),"0")</f>
        <v>68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68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150</v>
      </c>
      <c r="W109" s="349">
        <f t="shared" si="6"/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13.5</v>
      </c>
      <c r="W114" s="349">
        <f t="shared" si="6"/>
        <v>13.5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7.5</v>
      </c>
      <c r="W117" s="349">
        <f t="shared" si="6"/>
        <v>9</v>
      </c>
      <c r="X117" s="36">
        <f>IFERROR(IF(W117=0,"",ROUNDUP(W117/H117,0)*0.00753),"")</f>
        <v>2.2589999999999999E-2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33.452380952380949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35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0.6474899999999999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239</v>
      </c>
      <c r="W120" s="350">
        <f>IFERROR(SUM(W107:W118),"0")</f>
        <v>249.3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20</v>
      </c>
      <c r="W133" s="349">
        <f>IFERROR(IF(V133="",0,CEILING((V133/$H133),1)*$H133),"")</f>
        <v>25.200000000000003</v>
      </c>
      <c r="X133" s="36">
        <f>IFERROR(IF(W133=0,"",ROUNDUP(W133/H133,0)*0.02175),"")</f>
        <v>6.5250000000000002E-2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22.5</v>
      </c>
      <c r="W136" s="349">
        <f>IFERROR(IF(V136="",0,CEILING((V136/$H136),1)*$H136),"")</f>
        <v>24.3</v>
      </c>
      <c r="X136" s="36">
        <f>IFERROR(IF(W136=0,"",ROUNDUP(W136/H136,0)*0.00753),"")</f>
        <v>6.7769999999999997E-2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10.714285714285714</v>
      </c>
      <c r="W137" s="350">
        <f>IFERROR(W133/H133,"0")+IFERROR(W134/H134,"0")+IFERROR(W135/H135,"0")+IFERROR(W136/H136,"0")</f>
        <v>12</v>
      </c>
      <c r="X137" s="350">
        <f>IFERROR(IF(X133="",0,X133),"0")+IFERROR(IF(X134="",0,X134),"0")+IFERROR(IF(X135="",0,X135),"0")+IFERROR(IF(X136="",0,X136),"0")</f>
        <v>0.13302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42.5</v>
      </c>
      <c r="W138" s="350">
        <f>IFERROR(SUM(W133:W136),"0")</f>
        <v>49.5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30</v>
      </c>
      <c r="W149" s="349">
        <f t="shared" ref="W149:W157" si="8">IFERROR(IF(V149="",0,CEILING((V149/$H149),1)*$H149),"")</f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10.5</v>
      </c>
      <c r="W152" s="349">
        <f t="shared" si="8"/>
        <v>10.5</v>
      </c>
      <c r="X152" s="36">
        <f>IFERROR(IF(W152=0,"",ROUNDUP(W152/H152,0)*0.00502),"")</f>
        <v>2.5100000000000001E-2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12.142857142857142</v>
      </c>
      <c r="W158" s="350">
        <f>IFERROR(W149/H149,"0")+IFERROR(W150/H150,"0")+IFERROR(W151/H151,"0")+IFERROR(W152/H152,"0")+IFERROR(W153/H153,"0")+IFERROR(W154/H154,"0")+IFERROR(W155/H155,"0")+IFERROR(W156/H156,"0")+IFERROR(W157/H157,"0")</f>
        <v>13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8.5339999999999999E-2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40.5</v>
      </c>
      <c r="W159" s="350">
        <f>IFERROR(SUM(W149:W157),"0")</f>
        <v>44.1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40</v>
      </c>
      <c r="W172" s="349">
        <f>IFERROR(IF(V172="",0,CEILING((V172/$H172),1)*$H172),"")</f>
        <v>43.2</v>
      </c>
      <c r="X172" s="36">
        <f>IFERROR(IF(W172=0,"",ROUNDUP(W172/H172,0)*0.00937),"")</f>
        <v>7.4959999999999999E-2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15</v>
      </c>
      <c r="W173" s="349">
        <f>IFERROR(IF(V173="",0,CEILING((V173/$H173),1)*$H173),"")</f>
        <v>16.200000000000003</v>
      </c>
      <c r="X173" s="36">
        <f>IFERROR(IF(W173=0,"",ROUNDUP(W173/H173,0)*0.00937),"")</f>
        <v>2.811E-2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16</v>
      </c>
      <c r="W174" s="349">
        <f>IFERROR(IF(V174="",0,CEILING((V174/$H174),1)*$H174),"")</f>
        <v>16.200000000000003</v>
      </c>
      <c r="X174" s="36">
        <f>IFERROR(IF(W174=0,"",ROUNDUP(W174/H174,0)*0.00937),"")</f>
        <v>2.811E-2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20</v>
      </c>
      <c r="W175" s="349">
        <f>IFERROR(IF(V175="",0,CEILING((V175/$H175),1)*$H175),"")</f>
        <v>21.6</v>
      </c>
      <c r="X175" s="36">
        <f>IFERROR(IF(W175=0,"",ROUNDUP(W175/H175,0)*0.00937),"")</f>
        <v>3.7479999999999999E-2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16.851851851851848</v>
      </c>
      <c r="W176" s="350">
        <f>IFERROR(W172/H172,"0")+IFERROR(W173/H173,"0")+IFERROR(W174/H174,"0")+IFERROR(W175/H175,"0")</f>
        <v>18</v>
      </c>
      <c r="X176" s="350">
        <f>IFERROR(IF(X172="",0,X172),"0")+IFERROR(IF(X173="",0,X173),"0")+IFERROR(IF(X174="",0,X174),"0")+IFERROR(IF(X175="",0,X175),"0")</f>
        <v>0.16865999999999998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91</v>
      </c>
      <c r="W177" s="350">
        <f>IFERROR(SUM(W172:W175),"0")</f>
        <v>97.200000000000017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8</v>
      </c>
      <c r="W183" s="349">
        <f t="shared" si="9"/>
        <v>15.6</v>
      </c>
      <c r="X183" s="36">
        <f>IFERROR(IF(W183=0,"",ROUNDUP(W183/H183,0)*0.02175),"")</f>
        <v>4.3499999999999997E-2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25.2</v>
      </c>
      <c r="W191" s="349">
        <f t="shared" si="9"/>
        <v>26.4</v>
      </c>
      <c r="X191" s="36">
        <f t="shared" si="10"/>
        <v>8.2830000000000001E-2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6.75</v>
      </c>
      <c r="W192" s="349">
        <f t="shared" si="9"/>
        <v>7.1999999999999993</v>
      </c>
      <c r="X192" s="36">
        <f t="shared" si="10"/>
        <v>2.2589999999999999E-2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6</v>
      </c>
      <c r="W194" s="349">
        <f t="shared" si="9"/>
        <v>7.1999999999999993</v>
      </c>
      <c r="X194" s="36">
        <f t="shared" si="10"/>
        <v>2.2589999999999999E-2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16.838141025641026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0.17151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45.95</v>
      </c>
      <c r="W197" s="350">
        <f>IFERROR(SUM(W179:W195),"0")</f>
        <v>56.400000000000006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19.600000000000001</v>
      </c>
      <c r="W216" s="349">
        <f>IFERROR(IF(V216="",0,CEILING((V216/$H216),1)*$H216),"")</f>
        <v>21</v>
      </c>
      <c r="X216" s="36">
        <f>IFERROR(IF(W216=0,"",ROUNDUP(W216/H216,0)*0.00502),"")</f>
        <v>5.0200000000000002E-2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9.3333333333333339</v>
      </c>
      <c r="W217" s="350">
        <f>IFERROR(W216/H216,"0")</f>
        <v>10</v>
      </c>
      <c r="X217" s="350">
        <f>IFERROR(IF(X216="",0,X216),"0")</f>
        <v>5.0200000000000002E-2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19.600000000000001</v>
      </c>
      <c r="W218" s="350">
        <f>IFERROR(SUM(W216:W216),"0")</f>
        <v>21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660</v>
      </c>
      <c r="W233" s="349">
        <f t="shared" si="13"/>
        <v>669.6</v>
      </c>
      <c r="X233" s="36">
        <f>IFERROR(IF(W233=0,"",ROUNDUP(W233/H233,0)*0.02175),"")</f>
        <v>1.3484999999999998</v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110</v>
      </c>
      <c r="W235" s="349">
        <f t="shared" si="13"/>
        <v>118.80000000000001</v>
      </c>
      <c r="X235" s="36">
        <f>IFERROR(IF(W235=0,"",ROUNDUP(W235/H235,0)*0.02175),"")</f>
        <v>0.23924999999999999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40</v>
      </c>
      <c r="W237" s="349">
        <f t="shared" si="13"/>
        <v>43.2</v>
      </c>
      <c r="X237" s="36">
        <f>IFERROR(IF(W237=0,"",ROUNDUP(W237/H237,0)*0.02175),"")</f>
        <v>8.6999999999999994E-2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175</v>
      </c>
      <c r="W239" s="349">
        <f t="shared" si="13"/>
        <v>175</v>
      </c>
      <c r="X239" s="36">
        <f t="shared" ref="X239:X245" si="14">IFERROR(IF(W239=0,"",ROUNDUP(W239/H239,0)*0.00937),"")</f>
        <v>0.32795000000000002</v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85</v>
      </c>
      <c r="W241" s="349">
        <f t="shared" si="13"/>
        <v>85</v>
      </c>
      <c r="X241" s="36">
        <f t="shared" si="14"/>
        <v>0.15928999999999999</v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127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129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2.1619899999999999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1070</v>
      </c>
      <c r="W247" s="350">
        <f>IFERROR(SUM(W231:W245),"0")</f>
        <v>1091.6000000000001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150</v>
      </c>
      <c r="W253" s="349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246</v>
      </c>
      <c r="W254" s="349">
        <f>IFERROR(IF(V254="",0,CEILING((V254/$H254),1)*$H254),"")</f>
        <v>247.8</v>
      </c>
      <c r="X254" s="36">
        <f>IFERROR(IF(W254=0,"",ROUNDUP(W254/H254,0)*0.00753),"")</f>
        <v>0.44427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83.3</v>
      </c>
      <c r="W255" s="349">
        <f>IFERROR(IF(V255="",0,CEILING((V255/$H255),1)*$H255),"")</f>
        <v>84</v>
      </c>
      <c r="X255" s="36">
        <f>IFERROR(IF(W255=0,"",ROUNDUP(W255/H255,0)*0.00502),"")</f>
        <v>0.20080000000000001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133.95238095238093</v>
      </c>
      <c r="W257" s="350">
        <f>IFERROR(W253/H253,"0")+IFERROR(W254/H254,"0")+IFERROR(W255/H255,"0")+IFERROR(W256/H256,"0")</f>
        <v>135</v>
      </c>
      <c r="X257" s="350">
        <f>IFERROR(IF(X253="",0,X253),"0")+IFERROR(IF(X254="",0,X254),"0")+IFERROR(IF(X255="",0,X255),"0")+IFERROR(IF(X256="",0,X256),"0")</f>
        <v>0.91614999999999991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479.3</v>
      </c>
      <c r="W258" s="350">
        <f>IFERROR(SUM(W253:W256),"0")</f>
        <v>483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8110</v>
      </c>
      <c r="W260" s="349">
        <f t="shared" ref="W260:W267" si="15">IFERROR(IF(V260="",0,CEILING((V260/$H260),1)*$H260),"")</f>
        <v>8112</v>
      </c>
      <c r="X260" s="36">
        <f>IFERROR(IF(W260=0,"",ROUNDUP(W260/H260,0)*0.02175),"")</f>
        <v>22.619999999999997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18</v>
      </c>
      <c r="W263" s="349">
        <f t="shared" si="15"/>
        <v>18</v>
      </c>
      <c r="X263" s="36">
        <f>IFERROR(IF(W263=0,"",ROUNDUP(W263/H263,0)*0.00937),"")</f>
        <v>4.6850000000000003E-2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1044.7435897435898</v>
      </c>
      <c r="W268" s="350">
        <f>IFERROR(W260/H260,"0")+IFERROR(W261/H261,"0")+IFERROR(W262/H262,"0")+IFERROR(W263/H263,"0")+IFERROR(W264/H264,"0")+IFERROR(W265/H265,"0")+IFERROR(W266/H266,"0")+IFERROR(W267/H267,"0")</f>
        <v>1045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22.666849999999997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8128</v>
      </c>
      <c r="W269" s="350">
        <f>IFERROR(SUM(W260:W267),"0")</f>
        <v>8130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196</v>
      </c>
      <c r="W272" s="349">
        <f>IFERROR(IF(V272="",0,CEILING((V272/$H272),1)*$H272),"")</f>
        <v>202.79999999999998</v>
      </c>
      <c r="X272" s="36">
        <f>IFERROR(IF(W272=0,"",ROUNDUP(W272/H272,0)*0.02175),"")</f>
        <v>0.5655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72</v>
      </c>
      <c r="W273" s="349">
        <f>IFERROR(IF(V273="",0,CEILING((V273/$H273),1)*$H273),"")</f>
        <v>75.600000000000009</v>
      </c>
      <c r="X273" s="36">
        <f>IFERROR(IF(W273=0,"",ROUNDUP(W273/H273,0)*0.02175),"")</f>
        <v>0.19574999999999998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33.699633699633701</v>
      </c>
      <c r="W274" s="350">
        <f>IFERROR(W271/H271,"0")+IFERROR(W272/H272,"0")+IFERROR(W273/H273,"0")</f>
        <v>35</v>
      </c>
      <c r="X274" s="350">
        <f>IFERROR(IF(X271="",0,X271),"0")+IFERROR(IF(X272="",0,X272),"0")+IFERROR(IF(X273="",0,X273),"0")</f>
        <v>0.76124999999999998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268</v>
      </c>
      <c r="W275" s="350">
        <f>IFERROR(SUM(W271:W273),"0")</f>
        <v>278.39999999999998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2.72</v>
      </c>
      <c r="W279" s="349">
        <f>IFERROR(IF(V279="",0,CEILING((V279/$H279),1)*$H279),"")</f>
        <v>5.0999999999999996</v>
      </c>
      <c r="X279" s="36">
        <f>IFERROR(IF(W279=0,"",ROUNDUP(W279/H279,0)*0.00753),"")</f>
        <v>1.506E-2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1.0666666666666669</v>
      </c>
      <c r="W280" s="350">
        <f>IFERROR(W277/H277,"0")+IFERROR(W278/H278,"0")+IFERROR(W279/H279,"0")</f>
        <v>2</v>
      </c>
      <c r="X280" s="350">
        <f>IFERROR(IF(X277="",0,X277),"0")+IFERROR(IF(X278="",0,X278),"0")+IFERROR(IF(X279="",0,X279),"0")</f>
        <v>1.506E-2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2.72</v>
      </c>
      <c r="W281" s="350">
        <f>IFERROR(SUM(W277:W279),"0")</f>
        <v>5.0999999999999996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100</v>
      </c>
      <c r="W290" s="349">
        <f t="shared" ref="W290:W297" si="16">IFERROR(IF(V290="",0,CEILING((V290/$H290),1)*$H290),"")</f>
        <v>108</v>
      </c>
      <c r="X290" s="36">
        <f>IFERROR(IF(W290=0,"",ROUNDUP(W290/H290,0)*0.02175),"")</f>
        <v>0.21749999999999997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20</v>
      </c>
      <c r="W292" s="349">
        <f t="shared" si="16"/>
        <v>23.2</v>
      </c>
      <c r="X292" s="36">
        <f>IFERROR(IF(W292=0,"",ROUNDUP(W292/H292,0)*0.02175),"")</f>
        <v>4.3499999999999997E-2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55</v>
      </c>
      <c r="W296" s="349">
        <f t="shared" si="16"/>
        <v>55</v>
      </c>
      <c r="X296" s="36">
        <f>IFERROR(IF(W296=0,"",ROUNDUP(W296/H296,0)*0.00937),"")</f>
        <v>0.10306999999999999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15</v>
      </c>
      <c r="W297" s="349">
        <f t="shared" si="16"/>
        <v>15</v>
      </c>
      <c r="X297" s="36">
        <f>IFERROR(IF(W297=0,"",ROUNDUP(W297/H297,0)*0.00937),"")</f>
        <v>2.811E-2</v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24.983397190293744</v>
      </c>
      <c r="W298" s="350">
        <f>IFERROR(W290/H290,"0")+IFERROR(W291/H291,"0")+IFERROR(W292/H292,"0")+IFERROR(W293/H293,"0")+IFERROR(W294/H294,"0")+IFERROR(W295/H295,"0")+IFERROR(W296/H296,"0")+IFERROR(W297/H297,"0")</f>
        <v>26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0.39217999999999997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190</v>
      </c>
      <c r="W299" s="350">
        <f>IFERROR(SUM(W290:W297),"0")</f>
        <v>201.2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140</v>
      </c>
      <c r="W311" s="349">
        <f>IFERROR(IF(V311="",0,CEILING((V311/$H311),1)*$H311),"")</f>
        <v>145.79999999999998</v>
      </c>
      <c r="X311" s="36">
        <f>IFERROR(IF(W311=0,"",ROUNDUP(W311/H311,0)*0.02175),"")</f>
        <v>0.39149999999999996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116.9</v>
      </c>
      <c r="W312" s="349">
        <f>IFERROR(IF(V312="",0,CEILING((V312/$H312),1)*$H312),"")</f>
        <v>117.60000000000001</v>
      </c>
      <c r="X312" s="36">
        <f>IFERROR(IF(W312=0,"",ROUNDUP(W312/H312,0)*0.00753),"")</f>
        <v>0.42168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81.899999999999991</v>
      </c>
      <c r="W313" s="349">
        <f>IFERROR(IF(V313="",0,CEILING((V313/$H313),1)*$H313),"")</f>
        <v>81.900000000000006</v>
      </c>
      <c r="X313" s="36">
        <f>IFERROR(IF(W313=0,"",ROUNDUP(W313/H313,0)*0.00753),"")</f>
        <v>0.29366999999999999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111.95061728395061</v>
      </c>
      <c r="W314" s="350">
        <f>IFERROR(W311/H311,"0")+IFERROR(W312/H312,"0")+IFERROR(W313/H313,"0")</f>
        <v>113</v>
      </c>
      <c r="X314" s="350">
        <f>IFERROR(IF(X311="",0,X311),"0")+IFERROR(IF(X312="",0,X312),"0")+IFERROR(IF(X313="",0,X313),"0")</f>
        <v>1.1068500000000001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338.79999999999995</v>
      </c>
      <c r="W315" s="350">
        <f>IFERROR(SUM(W311:W313),"0")</f>
        <v>345.29999999999995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1810</v>
      </c>
      <c r="W334" s="349">
        <f t="shared" si="17"/>
        <v>1815</v>
      </c>
      <c r="X334" s="36">
        <f>IFERROR(IF(W334=0,"",ROUNDUP(W334/H334,0)*0.02175),"")</f>
        <v>2.6317499999999998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180</v>
      </c>
      <c r="W336" s="349">
        <f t="shared" si="17"/>
        <v>180</v>
      </c>
      <c r="X336" s="36">
        <f>IFERROR(IF(W336=0,"",ROUNDUP(W336/H336,0)*0.02175),"")</f>
        <v>0.26100000000000001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395</v>
      </c>
      <c r="W338" s="349">
        <f t="shared" si="17"/>
        <v>405</v>
      </c>
      <c r="X338" s="36">
        <f>IFERROR(IF(W338=0,"",ROUNDUP(W338/H338,0)*0.02175),"")</f>
        <v>0.58724999999999994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159.00000000000003</v>
      </c>
      <c r="W341" s="350">
        <f>IFERROR(W333/H333,"0")+IFERROR(W334/H334,"0")+IFERROR(W335/H335,"0")+IFERROR(W336/H336,"0")+IFERROR(W337/H337,"0")+IFERROR(W338/H338,"0")+IFERROR(W339/H339,"0")+IFERROR(W340/H340,"0")</f>
        <v>160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3.48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2385</v>
      </c>
      <c r="W342" s="350">
        <f>IFERROR(SUM(W333:W340),"0")</f>
        <v>2400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1225</v>
      </c>
      <c r="W344" s="349">
        <f>IFERROR(IF(V344="",0,CEILING((V344/$H344),1)*$H344),"")</f>
        <v>1230</v>
      </c>
      <c r="X344" s="36">
        <f>IFERROR(IF(W344=0,"",ROUNDUP(W344/H344,0)*0.02175),"")</f>
        <v>1.7834999999999999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4</v>
      </c>
      <c r="W346" s="349">
        <f>IFERROR(IF(V346="",0,CEILING((V346/$H346),1)*$H346),"")</f>
        <v>4</v>
      </c>
      <c r="X346" s="36">
        <f>IFERROR(IF(W346=0,"",ROUNDUP(W346/H346,0)*0.00937),"")</f>
        <v>9.3699999999999999E-3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82.666666666666671</v>
      </c>
      <c r="W347" s="350">
        <f>IFERROR(W344/H344,"0")+IFERROR(W345/H345,"0")+IFERROR(W346/H346,"0")</f>
        <v>83</v>
      </c>
      <c r="X347" s="350">
        <f>IFERROR(IF(X344="",0,X344),"0")+IFERROR(IF(X345="",0,X345),"0")+IFERROR(IF(X346="",0,X346),"0")</f>
        <v>1.79287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1229</v>
      </c>
      <c r="W348" s="350">
        <f>IFERROR(SUM(W344:W346),"0")</f>
        <v>1234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25</v>
      </c>
      <c r="W391" s="349">
        <f t="shared" ref="W391:W403" si="18">IFERROR(IF(V391="",0,CEILING((V391/$H391),1)*$H391),"")</f>
        <v>25.200000000000003</v>
      </c>
      <c r="X391" s="36">
        <f>IFERROR(IF(W391=0,"",ROUNDUP(W391/H391,0)*0.00753),"")</f>
        <v>4.5179999999999998E-2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9.4499999999999993</v>
      </c>
      <c r="W396" s="349">
        <f t="shared" si="18"/>
        <v>10.5</v>
      </c>
      <c r="X396" s="36">
        <f t="shared" si="19"/>
        <v>2.5100000000000001E-2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13.3</v>
      </c>
      <c r="W398" s="349">
        <f t="shared" si="18"/>
        <v>14.700000000000001</v>
      </c>
      <c r="X398" s="36">
        <f t="shared" si="19"/>
        <v>3.5140000000000005E-2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9.1</v>
      </c>
      <c r="W400" s="349">
        <f t="shared" si="18"/>
        <v>10.5</v>
      </c>
      <c r="X400" s="36">
        <f t="shared" si="19"/>
        <v>2.5100000000000001E-2</v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11.55</v>
      </c>
      <c r="W402" s="349">
        <f t="shared" si="18"/>
        <v>12.600000000000001</v>
      </c>
      <c r="X402" s="36">
        <f t="shared" si="19"/>
        <v>3.0120000000000001E-2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26.619047619047617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0.16064000000000001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68.400000000000006</v>
      </c>
      <c r="W405" s="350">
        <f>IFERROR(SUM(W391:W403),"0")</f>
        <v>73.5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4</v>
      </c>
      <c r="W430" s="349">
        <f t="shared" ref="W430:W436" si="20">IFERROR(IF(V430="",0,CEILING((V430/$H430),1)*$H430),"")</f>
        <v>4.2</v>
      </c>
      <c r="X430" s="36">
        <f>IFERROR(IF(W430=0,"",ROUNDUP(W430/H430,0)*0.00753),"")</f>
        <v>7.5300000000000002E-3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4.1999999999999993</v>
      </c>
      <c r="W435" s="349">
        <f t="shared" si="20"/>
        <v>4.2</v>
      </c>
      <c r="X435" s="36">
        <f>IFERROR(IF(W435=0,"",ROUNDUP(W435/H435,0)*0.00502),"")</f>
        <v>1.004E-2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2.9523809523809517</v>
      </c>
      <c r="W437" s="350">
        <f>IFERROR(W430/H430,"0")+IFERROR(W431/H431,"0")+IFERROR(W432/H432,"0")+IFERROR(W433/H433,"0")+IFERROR(W434/H434,"0")+IFERROR(W435/H435,"0")+IFERROR(W436/H436,"0")</f>
        <v>3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1.7570000000000002E-2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8.1999999999999993</v>
      </c>
      <c r="W438" s="350">
        <f>IFERROR(SUM(W430:W436),"0")</f>
        <v>8.4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85</v>
      </c>
      <c r="W450" s="349">
        <f t="shared" ref="W450:W462" si="21">IFERROR(IF(V450="",0,CEILING((V450/$H450),1)*$H450),"")</f>
        <v>89.76</v>
      </c>
      <c r="X450" s="36">
        <f t="shared" ref="X450:X456" si="22">IFERROR(IF(W450=0,"",ROUNDUP(W450/H450,0)*0.01196),"")</f>
        <v>0.20332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25</v>
      </c>
      <c r="W452" s="349">
        <f t="shared" si="21"/>
        <v>26.400000000000002</v>
      </c>
      <c r="X452" s="36">
        <f t="shared" si="22"/>
        <v>5.9799999999999999E-2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5</v>
      </c>
      <c r="W453" s="349">
        <f t="shared" si="21"/>
        <v>5.28</v>
      </c>
      <c r="X453" s="36">
        <f t="shared" si="22"/>
        <v>1.196E-2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25</v>
      </c>
      <c r="W455" s="349">
        <f t="shared" si="21"/>
        <v>26.400000000000002</v>
      </c>
      <c r="X455" s="36">
        <f t="shared" si="22"/>
        <v>5.9799999999999999E-2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26.515151515151512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0.33488000000000007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140</v>
      </c>
      <c r="W464" s="350">
        <f>IFERROR(SUM(W450:W462),"0")</f>
        <v>147.84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95</v>
      </c>
      <c r="W466" s="349">
        <f>IFERROR(IF(V466="",0,CEILING((V466/$H466),1)*$H466),"")</f>
        <v>95.04</v>
      </c>
      <c r="X466" s="36">
        <f>IFERROR(IF(W466=0,"",ROUNDUP(W466/H466,0)*0.01196),"")</f>
        <v>0.21528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17.992424242424242</v>
      </c>
      <c r="W468" s="350">
        <f>IFERROR(W466/H466,"0")+IFERROR(W467/H467,"0")</f>
        <v>18</v>
      </c>
      <c r="X468" s="350">
        <f>IFERROR(IF(X466="",0,X466),"0")+IFERROR(IF(X467="",0,X467),"0")</f>
        <v>0.21528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95</v>
      </c>
      <c r="W469" s="350">
        <f>IFERROR(SUM(W466:W467),"0")</f>
        <v>95.04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15</v>
      </c>
      <c r="W471" s="349">
        <f t="shared" ref="W471:W476" si="23">IFERROR(IF(V471="",0,CEILING((V471/$H471),1)*$H471),"")</f>
        <v>15.84</v>
      </c>
      <c r="X471" s="36">
        <f>IFERROR(IF(W471=0,"",ROUNDUP(W471/H471,0)*0.01196),"")</f>
        <v>3.5880000000000002E-2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38</v>
      </c>
      <c r="W472" s="349">
        <f t="shared" si="23"/>
        <v>42.24</v>
      </c>
      <c r="X472" s="36">
        <f>IFERROR(IF(W472=0,"",ROUNDUP(W472/H472,0)*0.01196),"")</f>
        <v>9.5680000000000001E-2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30</v>
      </c>
      <c r="W473" s="349">
        <f t="shared" si="23"/>
        <v>31.68</v>
      </c>
      <c r="X473" s="36">
        <f>IFERROR(IF(W473=0,"",ROUNDUP(W473/H473,0)*0.01196),"")</f>
        <v>7.1760000000000004E-2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15.719696969696969</v>
      </c>
      <c r="W477" s="350">
        <f>IFERROR(W471/H471,"0")+IFERROR(W472/H472,"0")+IFERROR(W473/H473,"0")+IFERROR(W474/H474,"0")+IFERROR(W475/H475,"0")+IFERROR(W476/H476,"0")</f>
        <v>17</v>
      </c>
      <c r="X477" s="350">
        <f>IFERROR(IF(X471="",0,X471),"0")+IFERROR(IF(X472="",0,X472),"0")+IFERROR(IF(X473="",0,X473),"0")+IFERROR(IF(X474="",0,X474),"0")+IFERROR(IF(X475="",0,X475),"0")+IFERROR(IF(X476="",0,X476),"0")</f>
        <v>0.20332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83</v>
      </c>
      <c r="W478" s="350">
        <f>IFERROR(SUM(W471:W476),"0")</f>
        <v>89.759999999999991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160</v>
      </c>
      <c r="W489" s="349">
        <f>IFERROR(IF(V489="",0,CEILING((V489/$H489),1)*$H489),"")</f>
        <v>168</v>
      </c>
      <c r="X489" s="36">
        <f>IFERROR(IF(W489=0,"",ROUNDUP(W489/H489,0)*0.02175),"")</f>
        <v>0.30449999999999999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13.333333333333334</v>
      </c>
      <c r="W492" s="350">
        <f>IFERROR(W487/H487,"0")+IFERROR(W488/H488,"0")+IFERROR(W489/H489,"0")+IFERROR(W490/H490,"0")+IFERROR(W491/H491,"0")</f>
        <v>14</v>
      </c>
      <c r="X492" s="350">
        <f>IFERROR(IF(X487="",0,X487),"0")+IFERROR(IF(X488="",0,X488),"0")+IFERROR(IF(X489="",0,X489),"0")+IFERROR(IF(X490="",0,X490),"0")+IFERROR(IF(X491="",0,X491),"0")</f>
        <v>0.30449999999999999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160</v>
      </c>
      <c r="W493" s="350">
        <f>IFERROR(SUM(W487:W491),"0")</f>
        <v>168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160</v>
      </c>
      <c r="W501" s="349">
        <f>IFERROR(IF(V501="",0,CEILING((V501/$H501),1)*$H501),"")</f>
        <v>163.80000000000001</v>
      </c>
      <c r="X501" s="36">
        <f>IFERROR(IF(W501=0,"",ROUNDUP(W501/H501,0)*0.00753),"")</f>
        <v>0.29366999999999999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430</v>
      </c>
      <c r="W502" s="349">
        <f>IFERROR(IF(V502="",0,CEILING((V502/$H502),1)*$H502),"")</f>
        <v>432.6</v>
      </c>
      <c r="X502" s="36">
        <f>IFERROR(IF(W502=0,"",ROUNDUP(W502/H502,0)*0.00753),"")</f>
        <v>0.77559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140.47619047619048</v>
      </c>
      <c r="W505" s="350">
        <f>IFERROR(W501/H501,"0")+IFERROR(W502/H502,"0")+IFERROR(W503/H503,"0")+IFERROR(W504/H504,"0")</f>
        <v>142</v>
      </c>
      <c r="X505" s="350">
        <f>IFERROR(IF(X501="",0,X501),"0")+IFERROR(IF(X502="",0,X502),"0")+IFERROR(IF(X503="",0,X503),"0")+IFERROR(IF(X504="",0,X504),"0")</f>
        <v>1.0692599999999999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590</v>
      </c>
      <c r="W506" s="350">
        <f>IFERROR(SUM(W501:W504),"0")</f>
        <v>596.40000000000009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40</v>
      </c>
      <c r="W508" s="349">
        <f>IFERROR(IF(V508="",0,CEILING((V508/$H508),1)*$H508),"")</f>
        <v>46.8</v>
      </c>
      <c r="X508" s="36">
        <f>IFERROR(IF(W508=0,"",ROUNDUP(W508/H508,0)*0.02175),"")</f>
        <v>0.1305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5.1282051282051286</v>
      </c>
      <c r="W513" s="350">
        <f>IFERROR(W508/H508,"0")+IFERROR(W509/H509,"0")+IFERROR(W510/H510,"0")+IFERROR(W511/H511,"0")+IFERROR(W512/H512,"0")</f>
        <v>6</v>
      </c>
      <c r="X513" s="350">
        <f>IFERROR(IF(X508="",0,X508),"0")+IFERROR(IF(X509="",0,X509),"0")+IFERROR(IF(X510="",0,X510),"0")+IFERROR(IF(X511="",0,X511),"0")+IFERROR(IF(X512="",0,X512),"0")</f>
        <v>0.1305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40</v>
      </c>
      <c r="W514" s="350">
        <f>IFERROR(SUM(W508:W512),"0")</f>
        <v>46.8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17195.07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17378.34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18208.293377933689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18401.966000000008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34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19058.293377933689</v>
      </c>
      <c r="W518" s="350">
        <f>GrossWeightTotalR+PalletQtyTotalR*25</f>
        <v>19251.966000000008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2278.7367298144595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2306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40.078329999999987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480.6</v>
      </c>
      <c r="D525" s="46">
        <f>IFERROR(W57*1,"0")+IFERROR(W58*1,"0")+IFERROR(W59*1,"0")+IFERROR(W60*1,"0")</f>
        <v>651.6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583.6</v>
      </c>
      <c r="F525" s="46">
        <f>IFERROR(W133*1,"0")+IFERROR(W134*1,"0")+IFERROR(W135*1,"0")+IFERROR(W136*1,"0")</f>
        <v>49.5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44.1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153.6</v>
      </c>
      <c r="J525" s="46">
        <f>IFERROR(W207*1,"0")+IFERROR(W208*1,"0")+IFERROR(W209*1,"0")+IFERROR(W210*1,"0")+IFERROR(W211*1,"0")+IFERROR(W212*1,"0")+IFERROR(W216*1,"0")</f>
        <v>21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9988.1</v>
      </c>
      <c r="N525" s="46">
        <f>IFERROR(W290*1,"0")+IFERROR(W291*1,"0")+IFERROR(W292*1,"0")+IFERROR(W293*1,"0")+IFERROR(W294*1,"0")+IFERROR(W295*1,"0")+IFERROR(W296*1,"0")+IFERROR(W297*1,"0")+IFERROR(W301*1,"0")+IFERROR(W302*1,"0")</f>
        <v>201.2</v>
      </c>
      <c r="O525" s="46">
        <f>IFERROR(W307*1,"0")+IFERROR(W311*1,"0")+IFERROR(W312*1,"0")+IFERROR(W313*1,"0")+IFERROR(W317*1,"0")+IFERROR(W321*1,"0")</f>
        <v>345.29999999999995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3634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73.5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8.4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332.64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811.2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2024-03-18T09:46:38Z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