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19,03,24 Горина\"/>
    </mc:Choice>
  </mc:AlternateContent>
  <xr:revisionPtr revIDLastSave="0" documentId="13_ncr:1_{AB0CD159-C637-41AD-A03F-B2B65E203F9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X477" i="1" s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X463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T525" i="1" s="1"/>
  <c r="N425" i="1"/>
  <c r="V422" i="1"/>
  <c r="V421" i="1"/>
  <c r="X420" i="1"/>
  <c r="W420" i="1"/>
  <c r="N420" i="1"/>
  <c r="W419" i="1"/>
  <c r="N419" i="1"/>
  <c r="X418" i="1"/>
  <c r="W418" i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N387" i="1"/>
  <c r="X386" i="1"/>
  <c r="W386" i="1"/>
  <c r="N386" i="1"/>
  <c r="V382" i="1"/>
  <c r="W381" i="1"/>
  <c r="V381" i="1"/>
  <c r="X380" i="1"/>
  <c r="X381" i="1" s="1"/>
  <c r="W380" i="1"/>
  <c r="W382" i="1" s="1"/>
  <c r="N380" i="1"/>
  <c r="V378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N369" i="1"/>
  <c r="X368" i="1"/>
  <c r="X370" i="1" s="1"/>
  <c r="W368" i="1"/>
  <c r="W370" i="1" s="1"/>
  <c r="N368" i="1"/>
  <c r="V366" i="1"/>
  <c r="V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V357" i="1"/>
  <c r="W356" i="1"/>
  <c r="V356" i="1"/>
  <c r="X355" i="1"/>
  <c r="X356" i="1" s="1"/>
  <c r="W355" i="1"/>
  <c r="W357" i="1" s="1"/>
  <c r="N355" i="1"/>
  <c r="V353" i="1"/>
  <c r="V352" i="1"/>
  <c r="X351" i="1"/>
  <c r="W351" i="1"/>
  <c r="N351" i="1"/>
  <c r="W350" i="1"/>
  <c r="V348" i="1"/>
  <c r="W347" i="1"/>
  <c r="V347" i="1"/>
  <c r="X346" i="1"/>
  <c r="W346" i="1"/>
  <c r="N346" i="1"/>
  <c r="W345" i="1"/>
  <c r="X345" i="1" s="1"/>
  <c r="N345" i="1"/>
  <c r="X344" i="1"/>
  <c r="W344" i="1"/>
  <c r="W348" i="1" s="1"/>
  <c r="N344" i="1"/>
  <c r="V342" i="1"/>
  <c r="V341" i="1"/>
  <c r="X340" i="1"/>
  <c r="W340" i="1"/>
  <c r="N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W280" i="1" s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X268" i="1" s="1"/>
  <c r="W262" i="1"/>
  <c r="N262" i="1"/>
  <c r="W261" i="1"/>
  <c r="X261" i="1" s="1"/>
  <c r="N261" i="1"/>
  <c r="X260" i="1"/>
  <c r="W260" i="1"/>
  <c r="W268" i="1" s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X246" i="1" s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J525" i="1" s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W204" i="1" s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X174" i="1"/>
  <c r="X176" i="1" s="1"/>
  <c r="W174" i="1"/>
  <c r="N174" i="1"/>
  <c r="W173" i="1"/>
  <c r="X173" i="1" s="1"/>
  <c r="N173" i="1"/>
  <c r="X172" i="1"/>
  <c r="W172" i="1"/>
  <c r="W176" i="1" s="1"/>
  <c r="N172" i="1"/>
  <c r="V170" i="1"/>
  <c r="V169" i="1"/>
  <c r="X168" i="1"/>
  <c r="W168" i="1"/>
  <c r="N168" i="1"/>
  <c r="W167" i="1"/>
  <c r="W169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N150" i="1"/>
  <c r="X149" i="1"/>
  <c r="W149" i="1"/>
  <c r="N149" i="1"/>
  <c r="V146" i="1"/>
  <c r="W145" i="1"/>
  <c r="V145" i="1"/>
  <c r="X144" i="1"/>
  <c r="W144" i="1"/>
  <c r="N144" i="1"/>
  <c r="W143" i="1"/>
  <c r="X143" i="1" s="1"/>
  <c r="N143" i="1"/>
  <c r="X142" i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X129" i="1" s="1"/>
  <c r="W122" i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W107" i="1"/>
  <c r="W120" i="1" s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X93" i="1" s="1"/>
  <c r="W89" i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X86" i="1" s="1"/>
  <c r="W65" i="1"/>
  <c r="N65" i="1"/>
  <c r="V62" i="1"/>
  <c r="W61" i="1"/>
  <c r="V61" i="1"/>
  <c r="X60" i="1"/>
  <c r="W60" i="1"/>
  <c r="X59" i="1"/>
  <c r="W59" i="1"/>
  <c r="N59" i="1"/>
  <c r="W58" i="1"/>
  <c r="X58" i="1" s="1"/>
  <c r="N58" i="1"/>
  <c r="X57" i="1"/>
  <c r="W57" i="1"/>
  <c r="D525" i="1" s="1"/>
  <c r="N57" i="1"/>
  <c r="V54" i="1"/>
  <c r="V53" i="1"/>
  <c r="X52" i="1"/>
  <c r="W52" i="1"/>
  <c r="N52" i="1"/>
  <c r="W51" i="1"/>
  <c r="W53" i="1" s="1"/>
  <c r="N51" i="1"/>
  <c r="V47" i="1"/>
  <c r="V46" i="1"/>
  <c r="W45" i="1"/>
  <c r="N45" i="1"/>
  <c r="V43" i="1"/>
  <c r="V42" i="1"/>
  <c r="W41" i="1"/>
  <c r="N41" i="1"/>
  <c r="V39" i="1"/>
  <c r="V38" i="1"/>
  <c r="W37" i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5" i="1" s="1"/>
  <c r="V24" i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W42" i="1" l="1"/>
  <c r="X41" i="1"/>
  <c r="X42" i="1" s="1"/>
  <c r="W43" i="1"/>
  <c r="W46" i="1"/>
  <c r="X45" i="1"/>
  <c r="X46" i="1" s="1"/>
  <c r="W47" i="1"/>
  <c r="V515" i="1"/>
  <c r="X61" i="1"/>
  <c r="W93" i="1"/>
  <c r="W94" i="1"/>
  <c r="W105" i="1"/>
  <c r="X96" i="1"/>
  <c r="X104" i="1" s="1"/>
  <c r="W104" i="1"/>
  <c r="X119" i="1"/>
  <c r="W129" i="1"/>
  <c r="W130" i="1"/>
  <c r="F525" i="1"/>
  <c r="W138" i="1"/>
  <c r="X133" i="1"/>
  <c r="X137" i="1" s="1"/>
  <c r="W137" i="1"/>
  <c r="X145" i="1"/>
  <c r="W159" i="1"/>
  <c r="W34" i="1"/>
  <c r="X26" i="1"/>
  <c r="X34" i="1" s="1"/>
  <c r="W38" i="1"/>
  <c r="X37" i="1"/>
  <c r="X38" i="1" s="1"/>
  <c r="W39" i="1"/>
  <c r="C525" i="1"/>
  <c r="W54" i="1"/>
  <c r="X51" i="1"/>
  <c r="X53" i="1" s="1"/>
  <c r="W86" i="1"/>
  <c r="W119" i="1"/>
  <c r="W519" i="1" s="1"/>
  <c r="X150" i="1"/>
  <c r="X158" i="1" s="1"/>
  <c r="H525" i="1"/>
  <c r="W158" i="1"/>
  <c r="W165" i="1"/>
  <c r="W170" i="1"/>
  <c r="X167" i="1"/>
  <c r="X169" i="1" s="1"/>
  <c r="W177" i="1"/>
  <c r="W196" i="1"/>
  <c r="X179" i="1"/>
  <c r="X196" i="1" s="1"/>
  <c r="W197" i="1"/>
  <c r="W214" i="1"/>
  <c r="W269" i="1"/>
  <c r="N525" i="1"/>
  <c r="W299" i="1"/>
  <c r="X290" i="1"/>
  <c r="X298" i="1" s="1"/>
  <c r="O525" i="1"/>
  <c r="W308" i="1"/>
  <c r="X307" i="1"/>
  <c r="X308" i="1" s="1"/>
  <c r="W309" i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Q525" i="1"/>
  <c r="W203" i="1"/>
  <c r="W218" i="1"/>
  <c r="W274" i="1"/>
  <c r="X271" i="1"/>
  <c r="X274" i="1" s="1"/>
  <c r="W287" i="1"/>
  <c r="W298" i="1"/>
  <c r="W304" i="1"/>
  <c r="W314" i="1"/>
  <c r="X311" i="1"/>
  <c r="X314" i="1" s="1"/>
  <c r="H9" i="1"/>
  <c r="B525" i="1"/>
  <c r="V519" i="1"/>
  <c r="W24" i="1"/>
  <c r="W62" i="1"/>
  <c r="E525" i="1"/>
  <c r="W87" i="1"/>
  <c r="G525" i="1"/>
  <c r="W146" i="1"/>
  <c r="I525" i="1"/>
  <c r="W164" i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X520" i="1" l="1"/>
  <c r="W515" i="1"/>
  <c r="W518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<sst xmlns="http://schemas.openxmlformats.org/spreadsheetml/2006/main" count="2224" uniqueCount="747">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</sst>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509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40</v>
      </c>
      <c r="W51" s="349">
        <f>IFERROR(IF(V51="",0,CEILING((V51/$H51),1)*$H51),"")</f>
        <v>43.2</v>
      </c>
      <c r="X51" s="36">
        <f>IFERROR(IF(W51=0,"",ROUNDUP(W51/H51,0)*0.02175),"")</f>
        <v>8.6999999999999994E-2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3.7037037037037033</v>
      </c>
      <c r="W53" s="350">
        <f>IFERROR(W51/H51,"0")+IFERROR(W52/H52,"0")</f>
        <v>4</v>
      </c>
      <c r="X53" s="350">
        <f>IFERROR(IF(X51="",0,X51),"0")+IFERROR(IF(X52="",0,X52),"0")</f>
        <v>8.6999999999999994E-2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40</v>
      </c>
      <c r="W54" s="350">
        <f>IFERROR(SUM(W51:W52),"0")</f>
        <v>43.2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100</v>
      </c>
      <c r="W57" s="349">
        <f>IFERROR(IF(V57="",0,CEILING((V57/$H57),1)*$H57),"")</f>
        <v>108</v>
      </c>
      <c r="X57" s="36">
        <f>IFERROR(IF(W57=0,"",ROUNDUP(W57/H57,0)*0.02175),"")</f>
        <v>0.21749999999999997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18</v>
      </c>
      <c r="W59" s="349">
        <f>IFERROR(IF(V59="",0,CEILING((V59/$H59),1)*$H59),"")</f>
        <v>18</v>
      </c>
      <c r="X59" s="36">
        <f>IFERROR(IF(W59=0,"",ROUNDUP(W59/H59,0)*0.00937),"")</f>
        <v>3.7479999999999999E-2</v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0</v>
      </c>
      <c r="W60" s="349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13.25925925925926</v>
      </c>
      <c r="W61" s="350">
        <f>IFERROR(W57/H57,"0")+IFERROR(W58/H58,"0")+IFERROR(W59/H59,"0")+IFERROR(W60/H60,"0")</f>
        <v>14</v>
      </c>
      <c r="X61" s="350">
        <f>IFERROR(IF(X57="",0,X57),"0")+IFERROR(IF(X58="",0,X58),"0")+IFERROR(IF(X59="",0,X59),"0")+IFERROR(IF(X60="",0,X60),"0")</f>
        <v>0.25497999999999998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118</v>
      </c>
      <c r="W62" s="350">
        <f>IFERROR(SUM(W57:W60),"0")</f>
        <v>126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0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0</v>
      </c>
      <c r="W87" s="350">
        <f>IFERROR(SUM(W65:W85),"0")</f>
        <v>0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0</v>
      </c>
      <c r="W120" s="350">
        <f>IFERROR(SUM(W107:W118),"0")</f>
        <v>0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0</v>
      </c>
      <c r="W122" s="349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0</v>
      </c>
      <c r="W129" s="350">
        <f>IFERROR(W122/H122,"0")+IFERROR(W123/H123,"0")+IFERROR(W124/H124,"0")+IFERROR(W125/H125,"0")+IFERROR(W126/H126,"0")+IFERROR(W127/H127,"0")+IFERROR(W128/H128,"0")</f>
        <v>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0</v>
      </c>
      <c r="W130" s="350">
        <f>IFERROR(SUM(W122:W128),"0")</f>
        <v>0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0</v>
      </c>
      <c r="W136" s="349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0</v>
      </c>
      <c r="W137" s="350">
        <f>IFERROR(W133/H133,"0")+IFERROR(W134/H134,"0")+IFERROR(W135/H135,"0")+IFERROR(W136/H136,"0")</f>
        <v>0</v>
      </c>
      <c r="X137" s="350">
        <f>IFERROR(IF(X133="",0,X133),"0")+IFERROR(IF(X134="",0,X134),"0")+IFERROR(IF(X135="",0,X135),"0")+IFERROR(IF(X136="",0,X136),"0")</f>
        <v>0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0</v>
      </c>
      <c r="W138" s="350">
        <f>IFERROR(SUM(W133:W136),"0")</f>
        <v>0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0</v>
      </c>
      <c r="W173" s="349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0</v>
      </c>
      <c r="W176" s="350">
        <f>IFERROR(W172/H172,"0")+IFERROR(W173/H173,"0")+IFERROR(W174/H174,"0")+IFERROR(W175/H175,"0")</f>
        <v>0</v>
      </c>
      <c r="X176" s="350">
        <f>IFERROR(IF(X172="",0,X172),"0")+IFERROR(IF(X173="",0,X173),"0")+IFERROR(IF(X174="",0,X174),"0")+IFERROR(IF(X175="",0,X175),"0")</f>
        <v>0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0</v>
      </c>
      <c r="W177" s="350">
        <f>IFERROR(SUM(W172:W175),"0")</f>
        <v>0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0</v>
      </c>
      <c r="W185" s="349">
        <f t="shared" si="9"/>
        <v>0</v>
      </c>
      <c r="X185" s="36" t="str">
        <f>IFERROR(IF(W185=0,"",ROUNDUP(W185/H185,0)*0.00753),"")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0</v>
      </c>
      <c r="W187" s="349">
        <f t="shared" si="9"/>
        <v>0</v>
      </c>
      <c r="X187" s="36" t="str">
        <f>IFERROR(IF(W187=0,"",ROUNDUP(W187/H187,0)*0.00753),"")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0</v>
      </c>
      <c r="W189" s="349">
        <f t="shared" si="9"/>
        <v>0</v>
      </c>
      <c r="X189" s="36" t="str">
        <f t="shared" ref="X189:X195" si="10">IFERROR(IF(W189=0,"",ROUNDUP(W189/H189,0)*0.00753),"")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0</v>
      </c>
      <c r="W194" s="349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0</v>
      </c>
      <c r="W195" s="349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0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0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0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0</v>
      </c>
      <c r="W197" s="350">
        <f>IFERROR(SUM(W179:W195),"0")</f>
        <v>0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0</v>
      </c>
      <c r="W201" s="349">
        <f>IFERROR(IF(V201="",0,CEILING((V201/$H201),1)*$H201),"")</f>
        <v>0</v>
      </c>
      <c r="X201" s="36" t="str">
        <f>IFERROR(IF(W201=0,"",ROUNDUP(W201/H201,0)*0.00753),"")</f>
        <v/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0</v>
      </c>
      <c r="W202" s="349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0</v>
      </c>
      <c r="W203" s="350">
        <f>IFERROR(W199/H199,"0")+IFERROR(W200/H200,"0")+IFERROR(W201/H201,"0")+IFERROR(W202/H202,"0")</f>
        <v>0</v>
      </c>
      <c r="X203" s="350">
        <f>IFERROR(IF(X199="",0,X199),"0")+IFERROR(IF(X200="",0,X200),"0")+IFERROR(IF(X201="",0,X201),"0")+IFERROR(IF(X202="",0,X202),"0")</f>
        <v>0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0</v>
      </c>
      <c r="W204" s="350">
        <f>IFERROR(SUM(W199:W202),"0")</f>
        <v>0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20</v>
      </c>
      <c r="W237" s="349">
        <f t="shared" si="13"/>
        <v>21.6</v>
      </c>
      <c r="X237" s="36">
        <f>IFERROR(IF(W237=0,"",ROUNDUP(W237/H237,0)*0.02175),"")</f>
        <v>4.3499999999999997E-2</v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1.8518518518518516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2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4.3499999999999997E-2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20</v>
      </c>
      <c r="W247" s="350">
        <f>IFERROR(SUM(W231:W245),"0")</f>
        <v>21.6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50</v>
      </c>
      <c r="W253" s="349">
        <f>IFERROR(IF(V253="",0,CEILING((V253/$H253),1)*$H253),"")</f>
        <v>50.400000000000006</v>
      </c>
      <c r="X253" s="36">
        <f>IFERROR(IF(W253=0,"",ROUNDUP(W253/H253,0)*0.00753),"")</f>
        <v>9.0359999999999996E-2</v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40</v>
      </c>
      <c r="W254" s="349">
        <f>IFERROR(IF(V254="",0,CEILING((V254/$H254),1)*$H254),"")</f>
        <v>42</v>
      </c>
      <c r="X254" s="36">
        <f>IFERROR(IF(W254=0,"",ROUNDUP(W254/H254,0)*0.00753),"")</f>
        <v>7.5300000000000006E-2</v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21.428571428571431</v>
      </c>
      <c r="W257" s="350">
        <f>IFERROR(W253/H253,"0")+IFERROR(W254/H254,"0")+IFERROR(W255/H255,"0")+IFERROR(W256/H256,"0")</f>
        <v>22</v>
      </c>
      <c r="X257" s="350">
        <f>IFERROR(IF(X253="",0,X253),"0")+IFERROR(IF(X254="",0,X254),"0")+IFERROR(IF(X255="",0,X255),"0")+IFERROR(IF(X256="",0,X256),"0")</f>
        <v>0.16566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90</v>
      </c>
      <c r="W258" s="350">
        <f>IFERROR(SUM(W253:W256),"0")</f>
        <v>92.4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130</v>
      </c>
      <c r="W260" s="349">
        <f t="shared" ref="W260:W267" si="15">IFERROR(IF(V260="",0,CEILING((V260/$H260),1)*$H260),"")</f>
        <v>132.6</v>
      </c>
      <c r="X260" s="36">
        <f>IFERROR(IF(W260=0,"",ROUNDUP(W260/H260,0)*0.02175),"")</f>
        <v>0.36974999999999997</v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16.666666666666668</v>
      </c>
      <c r="W268" s="350">
        <f>IFERROR(W260/H260,"0")+IFERROR(W261/H261,"0")+IFERROR(W262/H262,"0")+IFERROR(W263/H263,"0")+IFERROR(W264/H264,"0")+IFERROR(W265/H265,"0")+IFERROR(W266/H266,"0")+IFERROR(W267/H267,"0")</f>
        <v>17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0.36974999999999997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130</v>
      </c>
      <c r="W269" s="350">
        <f>IFERROR(SUM(W260:W267),"0")</f>
        <v>132.6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0</v>
      </c>
      <c r="W274" s="350">
        <f>IFERROR(W271/H271,"0")+IFERROR(W272/H272,"0")+IFERROR(W273/H273,"0")</f>
        <v>0</v>
      </c>
      <c r="X274" s="350">
        <f>IFERROR(IF(X271="",0,X271),"0")+IFERROR(IF(X272="",0,X272),"0")+IFERROR(IF(X273="",0,X273),"0")</f>
        <v>0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0</v>
      </c>
      <c r="W275" s="350">
        <f>IFERROR(SUM(W271:W273),"0")</f>
        <v>0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15</v>
      </c>
      <c r="W290" s="349">
        <f t="shared" ref="W290:W297" si="16">IFERROR(IF(V290="",0,CEILING((V290/$H290),1)*$H290),"")</f>
        <v>21.6</v>
      </c>
      <c r="X290" s="36">
        <f>IFERROR(IF(W290=0,"",ROUNDUP(W290/H290,0)*0.02175),"")</f>
        <v>4.3499999999999997E-2</v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1.3888888888888888</v>
      </c>
      <c r="W298" s="350">
        <f>IFERROR(W290/H290,"0")+IFERROR(W291/H291,"0")+IFERROR(W292/H292,"0")+IFERROR(W293/H293,"0")+IFERROR(W294/H294,"0")+IFERROR(W295/H295,"0")+IFERROR(W296/H296,"0")+IFERROR(W297/H297,"0")</f>
        <v>2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4.3499999999999997E-2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15</v>
      </c>
      <c r="W299" s="350">
        <f>IFERROR(SUM(W290:W297),"0")</f>
        <v>21.6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15</v>
      </c>
      <c r="W311" s="349">
        <f>IFERROR(IF(V311="",0,CEILING((V311/$H311),1)*$H311),"")</f>
        <v>16.2</v>
      </c>
      <c r="X311" s="36">
        <f>IFERROR(IF(W311=0,"",ROUNDUP(W311/H311,0)*0.02175),"")</f>
        <v>4.3499999999999997E-2</v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1.8518518518518519</v>
      </c>
      <c r="W314" s="350">
        <f>IFERROR(W311/H311,"0")+IFERROR(W312/H312,"0")+IFERROR(W313/H313,"0")</f>
        <v>2</v>
      </c>
      <c r="X314" s="350">
        <f>IFERROR(IF(X311="",0,X311),"0")+IFERROR(IF(X312="",0,X312),"0")+IFERROR(IF(X313="",0,X313),"0")</f>
        <v>4.3499999999999997E-2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15</v>
      </c>
      <c r="W315" s="350">
        <f>IFERROR(SUM(W311:W313),"0")</f>
        <v>16.2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30</v>
      </c>
      <c r="W334" s="349">
        <f t="shared" si="17"/>
        <v>30</v>
      </c>
      <c r="X334" s="36">
        <f>IFERROR(IF(W334=0,"",ROUNDUP(W334/H334,0)*0.02175),"")</f>
        <v>4.3499999999999997E-2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0</v>
      </c>
      <c r="W336" s="349">
        <f t="shared" si="17"/>
        <v>0</v>
      </c>
      <c r="X336" s="36" t="str">
        <f>IFERROR(IF(W336=0,"",ROUNDUP(W336/H336,0)*0.02175),"")</f>
        <v/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0</v>
      </c>
      <c r="W338" s="349">
        <f t="shared" si="17"/>
        <v>0</v>
      </c>
      <c r="X338" s="36" t="str">
        <f>IFERROR(IF(W338=0,"",ROUNDUP(W338/H338,0)*0.02175),"")</f>
        <v/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</v>
      </c>
      <c r="W341" s="350">
        <f>IFERROR(W333/H333,"0")+IFERROR(W334/H334,"0")+IFERROR(W335/H335,"0")+IFERROR(W336/H336,"0")+IFERROR(W337/H337,"0")+IFERROR(W338/H338,"0")+IFERROR(W339/H339,"0")+IFERROR(W340/H340,"0")</f>
        <v>2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4.3499999999999997E-2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30</v>
      </c>
      <c r="W342" s="350">
        <f>IFERROR(SUM(W333:W340),"0")</f>
        <v>30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0</v>
      </c>
      <c r="W347" s="350">
        <f>IFERROR(W344/H344,"0")+IFERROR(W345/H345,"0")+IFERROR(W346/H346,"0")</f>
        <v>0</v>
      </c>
      <c r="X347" s="350">
        <f>IFERROR(IF(X344="",0,X344),"0")+IFERROR(IF(X345="",0,X345),"0")+IFERROR(IF(X346="",0,X346),"0")</f>
        <v>0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0</v>
      </c>
      <c r="W348" s="350">
        <f>IFERROR(SUM(W344:W346),"0")</f>
        <v>0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0</v>
      </c>
      <c r="W377" s="350">
        <f>IFERROR(W373/H373,"0")+IFERROR(W374/H374,"0")+IFERROR(W375/H375,"0")+IFERROR(W376/H376,"0")</f>
        <v>0</v>
      </c>
      <c r="X377" s="350">
        <f>IFERROR(IF(X373="",0,X373),"0")+IFERROR(IF(X374="",0,X374),"0")+IFERROR(IF(X375="",0,X375),"0")+IFERROR(IF(X376="",0,X376),"0")</f>
        <v>0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0</v>
      </c>
      <c r="W378" s="350">
        <f>IFERROR(SUM(W373:W376),"0")</f>
        <v>0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10</v>
      </c>
      <c r="W391" s="349">
        <f t="shared" ref="W391:W403" si="18">IFERROR(IF(V391="",0,CEILING((V391/$H391),1)*$H391),"")</f>
        <v>12.600000000000001</v>
      </c>
      <c r="X391" s="36">
        <f>IFERROR(IF(W391=0,"",ROUNDUP(W391/H391,0)*0.00753),"")</f>
        <v>2.2589999999999999E-2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0</v>
      </c>
      <c r="W393" s="349">
        <f t="shared" si="18"/>
        <v>0</v>
      </c>
      <c r="X393" s="36" t="str">
        <f>IFERROR(IF(W393=0,"",ROUNDUP(W393/H393,0)*0.00753),"")</f>
        <v/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2.3809523809523809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3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2.2589999999999999E-2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10</v>
      </c>
      <c r="W405" s="350">
        <f>IFERROR(SUM(W391:W403),"0")</f>
        <v>12.600000000000001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0</v>
      </c>
      <c r="W455" s="349">
        <f t="shared" si="21"/>
        <v>0</v>
      </c>
      <c r="X455" s="36" t="str">
        <f t="shared" si="22"/>
        <v/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0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0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0</v>
      </c>
      <c r="W464" s="350">
        <f>IFERROR(SUM(W450:W462),"0")</f>
        <v>0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10</v>
      </c>
      <c r="W466" s="349">
        <f>IFERROR(IF(V466="",0,CEILING((V466/$H466),1)*$H466),"")</f>
        <v>10.56</v>
      </c>
      <c r="X466" s="36">
        <f>IFERROR(IF(W466=0,"",ROUNDUP(W466/H466,0)*0.01196),"")</f>
        <v>2.392E-2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1.8939393939393938</v>
      </c>
      <c r="W468" s="350">
        <f>IFERROR(W466/H466,"0")+IFERROR(W467/H467,"0")</f>
        <v>2</v>
      </c>
      <c r="X468" s="350">
        <f>IFERROR(IF(X466="",0,X466),"0")+IFERROR(IF(X467="",0,X467),"0")</f>
        <v>2.392E-2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10</v>
      </c>
      <c r="W469" s="350">
        <f>IFERROR(SUM(W466:W467),"0")</f>
        <v>10.56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0</v>
      </c>
      <c r="W473" s="349">
        <f t="shared" si="23"/>
        <v>0</v>
      </c>
      <c r="X473" s="36" t="str">
        <f>IFERROR(IF(W473=0,"",ROUNDUP(W473/H473,0)*0.01196),"")</f>
        <v/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0</v>
      </c>
      <c r="W477" s="350">
        <f>IFERROR(W471/H471,"0")+IFERROR(W472/H472,"0")+IFERROR(W473/H473,"0")+IFERROR(W474/H474,"0")+IFERROR(W475/H475,"0")+IFERROR(W476/H476,"0")</f>
        <v>0</v>
      </c>
      <c r="X477" s="350">
        <f>IFERROR(IF(X471="",0,X471),"0")+IFERROR(IF(X472="",0,X472),"0")+IFERROR(IF(X473="",0,X473),"0")+IFERROR(IF(X474="",0,X474),"0")+IFERROR(IF(X475="",0,X475),"0")+IFERROR(IF(X476="",0,X476),"0")</f>
        <v>0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0</v>
      </c>
      <c r="W478" s="350">
        <f>IFERROR(SUM(W471:W476),"0")</f>
        <v>0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20</v>
      </c>
      <c r="W502" s="349">
        <f>IFERROR(IF(V502="",0,CEILING((V502/$H502),1)*$H502),"")</f>
        <v>21</v>
      </c>
      <c r="X502" s="36">
        <f>IFERROR(IF(W502=0,"",ROUNDUP(W502/H502,0)*0.00753),"")</f>
        <v>3.7650000000000003E-2</v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4.7619047619047619</v>
      </c>
      <c r="W505" s="350">
        <f>IFERROR(W501/H501,"0")+IFERROR(W502/H502,"0")+IFERROR(W503/H503,"0")+IFERROR(W504/H504,"0")</f>
        <v>5</v>
      </c>
      <c r="X505" s="350">
        <f>IFERROR(IF(X501="",0,X501),"0")+IFERROR(IF(X502="",0,X502),"0")+IFERROR(IF(X503="",0,X503),"0")+IFERROR(IF(X504="",0,X504),"0")</f>
        <v>3.7650000000000003E-2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20</v>
      </c>
      <c r="W506" s="350">
        <f>IFERROR(SUM(W501:W504),"0")</f>
        <v>21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498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527.76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526.08118326118324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557.36399999999992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1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1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551.08118326118324</v>
      </c>
      <c r="W518" s="350">
        <f>GrossWeightTotalR+PalletQtyTotalR*25</f>
        <v>582.36399999999992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71.187590187590189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75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1.1355500000000001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43.2</v>
      </c>
      <c r="D525" s="46">
        <f>IFERROR(W57*1,"0")+IFERROR(W58*1,"0")+IFERROR(W59*1,"0")+IFERROR(W60*1,"0")</f>
        <v>126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0</v>
      </c>
      <c r="F525" s="46">
        <f>IFERROR(W133*1,"0")+IFERROR(W134*1,"0")+IFERROR(W135*1,"0")+IFERROR(W136*1,"0")</f>
        <v>0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0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246.6</v>
      </c>
      <c r="N525" s="46">
        <f>IFERROR(W290*1,"0")+IFERROR(W291*1,"0")+IFERROR(W292*1,"0")+IFERROR(W293*1,"0")+IFERROR(W294*1,"0")+IFERROR(W295*1,"0")+IFERROR(W296*1,"0")+IFERROR(W297*1,"0")+IFERROR(W301*1,"0")+IFERROR(W302*1,"0")</f>
        <v>21.6</v>
      </c>
      <c r="O525" s="46">
        <f>IFERROR(W307*1,"0")+IFERROR(W311*1,"0")+IFERROR(W312*1,"0")+IFERROR(W313*1,"0")+IFERROR(W317*1,"0")+IFERROR(W321*1,"0")</f>
        <v>16.2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30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0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12.600000000000001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0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10.56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21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2024-03-19T10:41:25Z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