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3,24 Гурджий\"/>
    </mc:Choice>
  </mc:AlternateContent>
  <xr:revisionPtr revIDLastSave="0" documentId="13_ncr:1_{205FE787-5A37-410A-82C3-6D69482BEE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X365" i="1" s="1"/>
  <c r="W360" i="1"/>
  <c r="N360" i="1"/>
  <c r="V357" i="1"/>
  <c r="W356" i="1"/>
  <c r="V356" i="1"/>
  <c r="X355" i="1"/>
  <c r="X356" i="1" s="1"/>
  <c r="W355" i="1"/>
  <c r="W357" i="1" s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X344" i="1"/>
  <c r="X347" i="1" s="1"/>
  <c r="W344" i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W246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W217" i="1"/>
  <c r="V217" i="1"/>
  <c r="X216" i="1"/>
  <c r="X217" i="1" s="1"/>
  <c r="W216" i="1"/>
  <c r="W218" i="1" s="1"/>
  <c r="N216" i="1"/>
  <c r="V214" i="1"/>
  <c r="W213" i="1"/>
  <c r="V213" i="1"/>
  <c r="X212" i="1"/>
  <c r="W212" i="1"/>
  <c r="X211" i="1"/>
  <c r="W211" i="1"/>
  <c r="X210" i="1"/>
  <c r="W210" i="1"/>
  <c r="X209" i="1"/>
  <c r="W209" i="1"/>
  <c r="X208" i="1"/>
  <c r="W208" i="1"/>
  <c r="X207" i="1"/>
  <c r="X213" i="1" s="1"/>
  <c r="W207" i="1"/>
  <c r="J525" i="1" s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6" i="1" s="1"/>
  <c r="N180" i="1"/>
  <c r="X179" i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W159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V24" i="1"/>
  <c r="V23" i="1"/>
  <c r="V519" i="1" s="1"/>
  <c r="W22" i="1"/>
  <c r="B525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W23" i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370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X477" i="1"/>
  <c r="H525" i="1"/>
  <c r="H9" i="1"/>
  <c r="W24" i="1"/>
  <c r="W62" i="1"/>
  <c r="W87" i="1"/>
  <c r="W146" i="1"/>
  <c r="W164" i="1"/>
  <c r="W228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8" i="1" l="1"/>
  <c r="X520" i="1"/>
  <c r="W515" i="1"/>
  <c r="W519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<sst xmlns="http://schemas.openxmlformats.org/spreadsheetml/2006/main" count="2224" uniqueCount="747">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</sst>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400</v>
      </c>
      <c r="W51" s="349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90</v>
      </c>
      <c r="W52" s="349">
        <f>IFERROR(IF(V52="",0,CEILING((V52/$H52),1)*$H52),"")</f>
        <v>91.800000000000011</v>
      </c>
      <c r="X52" s="36">
        <f>IFERROR(IF(W52=0,"",ROUNDUP(W52/H52,0)*0.00753),"")</f>
        <v>0.25602000000000003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70.370370370370367</v>
      </c>
      <c r="W53" s="350">
        <f>IFERROR(W51/H51,"0")+IFERROR(W52/H52,"0")</f>
        <v>72</v>
      </c>
      <c r="X53" s="350">
        <f>IFERROR(IF(X51="",0,X51),"0")+IFERROR(IF(X52="",0,X52),"0")</f>
        <v>1.0825199999999999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490</v>
      </c>
      <c r="W54" s="350">
        <f>IFERROR(SUM(W51:W52),"0")</f>
        <v>502.20000000000005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500</v>
      </c>
      <c r="W57" s="349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450</v>
      </c>
      <c r="W59" s="349">
        <f>IFERROR(IF(V59="",0,CEILING((V59/$H59),1)*$H59),"")</f>
        <v>450</v>
      </c>
      <c r="X59" s="36">
        <f>IFERROR(IF(W59=0,"",ROUNDUP(W59/H59,0)*0.00937),"")</f>
        <v>0.93699999999999994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146.2962962962963</v>
      </c>
      <c r="W61" s="350">
        <f>IFERROR(W57/H57,"0")+IFERROR(W58/H58,"0")+IFERROR(W59/H59,"0")+IFERROR(W60/H60,"0")</f>
        <v>147</v>
      </c>
      <c r="X61" s="350">
        <f>IFERROR(IF(X57="",0,X57),"0")+IFERROR(IF(X58="",0,X58),"0")+IFERROR(IF(X59="",0,X59),"0")+IFERROR(IF(X60="",0,X60),"0")</f>
        <v>1.9592499999999999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950</v>
      </c>
      <c r="W62" s="350">
        <f>IFERROR(SUM(W57:W60),"0")</f>
        <v>957.6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100</v>
      </c>
      <c r="W253" s="349">
        <f>IFERROR(IF(V253="",0,CEILING((V253/$H253),1)*$H253),"")</f>
        <v>100.80000000000001</v>
      </c>
      <c r="X253" s="36">
        <f>IFERROR(IF(W253=0,"",ROUNDUP(W253/H253,0)*0.00753),"")</f>
        <v>0.18071999999999999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23.80952380952381</v>
      </c>
      <c r="W257" s="350">
        <f>IFERROR(W253/H253,"0")+IFERROR(W254/H254,"0")+IFERROR(W255/H255,"0")+IFERROR(W256/H256,"0")</f>
        <v>24</v>
      </c>
      <c r="X257" s="350">
        <f>IFERROR(IF(X253="",0,X253),"0")+IFERROR(IF(X254="",0,X254),"0")+IFERROR(IF(X255="",0,X255),"0")+IFERROR(IF(X256="",0,X256),"0")</f>
        <v>0.18071999999999999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100</v>
      </c>
      <c r="W258" s="350">
        <f>IFERROR(SUM(W253:W256),"0")</f>
        <v>100.80000000000001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2000</v>
      </c>
      <c r="W260" s="349">
        <f t="shared" ref="W260:W267" si="15">IFERROR(IF(V260="",0,CEILING((V260/$H260),1)*$H260),"")</f>
        <v>2004.6</v>
      </c>
      <c r="X260" s="36">
        <f>IFERROR(IF(W260=0,"",ROUNDUP(W260/H260,0)*0.02175),"")</f>
        <v>5.5897499999999996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256.41025641025641</v>
      </c>
      <c r="W268" s="350">
        <f>IFERROR(W260/H260,"0")+IFERROR(W261/H261,"0")+IFERROR(W262/H262,"0")+IFERROR(W263/H263,"0")+IFERROR(W264/H264,"0")+IFERROR(W265/H265,"0")+IFERROR(W266/H266,"0")+IFERROR(W267/H267,"0")</f>
        <v>257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5.5897499999999996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2000</v>
      </c>
      <c r="W269" s="350">
        <f>IFERROR(SUM(W260:W267),"0")</f>
        <v>2004.6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800</v>
      </c>
      <c r="W334" s="349">
        <f t="shared" si="17"/>
        <v>810</v>
      </c>
      <c r="X334" s="36">
        <f>IFERROR(IF(W334=0,"",ROUNDUP(W334/H334,0)*0.02175),"")</f>
        <v>1.1744999999999999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400</v>
      </c>
      <c r="W338" s="349">
        <f t="shared" si="17"/>
        <v>405</v>
      </c>
      <c r="X338" s="36">
        <f>IFERROR(IF(W338=0,"",ROUNDUP(W338/H338,0)*0.02175),"")</f>
        <v>0.58724999999999994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80</v>
      </c>
      <c r="W341" s="350">
        <f>IFERROR(W333/H333,"0")+IFERROR(W334/H334,"0")+IFERROR(W335/H335,"0")+IFERROR(W336/H336,"0")+IFERROR(W337/H337,"0")+IFERROR(W338/H338,"0")+IFERROR(W339/H339,"0")+IFERROR(W340/H340,"0")</f>
        <v>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1.7617499999999997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1200</v>
      </c>
      <c r="W342" s="350">
        <f>IFERROR(SUM(W333:W340),"0")</f>
        <v>1215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250</v>
      </c>
      <c r="W452" s="349">
        <f t="shared" si="21"/>
        <v>253.44</v>
      </c>
      <c r="X452" s="36">
        <f t="shared" si="22"/>
        <v>0.57408000000000003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50</v>
      </c>
      <c r="W455" s="349">
        <f t="shared" si="21"/>
        <v>52.800000000000004</v>
      </c>
      <c r="X455" s="36">
        <f t="shared" si="22"/>
        <v>0.1196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56.818181818181813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0.69368000000000007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300</v>
      </c>
      <c r="W464" s="350">
        <f>IFERROR(SUM(W450:W462),"0")</f>
        <v>306.24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50</v>
      </c>
      <c r="W489" s="349">
        <f>IFERROR(IF(V489="",0,CEILING((V489/$H489),1)*$H489),"")</f>
        <v>60</v>
      </c>
      <c r="X489" s="36">
        <f>IFERROR(IF(W489=0,"",ROUNDUP(W489/H489,0)*0.02175),"")</f>
        <v>0.10874999999999999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4.166666666666667</v>
      </c>
      <c r="W492" s="350">
        <f>IFERROR(W487/H487,"0")+IFERROR(W488/H488,"0")+IFERROR(W489/H489,"0")+IFERROR(W490/H490,"0")+IFERROR(W491/H491,"0")</f>
        <v>5</v>
      </c>
      <c r="X492" s="350">
        <f>IFERROR(IF(X487="",0,X487),"0")+IFERROR(IF(X488="",0,X488),"0")+IFERROR(IF(X489="",0,X489),"0")+IFERROR(IF(X490="",0,X490),"0")+IFERROR(IF(X491="",0,X491),"0")</f>
        <v>0.10874999999999999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50</v>
      </c>
      <c r="W493" s="350">
        <f>IFERROR(SUM(W487:W491),"0")</f>
        <v>60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300</v>
      </c>
      <c r="W502" s="349">
        <f>IFERROR(IF(V502="",0,CEILING((V502/$H502),1)*$H502),"")</f>
        <v>302.40000000000003</v>
      </c>
      <c r="X502" s="36">
        <f>IFERROR(IF(W502=0,"",ROUNDUP(W502/H502,0)*0.00753),"")</f>
        <v>0.54215999999999998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71.428571428571431</v>
      </c>
      <c r="W505" s="350">
        <f>IFERROR(W501/H501,"0")+IFERROR(W502/H502,"0")+IFERROR(W503/H503,"0")+IFERROR(W504/H504,"0")</f>
        <v>72</v>
      </c>
      <c r="X505" s="350">
        <f>IFERROR(IF(X501="",0,X501),"0")+IFERROR(IF(X502="",0,X502),"0")+IFERROR(IF(X503="",0,X503),"0")+IFERROR(IF(X504="",0,X504),"0")</f>
        <v>0.54215999999999998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300</v>
      </c>
      <c r="W506" s="350">
        <f>IFERROR(SUM(W501:W504),"0")</f>
        <v>302.40000000000003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5390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5448.8399999999992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5689.3600399600409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5750.9659999999994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11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5964.3600399600409</v>
      </c>
      <c r="W518" s="350">
        <f>GrossWeightTotalR+PalletQtyTotalR*25</f>
        <v>6025.9659999999994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709.29986679986678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716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11.918579999999999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502.20000000000005</v>
      </c>
      <c r="D525" s="46">
        <f>IFERROR(W57*1,"0")+IFERROR(W58*1,"0")+IFERROR(W59*1,"0")+IFERROR(W60*1,"0")</f>
        <v>957.6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2105.4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1215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306.24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362.40000000000003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