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Пушкарный\"/>
    </mc:Choice>
  </mc:AlternateContent>
  <xr:revisionPtr revIDLastSave="0" documentId="13_ncr:1_{210DB3E1-F4C2-428B-9FBD-13A2988D81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X497" i="2"/>
  <c r="W497" i="2"/>
  <c r="X496" i="2"/>
  <c r="W496" i="2"/>
  <c r="W495" i="2"/>
  <c r="W499" i="2" s="1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X473" i="2"/>
  <c r="W473" i="2"/>
  <c r="N473" i="2"/>
  <c r="W472" i="2"/>
  <c r="X472" i="2" s="1"/>
  <c r="N472" i="2"/>
  <c r="W471" i="2"/>
  <c r="N471" i="2"/>
  <c r="V469" i="2"/>
  <c r="V468" i="2"/>
  <c r="W467" i="2"/>
  <c r="X467" i="2" s="1"/>
  <c r="N467" i="2"/>
  <c r="X466" i="2"/>
  <c r="X468" i="2" s="1"/>
  <c r="W466" i="2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X444" i="2"/>
  <c r="X445" i="2" s="1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N431" i="2"/>
  <c r="X430" i="2"/>
  <c r="W430" i="2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X410" i="2"/>
  <c r="W410" i="2"/>
  <c r="N410" i="2"/>
  <c r="W409" i="2"/>
  <c r="X409" i="2" s="1"/>
  <c r="N409" i="2"/>
  <c r="W408" i="2"/>
  <c r="X408" i="2" s="1"/>
  <c r="N408" i="2"/>
  <c r="X407" i="2"/>
  <c r="X411" i="2" s="1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W361" i="2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W353" i="2" s="1"/>
  <c r="N351" i="2"/>
  <c r="X350" i="2"/>
  <c r="W350" i="2"/>
  <c r="V348" i="2"/>
  <c r="V347" i="2"/>
  <c r="W346" i="2"/>
  <c r="X346" i="2" s="1"/>
  <c r="N346" i="2"/>
  <c r="X345" i="2"/>
  <c r="W345" i="2"/>
  <c r="N345" i="2"/>
  <c r="W344" i="2"/>
  <c r="N344" i="2"/>
  <c r="V342" i="2"/>
  <c r="V341" i="2"/>
  <c r="W340" i="2"/>
  <c r="X340" i="2" s="1"/>
  <c r="N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X334" i="2"/>
  <c r="W334" i="2"/>
  <c r="N334" i="2"/>
  <c r="W333" i="2"/>
  <c r="N333" i="2"/>
  <c r="V329" i="2"/>
  <c r="W328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X301" i="2"/>
  <c r="X303" i="2" s="1"/>
  <c r="W301" i="2"/>
  <c r="W304" i="2" s="1"/>
  <c r="N301" i="2"/>
  <c r="V299" i="2"/>
  <c r="V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X267" i="2"/>
  <c r="W267" i="2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X253" i="2"/>
  <c r="X257" i="2" s="1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X231" i="2"/>
  <c r="W231" i="2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X174" i="2"/>
  <c r="W174" i="2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X169" i="2" s="1"/>
  <c r="N167" i="2"/>
  <c r="W165" i="2"/>
  <c r="V165" i="2"/>
  <c r="V164" i="2"/>
  <c r="W163" i="2"/>
  <c r="X163" i="2" s="1"/>
  <c r="N163" i="2"/>
  <c r="W162" i="2"/>
  <c r="N162" i="2"/>
  <c r="V159" i="2"/>
  <c r="V158" i="2"/>
  <c r="X157" i="2"/>
  <c r="W157" i="2"/>
  <c r="N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X125" i="2"/>
  <c r="W125" i="2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X109" i="2"/>
  <c r="W109" i="2"/>
  <c r="N109" i="2"/>
  <c r="W108" i="2"/>
  <c r="X108" i="2" s="1"/>
  <c r="N108" i="2"/>
  <c r="W107" i="2"/>
  <c r="W120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X92" i="2"/>
  <c r="W92" i="2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W67" i="2"/>
  <c r="N67" i="2"/>
  <c r="X66" i="2"/>
  <c r="W66" i="2"/>
  <c r="N66" i="2"/>
  <c r="W65" i="2"/>
  <c r="E525" i="2" s="1"/>
  <c r="N65" i="2"/>
  <c r="V62" i="2"/>
  <c r="V61" i="2"/>
  <c r="W60" i="2"/>
  <c r="X60" i="2" s="1"/>
  <c r="W59" i="2"/>
  <c r="X59" i="2" s="1"/>
  <c r="N59" i="2"/>
  <c r="W58" i="2"/>
  <c r="X58" i="2" s="1"/>
  <c r="N58" i="2"/>
  <c r="X57" i="2"/>
  <c r="X61" i="2" s="1"/>
  <c r="W57" i="2"/>
  <c r="N57" i="2"/>
  <c r="V54" i="2"/>
  <c r="V53" i="2"/>
  <c r="W52" i="2"/>
  <c r="X52" i="2" s="1"/>
  <c r="N52" i="2"/>
  <c r="W51" i="2"/>
  <c r="W54" i="2" s="1"/>
  <c r="N51" i="2"/>
  <c r="W47" i="2"/>
  <c r="V47" i="2"/>
  <c r="V46" i="2"/>
  <c r="W45" i="2"/>
  <c r="X45" i="2" s="1"/>
  <c r="X46" i="2" s="1"/>
  <c r="N45" i="2"/>
  <c r="V43" i="2"/>
  <c r="W42" i="2"/>
  <c r="V42" i="2"/>
  <c r="X41" i="2"/>
  <c r="X42" i="2" s="1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23" i="2"/>
  <c r="V519" i="2" s="1"/>
  <c r="W22" i="2"/>
  <c r="W517" i="2" s="1"/>
  <c r="N22" i="2"/>
  <c r="H10" i="2"/>
  <c r="A9" i="2"/>
  <c r="A10" i="2" s="1"/>
  <c r="D7" i="2"/>
  <c r="O6" i="2"/>
  <c r="N2" i="2"/>
  <c r="V515" i="2" l="1"/>
  <c r="V518" i="2"/>
  <c r="W87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X22" i="2"/>
  <c r="X23" i="2" s="1"/>
  <c r="W23" i="2"/>
  <c r="W24" i="2"/>
  <c r="W34" i="2"/>
  <c r="D525" i="2"/>
  <c r="W61" i="2"/>
  <c r="X65" i="2"/>
  <c r="X86" i="2" s="1"/>
  <c r="X67" i="2"/>
  <c r="X89" i="2"/>
  <c r="W94" i="2"/>
  <c r="X107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W519" i="2" l="1"/>
  <c r="W515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<sst xmlns="http://schemas.openxmlformats.org/spreadsheetml/2006/main" count="3425" uniqueCount="751">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</sst>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45369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Понедельник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0.41666666666666669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3000</v>
      </c>
      <c r="W337" s="56">
        <f t="shared" si="17"/>
        <v>3000</v>
      </c>
      <c r="X337" s="42">
        <f>IFERROR(IF(W337=0,"",ROUNDUP(W337/H337,0)*0.02039),"")</f>
        <v>4.0779999999999994</v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200</v>
      </c>
      <c r="W341" s="44">
        <f>IFERROR(W333/H333,"0")+IFERROR(W334/H334,"0")+IFERROR(W335/H335,"0")+IFERROR(W336/H336,"0")+IFERROR(W337/H337,"0")+IFERROR(W338/H338,"0")+IFERROR(W339/H339,"0")+IFERROR(W340/H340,"0")</f>
        <v>200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4.0779999999999994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3000</v>
      </c>
      <c r="W342" s="44">
        <f>IFERROR(SUM(W333:W340),"0")</f>
        <v>3000</v>
      </c>
      <c r="X342" s="43"/>
      <c r="Y342" s="68"/>
      <c r="Z342" s="68"/>
    </row>
    <row r="343" spans="1:53" ht="14.25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15000</v>
      </c>
      <c r="W344" s="56">
        <f>IFERROR(IF(V344="",0,CEILING((V344/$H344),1)*$H344),"")</f>
        <v>15000</v>
      </c>
      <c r="X344" s="42">
        <f>IFERROR(IF(W344=0,"",ROUNDUP(W344/H344,0)*0.02175),"")</f>
        <v>21.75</v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1000</v>
      </c>
      <c r="W347" s="44">
        <f>IFERROR(W344/H344,"0")+IFERROR(W345/H345,"0")+IFERROR(W346/H346,"0")</f>
        <v>1000</v>
      </c>
      <c r="X347" s="44">
        <f>IFERROR(IF(X344="",0,X344),"0")+IFERROR(IF(X345="",0,X345),"0")+IFERROR(IF(X346="",0,X346),"0")</f>
        <v>21.75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15000</v>
      </c>
      <c r="W348" s="44">
        <f>IFERROR(SUM(W344:W346),"0")</f>
        <v>15000</v>
      </c>
      <c r="X348" s="43"/>
      <c r="Y348" s="68"/>
      <c r="Z348" s="68"/>
    </row>
    <row r="349" spans="1:53" ht="14.25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18000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18576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18576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25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25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19201</v>
      </c>
      <c r="W518" s="44">
        <f>GrossWeightTotalR+PalletQtyTotalR*25</f>
        <v>19201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1200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1200</v>
      </c>
      <c r="X519" s="43"/>
      <c r="Y519" s="68"/>
      <c r="Z519" s="68"/>
    </row>
    <row r="520" spans="1:29" ht="14.25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25.827999999999999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18000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2024-03-19T09:24:34Z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