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2,25 Симф КИ ПУД\"/>
    </mc:Choice>
  </mc:AlternateContent>
  <xr:revisionPtr revIDLastSave="0" documentId="13_ncr:1_{B09FA567-5E1E-4182-B4CD-AE6214AC247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1" i="1"/>
  <c r="AI12" i="1"/>
  <c r="AI13" i="1"/>
  <c r="AI14" i="1"/>
  <c r="AI16" i="1"/>
  <c r="AI17" i="1"/>
  <c r="AI18" i="1"/>
  <c r="AI19" i="1"/>
  <c r="AI20" i="1"/>
  <c r="AI21" i="1"/>
  <c r="AI23" i="1"/>
  <c r="AI24" i="1"/>
  <c r="AI26" i="1"/>
  <c r="AI27" i="1"/>
  <c r="AI28" i="1"/>
  <c r="AI29" i="1"/>
  <c r="AI30" i="1"/>
  <c r="AI32" i="1"/>
  <c r="AI34" i="1"/>
  <c r="AI35" i="1"/>
  <c r="AI36" i="1"/>
  <c r="AI37" i="1"/>
  <c r="AI39" i="1"/>
  <c r="AI40" i="1"/>
  <c r="AI41" i="1"/>
  <c r="AI42" i="1"/>
  <c r="AI43" i="1"/>
  <c r="AI44" i="1"/>
  <c r="AI45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3" i="1"/>
  <c r="AI94" i="1"/>
  <c r="AI95" i="1"/>
  <c r="AI96" i="1"/>
  <c r="AI97" i="1"/>
  <c r="AI99" i="1"/>
  <c r="AI100" i="1"/>
  <c r="AI103" i="1"/>
  <c r="AI104" i="1"/>
  <c r="AI105" i="1"/>
  <c r="AI106" i="1"/>
  <c r="AI107" i="1"/>
  <c r="AI108" i="1"/>
  <c r="AI109" i="1"/>
  <c r="AI110" i="1"/>
  <c r="AI111" i="1"/>
  <c r="AI113" i="1"/>
  <c r="AI114" i="1"/>
  <c r="AI116" i="1"/>
  <c r="AI117" i="1"/>
  <c r="AI118" i="1"/>
  <c r="AI119" i="1"/>
  <c r="AI120" i="1"/>
  <c r="AI121" i="1"/>
  <c r="AI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119" i="1"/>
  <c r="AH120" i="1"/>
  <c r="AH1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7" i="1"/>
  <c r="W8" i="1"/>
  <c r="Z8" i="1" s="1"/>
  <c r="W9" i="1"/>
  <c r="Z9" i="1" s="1"/>
  <c r="W10" i="1"/>
  <c r="Z10" i="1" s="1"/>
  <c r="W11" i="1"/>
  <c r="Z11" i="1" s="1"/>
  <c r="W12" i="1"/>
  <c r="Z12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120" i="1"/>
  <c r="Z120" i="1" s="1"/>
  <c r="W121" i="1"/>
  <c r="Z121" i="1" s="1"/>
  <c r="W7" i="1"/>
  <c r="Z7" i="1" s="1"/>
  <c r="AD20" i="1"/>
  <c r="W20" i="1" s="1"/>
  <c r="Z20" i="1" s="1"/>
  <c r="AD40" i="1"/>
  <c r="W40" i="1" s="1"/>
  <c r="Z40" i="1" s="1"/>
  <c r="AD57" i="1"/>
  <c r="W57" i="1" s="1"/>
  <c r="Z57" i="1" s="1"/>
  <c r="AD66" i="1"/>
  <c r="W66" i="1" s="1"/>
  <c r="Z66" i="1" s="1"/>
  <c r="AD82" i="1"/>
  <c r="W82" i="1" s="1"/>
  <c r="Z82" i="1" s="1"/>
  <c r="AD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7" i="1"/>
  <c r="K7" i="1" s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" i="1"/>
  <c r="AL7" i="1" l="1"/>
  <c r="AK7" i="1"/>
  <c r="AJ7" i="1"/>
  <c r="AL118" i="1"/>
  <c r="AK118" i="1"/>
  <c r="AJ118" i="1"/>
  <c r="AL114" i="1"/>
  <c r="AK114" i="1"/>
  <c r="AJ114" i="1"/>
  <c r="AL110" i="1"/>
  <c r="AK110" i="1"/>
  <c r="AJ110" i="1"/>
  <c r="AL106" i="1"/>
  <c r="AK106" i="1"/>
  <c r="AJ106" i="1"/>
  <c r="AL102" i="1"/>
  <c r="AK102" i="1"/>
  <c r="AJ102" i="1"/>
  <c r="AL98" i="1"/>
  <c r="AK98" i="1"/>
  <c r="AJ98" i="1"/>
  <c r="AL94" i="1"/>
  <c r="AK94" i="1"/>
  <c r="AJ94" i="1"/>
  <c r="AL90" i="1"/>
  <c r="AK90" i="1"/>
  <c r="AJ90" i="1"/>
  <c r="AL86" i="1"/>
  <c r="AK86" i="1"/>
  <c r="AJ86" i="1"/>
  <c r="AL82" i="1"/>
  <c r="AK82" i="1"/>
  <c r="AJ82" i="1"/>
  <c r="AL78" i="1"/>
  <c r="AK78" i="1"/>
  <c r="AJ78" i="1"/>
  <c r="AL74" i="1"/>
  <c r="AK74" i="1"/>
  <c r="AJ74" i="1"/>
  <c r="AL70" i="1"/>
  <c r="AK70" i="1"/>
  <c r="AJ70" i="1"/>
  <c r="AL121" i="1"/>
  <c r="AJ121" i="1"/>
  <c r="AK121" i="1"/>
  <c r="AJ119" i="1"/>
  <c r="AL119" i="1"/>
  <c r="AK119" i="1"/>
  <c r="AL117" i="1"/>
  <c r="AJ117" i="1"/>
  <c r="AK117" i="1"/>
  <c r="AJ115" i="1"/>
  <c r="AL115" i="1"/>
  <c r="AK115" i="1"/>
  <c r="AL113" i="1"/>
  <c r="AJ113" i="1"/>
  <c r="AK113" i="1"/>
  <c r="AJ111" i="1"/>
  <c r="AL111" i="1"/>
  <c r="AK111" i="1"/>
  <c r="AL109" i="1"/>
  <c r="AJ109" i="1"/>
  <c r="AK109" i="1"/>
  <c r="AJ107" i="1"/>
  <c r="AL107" i="1"/>
  <c r="AK107" i="1"/>
  <c r="AL105" i="1"/>
  <c r="AJ105" i="1"/>
  <c r="AK105" i="1"/>
  <c r="AJ103" i="1"/>
  <c r="AL103" i="1"/>
  <c r="AK103" i="1"/>
  <c r="AL101" i="1"/>
  <c r="AJ101" i="1"/>
  <c r="AK101" i="1"/>
  <c r="AJ99" i="1"/>
  <c r="AL99" i="1"/>
  <c r="AK99" i="1"/>
  <c r="AL97" i="1"/>
  <c r="AJ97" i="1"/>
  <c r="AK97" i="1"/>
  <c r="AJ95" i="1"/>
  <c r="AL95" i="1"/>
  <c r="AK95" i="1"/>
  <c r="AL93" i="1"/>
  <c r="AJ93" i="1"/>
  <c r="AK93" i="1"/>
  <c r="AJ91" i="1"/>
  <c r="AL91" i="1"/>
  <c r="AK91" i="1"/>
  <c r="AL89" i="1"/>
  <c r="AJ89" i="1"/>
  <c r="AK89" i="1"/>
  <c r="AJ87" i="1"/>
  <c r="AL87" i="1"/>
  <c r="AK87" i="1"/>
  <c r="AL85" i="1"/>
  <c r="AJ85" i="1"/>
  <c r="AK85" i="1"/>
  <c r="AJ83" i="1"/>
  <c r="AL83" i="1"/>
  <c r="AK83" i="1"/>
  <c r="AL81" i="1"/>
  <c r="AJ81" i="1"/>
  <c r="AK81" i="1"/>
  <c r="AJ79" i="1"/>
  <c r="AL79" i="1"/>
  <c r="AK79" i="1"/>
  <c r="AL77" i="1"/>
  <c r="AJ77" i="1"/>
  <c r="AK77" i="1"/>
  <c r="AJ75" i="1"/>
  <c r="AL75" i="1"/>
  <c r="AK75" i="1"/>
  <c r="AL73" i="1"/>
  <c r="AJ73" i="1"/>
  <c r="AK73" i="1"/>
  <c r="AJ71" i="1"/>
  <c r="AL71" i="1"/>
  <c r="AK71" i="1"/>
  <c r="AL69" i="1"/>
  <c r="AJ69" i="1"/>
  <c r="AK69" i="1"/>
  <c r="AJ67" i="1"/>
  <c r="AL67" i="1"/>
  <c r="AK67" i="1"/>
  <c r="AL65" i="1"/>
  <c r="AJ65" i="1"/>
  <c r="AK65" i="1"/>
  <c r="AJ63" i="1"/>
  <c r="AL63" i="1"/>
  <c r="AK63" i="1"/>
  <c r="AK61" i="1"/>
  <c r="AL61" i="1"/>
  <c r="AJ61" i="1"/>
  <c r="AK59" i="1"/>
  <c r="AJ59" i="1"/>
  <c r="AL59" i="1"/>
  <c r="AK57" i="1"/>
  <c r="AL57" i="1"/>
  <c r="AJ57" i="1"/>
  <c r="AK55" i="1"/>
  <c r="AJ55" i="1"/>
  <c r="AL55" i="1"/>
  <c r="AK53" i="1"/>
  <c r="AL53" i="1"/>
  <c r="AJ53" i="1"/>
  <c r="AK51" i="1"/>
  <c r="AJ51" i="1"/>
  <c r="AL51" i="1"/>
  <c r="AK49" i="1"/>
  <c r="AL49" i="1"/>
  <c r="AJ49" i="1"/>
  <c r="AK47" i="1"/>
  <c r="AJ47" i="1"/>
  <c r="AL47" i="1"/>
  <c r="AK45" i="1"/>
  <c r="AL45" i="1"/>
  <c r="AJ45" i="1"/>
  <c r="AK43" i="1"/>
  <c r="AJ43" i="1"/>
  <c r="AL43" i="1"/>
  <c r="AK41" i="1"/>
  <c r="AL41" i="1"/>
  <c r="AJ41" i="1"/>
  <c r="AK39" i="1"/>
  <c r="AJ39" i="1"/>
  <c r="AL39" i="1"/>
  <c r="AK37" i="1"/>
  <c r="AL37" i="1"/>
  <c r="AJ37" i="1"/>
  <c r="AK35" i="1"/>
  <c r="AJ35" i="1"/>
  <c r="AL35" i="1"/>
  <c r="AK33" i="1"/>
  <c r="AL33" i="1"/>
  <c r="AJ33" i="1"/>
  <c r="AK31" i="1"/>
  <c r="AJ31" i="1"/>
  <c r="AL31" i="1"/>
  <c r="AK29" i="1"/>
  <c r="AL29" i="1"/>
  <c r="AJ29" i="1"/>
  <c r="AK27" i="1"/>
  <c r="AJ27" i="1"/>
  <c r="AL27" i="1"/>
  <c r="AK25" i="1"/>
  <c r="AL25" i="1"/>
  <c r="AJ25" i="1"/>
  <c r="AK23" i="1"/>
  <c r="AJ23" i="1"/>
  <c r="AL23" i="1"/>
  <c r="AK21" i="1"/>
  <c r="AL21" i="1"/>
  <c r="AJ21" i="1"/>
  <c r="AK19" i="1"/>
  <c r="AJ19" i="1"/>
  <c r="AL19" i="1"/>
  <c r="AK17" i="1"/>
  <c r="AL17" i="1"/>
  <c r="AJ17" i="1"/>
  <c r="AK15" i="1"/>
  <c r="AJ15" i="1"/>
  <c r="AL15" i="1"/>
  <c r="AK13" i="1"/>
  <c r="AL13" i="1"/>
  <c r="AJ13" i="1"/>
  <c r="AK11" i="1"/>
  <c r="AJ11" i="1"/>
  <c r="AL11" i="1"/>
  <c r="AK9" i="1"/>
  <c r="AL9" i="1"/>
  <c r="AJ9" i="1"/>
  <c r="AL120" i="1"/>
  <c r="AK120" i="1"/>
  <c r="AJ120" i="1"/>
  <c r="AL116" i="1"/>
  <c r="AK116" i="1"/>
  <c r="AJ116" i="1"/>
  <c r="AL112" i="1"/>
  <c r="AK112" i="1"/>
  <c r="AJ112" i="1"/>
  <c r="AL108" i="1"/>
  <c r="AK108" i="1"/>
  <c r="AJ108" i="1"/>
  <c r="AL104" i="1"/>
  <c r="AK104" i="1"/>
  <c r="AJ104" i="1"/>
  <c r="AL100" i="1"/>
  <c r="AK100" i="1"/>
  <c r="AJ100" i="1"/>
  <c r="AL96" i="1"/>
  <c r="AK96" i="1"/>
  <c r="AJ96" i="1"/>
  <c r="AL92" i="1"/>
  <c r="AK92" i="1"/>
  <c r="AJ92" i="1"/>
  <c r="AL88" i="1"/>
  <c r="AK88" i="1"/>
  <c r="AJ88" i="1"/>
  <c r="AL84" i="1"/>
  <c r="AK84" i="1"/>
  <c r="AJ84" i="1"/>
  <c r="AL80" i="1"/>
  <c r="AK80" i="1"/>
  <c r="AJ80" i="1"/>
  <c r="AL76" i="1"/>
  <c r="AK76" i="1"/>
  <c r="AJ76" i="1"/>
  <c r="AL72" i="1"/>
  <c r="AK72" i="1"/>
  <c r="AJ72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Y97" i="1"/>
  <c r="AK6" i="1"/>
  <c r="AJ6" i="1"/>
  <c r="Y47" i="1"/>
  <c r="Y16" i="1"/>
  <c r="Z97" i="1"/>
  <c r="AL6" i="1"/>
  <c r="AH6" i="1"/>
  <c r="AG6" i="1"/>
  <c r="AF6" i="1"/>
  <c r="AE6" i="1"/>
  <c r="W6" i="1"/>
  <c r="M6" i="1"/>
  <c r="L6" i="1"/>
  <c r="K6" i="1"/>
  <c r="J6" i="1"/>
</calcChain>
</file>

<file path=xl/sharedStrings.xml><?xml version="1.0" encoding="utf-8"?>
<sst xmlns="http://schemas.openxmlformats.org/spreadsheetml/2006/main" count="289" uniqueCount="152">
  <si>
    <t>Период: 12.02.2025 - 19.02.2025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</si>
  <si>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</si>
  <si>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</si>
  <si>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</si>
  <si>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</si>
  <si>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</si>
  <si>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</si>
  <si>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</si>
  <si>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</si>
  <si>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</si>
  <si>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</si>
  <si>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</si>
  <si>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</si>
  <si>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</si>
  <si>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</si>
  <si>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</si>
  <si>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</si>
  <si>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</si>
  <si>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</si>
  <si>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</si>
  <si>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</si>
  <si>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</si>
  <si>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</si>
  <si>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</si>
  <si>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</si>
  <si>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</si>
  <si>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</si>
  <si>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</si>
  <si>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</si>
  <si>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</si>
  <si>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</si>
  <si>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</si>
  <si>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</si>
  <si>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</si>
  <si>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</si>
  <si>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</si>
  <si>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</si>
  <si>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</si>
  <si>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</si>
  <si>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</si>
  <si>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</si>
  <si>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</si>
  <si>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</si>
  <si>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</si>
  <si>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</si>
  <si>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</si>
  <si>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</si>
  <si>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</si>
  <si>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</si>
  <si>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</si>
  <si>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</si>
  <si>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</si>
  <si>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</si>
  <si>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</si>
  <si>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</si>
  <si>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</si>
  <si>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</si>
  <si>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</si>
  <si>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</si>
  <si>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</si>
  <si>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</si>
  <si>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</si>
  <si>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</si>
  <si>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</si>
  <si>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</si>
  <si>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</si>
  <si>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</si>
  <si>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</si>
  <si>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</si>
  <si>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</si>
  <si>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</si>
  <si>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</si>
  <si>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</si>
  <si>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</si>
  <si>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</si>
  <si>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</si>
  <si>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</si>
  <si>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</si>
  <si>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</si>
  <si>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</si>
  <si>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</si>
  <si>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</si>
  <si>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</si>
  <si>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</si>
  <si>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</si>
  <si>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</si>
  <si>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</si>
  <si>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</si>
  <si>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</si>
  <si>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</si>
  <si>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</si>
  <si>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</si>
  <si>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</si>
  <si>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</si>
  <si>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</si>
  <si>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</si>
  <si>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</si>
  <si>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</si>
  <si>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</si>
  <si>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</si>
  <si>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</si>
  <si>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</si>
  <si>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</si>
  <si>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</si>
  <si>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</si>
  <si>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</si>
  <si>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</si>
  <si>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</si>
  <si>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</si>
  <si>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</si>
  <si>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</si>
  <si>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</si>
  <si>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</si>
  <si>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</si>
  <si>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</si>
  <si>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</si>
  <si>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</si>
  <si>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</si>
  <si>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</si>
  <si>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</si>
  <si>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</si>
  <si>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</si>
  <si>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</si>
  <si>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</si>
  <si>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</si>
  <si>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</si>
  <si>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</si>
  <si>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</si>
  <si>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</si>
  <si>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</si>
  <si>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</si>
  <si>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</si>
  <si>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</si>
  <si>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</si>
  <si>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</si>
  <si>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</si>
  <si>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</si>
  <si>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</si>
  <si>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</si>
  <si>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</si>
  <si>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</si>
  <si>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19,02,</t>
  </si>
  <si>
    <t>20,02,</t>
  </si>
  <si>
    <t>24,02,</t>
  </si>
  <si>
    <t>25,02,</t>
  </si>
  <si>
    <t>31,01,</t>
  </si>
  <si>
    <t>07,02,</t>
  </si>
  <si>
    <t>14,02,</t>
  </si>
  <si>
    <t>11,5т</t>
  </si>
  <si>
    <t>17т</t>
  </si>
  <si>
    <t>склад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</si>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</sst>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7" fillId="5" borderId="1" xfId="0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1" xfId="0" applyFill="1" applyBorder="1" applyAlignment="1">
      <alignment horizontal="lef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2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07.02.2025 - 14.02.2025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14,02,</v>
          </cell>
          <cell r="M5" t="str">
            <v>17,02,</v>
          </cell>
          <cell r="N5" t="str">
            <v>18,02,</v>
          </cell>
          <cell r="O5" t="str">
            <v>19,02,</v>
          </cell>
          <cell r="X5" t="str">
            <v>20,02,</v>
          </cell>
          <cell r="AE5" t="str">
            <v>24,01,</v>
          </cell>
          <cell r="AF5" t="str">
            <v>31,01,</v>
          </cell>
          <cell r="AG5" t="str">
            <v>07,02,</v>
          </cell>
          <cell r="AH5" t="str">
            <v>14,02,</v>
          </cell>
        </row>
        <row r="6">
          <cell r="E6">
            <v>123003.79399999995</v>
          </cell>
          <cell r="F6">
            <v>71081.451999999976</v>
          </cell>
          <cell r="J6">
            <v>128106.02099999999</v>
          </cell>
          <cell r="K6">
            <v>-5102.2270000000008</v>
          </cell>
          <cell r="L6">
            <v>31665</v>
          </cell>
          <cell r="M6">
            <v>24790.2</v>
          </cell>
          <cell r="N6">
            <v>27300</v>
          </cell>
          <cell r="O6">
            <v>4000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20040.7588</v>
          </cell>
          <cell r="X6">
            <v>30380</v>
          </cell>
          <cell r="AA6">
            <v>0</v>
          </cell>
          <cell r="AB6">
            <v>0</v>
          </cell>
          <cell r="AC6">
            <v>0</v>
          </cell>
          <cell r="AD6">
            <v>22800</v>
          </cell>
          <cell r="AE6">
            <v>20069.342199999999</v>
          </cell>
          <cell r="AF6">
            <v>18842.347400000002</v>
          </cell>
          <cell r="AG6">
            <v>20227.911399999997</v>
          </cell>
          <cell r="AH6">
            <v>20557.978000000003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563.56399999999996</v>
          </cell>
          <cell r="D7">
            <v>341.68900000000002</v>
          </cell>
          <cell r="E7">
            <v>541.04300000000001</v>
          </cell>
          <cell r="F7">
            <v>341.10700000000003</v>
          </cell>
          <cell r="G7" t="str">
            <v>н</v>
          </cell>
          <cell r="H7">
            <v>1</v>
          </cell>
          <cell r="I7">
            <v>45</v>
          </cell>
          <cell r="J7">
            <v>535.36900000000003</v>
          </cell>
          <cell r="K7">
            <v>5.6739999999999782</v>
          </cell>
          <cell r="L7">
            <v>100</v>
          </cell>
          <cell r="M7">
            <v>250</v>
          </cell>
          <cell r="N7">
            <v>150</v>
          </cell>
          <cell r="O7">
            <v>0</v>
          </cell>
          <cell r="W7">
            <v>108.2086</v>
          </cell>
          <cell r="X7">
            <v>160</v>
          </cell>
          <cell r="Y7">
            <v>9.2516398881419768</v>
          </cell>
          <cell r="Z7">
            <v>3.1523095206850473</v>
          </cell>
          <cell r="AD7">
            <v>0</v>
          </cell>
          <cell r="AE7">
            <v>89.048599999999993</v>
          </cell>
          <cell r="AF7">
            <v>80.486199999999997</v>
          </cell>
          <cell r="AG7">
            <v>98.9268</v>
          </cell>
          <cell r="AH7">
            <v>128.59200000000001</v>
          </cell>
          <cell r="AI7" t="str">
            <v>ябфев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102.801</v>
          </cell>
          <cell r="D8">
            <v>890.26599999999996</v>
          </cell>
          <cell r="E8">
            <v>564.14800000000002</v>
          </cell>
          <cell r="F8">
            <v>396.28899999999999</v>
          </cell>
          <cell r="G8" t="str">
            <v>ябл</v>
          </cell>
          <cell r="H8">
            <v>1</v>
          </cell>
          <cell r="I8">
            <v>45</v>
          </cell>
          <cell r="J8">
            <v>551.81600000000003</v>
          </cell>
          <cell r="K8">
            <v>12.331999999999994</v>
          </cell>
          <cell r="L8">
            <v>130</v>
          </cell>
          <cell r="M8">
            <v>0</v>
          </cell>
          <cell r="N8">
            <v>150</v>
          </cell>
          <cell r="O8">
            <v>100</v>
          </cell>
          <cell r="W8">
            <v>112.8296</v>
          </cell>
          <cell r="X8">
            <v>260</v>
          </cell>
          <cell r="Y8">
            <v>9.1845490899551177</v>
          </cell>
          <cell r="Z8">
            <v>3.5122786928252867</v>
          </cell>
          <cell r="AD8">
            <v>0</v>
          </cell>
          <cell r="AE8">
            <v>100.09439999999999</v>
          </cell>
          <cell r="AF8">
            <v>98.4238</v>
          </cell>
          <cell r="AG8">
            <v>113.6324</v>
          </cell>
          <cell r="AH8">
            <v>111.88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1184.9939999999999</v>
          </cell>
          <cell r="D9">
            <v>1828.7449999999999</v>
          </cell>
          <cell r="E9">
            <v>1827.1849999999999</v>
          </cell>
          <cell r="F9">
            <v>1134.7049999999999</v>
          </cell>
          <cell r="G9" t="str">
            <v>н</v>
          </cell>
          <cell r="H9">
            <v>1</v>
          </cell>
          <cell r="I9">
            <v>45</v>
          </cell>
          <cell r="J9">
            <v>1840.3610000000001</v>
          </cell>
          <cell r="K9">
            <v>-13.176000000000158</v>
          </cell>
          <cell r="L9">
            <v>550</v>
          </cell>
          <cell r="M9">
            <v>800</v>
          </cell>
          <cell r="N9">
            <v>600</v>
          </cell>
          <cell r="O9">
            <v>0</v>
          </cell>
          <cell r="W9">
            <v>365.43700000000001</v>
          </cell>
          <cell r="X9">
            <v>300</v>
          </cell>
          <cell r="Y9">
            <v>9.262075268787779</v>
          </cell>
          <cell r="Z9">
            <v>3.105063253036775</v>
          </cell>
          <cell r="AD9">
            <v>0</v>
          </cell>
          <cell r="AE9">
            <v>340.0478</v>
          </cell>
          <cell r="AF9">
            <v>373.4744</v>
          </cell>
          <cell r="AG9">
            <v>368.40100000000001</v>
          </cell>
          <cell r="AH9">
            <v>403.19200000000001</v>
          </cell>
          <cell r="AI9" t="str">
            <v>продфев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1270</v>
          </cell>
          <cell r="D10">
            <v>2742</v>
          </cell>
          <cell r="E10">
            <v>2979</v>
          </cell>
          <cell r="F10">
            <v>994</v>
          </cell>
          <cell r="G10" t="str">
            <v>ябл</v>
          </cell>
          <cell r="H10">
            <v>0.4</v>
          </cell>
          <cell r="I10">
            <v>45</v>
          </cell>
          <cell r="J10">
            <v>3404</v>
          </cell>
          <cell r="K10">
            <v>-425</v>
          </cell>
          <cell r="L10">
            <v>200</v>
          </cell>
          <cell r="M10">
            <v>600</v>
          </cell>
          <cell r="N10">
            <v>500</v>
          </cell>
          <cell r="O10">
            <v>200</v>
          </cell>
          <cell r="W10">
            <v>315.8</v>
          </cell>
          <cell r="X10">
            <v>700</v>
          </cell>
          <cell r="Y10">
            <v>10.113996200126662</v>
          </cell>
          <cell r="Z10">
            <v>3.1475617479417353</v>
          </cell>
          <cell r="AD10">
            <v>1400</v>
          </cell>
          <cell r="AE10">
            <v>342.2</v>
          </cell>
          <cell r="AF10">
            <v>328</v>
          </cell>
          <cell r="AG10">
            <v>282.39999999999998</v>
          </cell>
          <cell r="AH10">
            <v>213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1735</v>
          </cell>
          <cell r="D11">
            <v>6297</v>
          </cell>
          <cell r="E11">
            <v>5625</v>
          </cell>
          <cell r="F11">
            <v>2325</v>
          </cell>
          <cell r="G11">
            <v>0</v>
          </cell>
          <cell r="H11">
            <v>0.45</v>
          </cell>
          <cell r="I11">
            <v>45</v>
          </cell>
          <cell r="J11">
            <v>5751</v>
          </cell>
          <cell r="K11">
            <v>-126</v>
          </cell>
          <cell r="L11">
            <v>1000</v>
          </cell>
          <cell r="M11">
            <v>1600</v>
          </cell>
          <cell r="N11">
            <v>1200</v>
          </cell>
          <cell r="O11">
            <v>0</v>
          </cell>
          <cell r="W11">
            <v>784.2</v>
          </cell>
          <cell r="X11">
            <v>1100</v>
          </cell>
          <cell r="Y11">
            <v>9.2132109155827582</v>
          </cell>
          <cell r="Z11">
            <v>2.9648048967100227</v>
          </cell>
          <cell r="AD11">
            <v>1704</v>
          </cell>
          <cell r="AE11">
            <v>787.2</v>
          </cell>
          <cell r="AF11">
            <v>657.8</v>
          </cell>
          <cell r="AG11">
            <v>765</v>
          </cell>
          <cell r="AH11">
            <v>885</v>
          </cell>
          <cell r="AI11" t="str">
            <v>продфев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1127</v>
          </cell>
          <cell r="D12">
            <v>8208</v>
          </cell>
          <cell r="E12">
            <v>5799</v>
          </cell>
          <cell r="F12">
            <v>2416</v>
          </cell>
          <cell r="G12" t="str">
            <v>оконч</v>
          </cell>
          <cell r="H12">
            <v>0.45</v>
          </cell>
          <cell r="I12">
            <v>45</v>
          </cell>
          <cell r="J12">
            <v>5950</v>
          </cell>
          <cell r="K12">
            <v>-151</v>
          </cell>
          <cell r="L12">
            <v>1000</v>
          </cell>
          <cell r="M12">
            <v>1600</v>
          </cell>
          <cell r="N12">
            <v>1200</v>
          </cell>
          <cell r="O12">
            <v>0</v>
          </cell>
          <cell r="W12">
            <v>799.8</v>
          </cell>
          <cell r="X12">
            <v>1200</v>
          </cell>
          <cell r="Y12">
            <v>9.2723180795198807</v>
          </cell>
          <cell r="Z12">
            <v>3.0207551887971995</v>
          </cell>
          <cell r="AD12">
            <v>1800</v>
          </cell>
          <cell r="AE12">
            <v>727.2</v>
          </cell>
          <cell r="AF12">
            <v>611.4</v>
          </cell>
          <cell r="AG12">
            <v>792.4</v>
          </cell>
          <cell r="AH12">
            <v>820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29</v>
          </cell>
          <cell r="D13">
            <v>42</v>
          </cell>
          <cell r="E13">
            <v>44</v>
          </cell>
          <cell r="F13">
            <v>26</v>
          </cell>
          <cell r="G13">
            <v>0</v>
          </cell>
          <cell r="H13">
            <v>0.4</v>
          </cell>
          <cell r="I13">
            <v>50</v>
          </cell>
          <cell r="J13">
            <v>57</v>
          </cell>
          <cell r="K13">
            <v>-13</v>
          </cell>
          <cell r="L13">
            <v>10</v>
          </cell>
          <cell r="M13">
            <v>20</v>
          </cell>
          <cell r="N13">
            <v>0</v>
          </cell>
          <cell r="O13">
            <v>0</v>
          </cell>
          <cell r="W13">
            <v>8.8000000000000007</v>
          </cell>
          <cell r="X13">
            <v>30</v>
          </cell>
          <cell r="Y13">
            <v>9.7727272727272716</v>
          </cell>
          <cell r="Z13">
            <v>2.9545454545454541</v>
          </cell>
          <cell r="AD13">
            <v>0</v>
          </cell>
          <cell r="AE13">
            <v>7.4</v>
          </cell>
          <cell r="AF13">
            <v>7.8</v>
          </cell>
          <cell r="AG13">
            <v>7.2</v>
          </cell>
          <cell r="AH13">
            <v>11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274</v>
          </cell>
          <cell r="D14">
            <v>559</v>
          </cell>
          <cell r="E14">
            <v>191</v>
          </cell>
          <cell r="F14">
            <v>637</v>
          </cell>
          <cell r="G14">
            <v>0</v>
          </cell>
          <cell r="H14">
            <v>0.17</v>
          </cell>
          <cell r="I14">
            <v>180</v>
          </cell>
          <cell r="J14">
            <v>227</v>
          </cell>
          <cell r="K14">
            <v>-36</v>
          </cell>
          <cell r="L14">
            <v>300</v>
          </cell>
          <cell r="M14">
            <v>0</v>
          </cell>
          <cell r="N14">
            <v>0</v>
          </cell>
          <cell r="O14">
            <v>0</v>
          </cell>
          <cell r="W14">
            <v>38.200000000000003</v>
          </cell>
          <cell r="Y14">
            <v>24.528795811518322</v>
          </cell>
          <cell r="Z14">
            <v>16.675392670157066</v>
          </cell>
          <cell r="AD14">
            <v>0</v>
          </cell>
          <cell r="AE14">
            <v>28.6</v>
          </cell>
          <cell r="AF14">
            <v>51.8</v>
          </cell>
          <cell r="AG14">
            <v>31.4</v>
          </cell>
          <cell r="AH14">
            <v>23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134</v>
          </cell>
          <cell r="D15">
            <v>282</v>
          </cell>
          <cell r="E15">
            <v>230</v>
          </cell>
          <cell r="F15">
            <v>174</v>
          </cell>
          <cell r="G15">
            <v>0</v>
          </cell>
          <cell r="H15">
            <v>0.3</v>
          </cell>
          <cell r="I15">
            <v>40</v>
          </cell>
          <cell r="J15">
            <v>299</v>
          </cell>
          <cell r="K15">
            <v>-69</v>
          </cell>
          <cell r="L15">
            <v>60</v>
          </cell>
          <cell r="M15">
            <v>0</v>
          </cell>
          <cell r="N15">
            <v>70</v>
          </cell>
          <cell r="O15">
            <v>60</v>
          </cell>
          <cell r="W15">
            <v>46</v>
          </cell>
          <cell r="X15">
            <v>60</v>
          </cell>
          <cell r="Y15">
            <v>9.2173913043478262</v>
          </cell>
          <cell r="Z15">
            <v>3.7826086956521738</v>
          </cell>
          <cell r="AD15">
            <v>0</v>
          </cell>
          <cell r="AE15">
            <v>38.6</v>
          </cell>
          <cell r="AF15">
            <v>41.8</v>
          </cell>
          <cell r="AG15">
            <v>46.6</v>
          </cell>
          <cell r="AH15">
            <v>34</v>
          </cell>
          <cell r="AI15" t="str">
            <v>увел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97</v>
          </cell>
          <cell r="D16">
            <v>1015</v>
          </cell>
          <cell r="E16">
            <v>1082</v>
          </cell>
          <cell r="F16">
            <v>19</v>
          </cell>
          <cell r="G16" t="str">
            <v>ак</v>
          </cell>
          <cell r="H16">
            <v>0.35</v>
          </cell>
          <cell r="I16" t="e">
            <v>#N/A</v>
          </cell>
          <cell r="J16">
            <v>21</v>
          </cell>
          <cell r="K16">
            <v>1061</v>
          </cell>
          <cell r="L16">
            <v>100</v>
          </cell>
          <cell r="M16">
            <v>400</v>
          </cell>
          <cell r="N16">
            <v>400</v>
          </cell>
          <cell r="O16">
            <v>200</v>
          </cell>
          <cell r="W16">
            <v>216.4</v>
          </cell>
          <cell r="X16">
            <v>500</v>
          </cell>
          <cell r="Y16">
            <v>7.4815157116451019</v>
          </cell>
          <cell r="Z16">
            <v>8.7800369685767099E-2</v>
          </cell>
          <cell r="AD16">
            <v>0</v>
          </cell>
          <cell r="AE16">
            <v>0</v>
          </cell>
          <cell r="AF16">
            <v>0</v>
          </cell>
          <cell r="AG16">
            <v>98.2</v>
          </cell>
          <cell r="AH16">
            <v>199</v>
          </cell>
          <cell r="AI16" t="str">
            <v>Паша тф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1769</v>
          </cell>
          <cell r="D17">
            <v>1029</v>
          </cell>
          <cell r="E17">
            <v>1013</v>
          </cell>
          <cell r="F17">
            <v>1760</v>
          </cell>
          <cell r="G17">
            <v>0</v>
          </cell>
          <cell r="H17">
            <v>0.17</v>
          </cell>
          <cell r="I17">
            <v>180</v>
          </cell>
          <cell r="J17">
            <v>1072</v>
          </cell>
          <cell r="K17">
            <v>-59</v>
          </cell>
          <cell r="L17">
            <v>2000</v>
          </cell>
          <cell r="M17">
            <v>0</v>
          </cell>
          <cell r="N17">
            <v>0</v>
          </cell>
          <cell r="O17">
            <v>0</v>
          </cell>
          <cell r="W17">
            <v>202.6</v>
          </cell>
          <cell r="Y17">
            <v>18.558736426456072</v>
          </cell>
          <cell r="Z17">
            <v>8.6870681145113533</v>
          </cell>
          <cell r="AD17">
            <v>0</v>
          </cell>
          <cell r="AE17">
            <v>223.2</v>
          </cell>
          <cell r="AF17">
            <v>199.8</v>
          </cell>
          <cell r="AG17">
            <v>225.8</v>
          </cell>
          <cell r="AH17">
            <v>197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646</v>
          </cell>
          <cell r="D18">
            <v>311</v>
          </cell>
          <cell r="E18">
            <v>454</v>
          </cell>
          <cell r="F18">
            <v>495</v>
          </cell>
          <cell r="G18">
            <v>0</v>
          </cell>
          <cell r="H18">
            <v>0.35</v>
          </cell>
          <cell r="I18">
            <v>45</v>
          </cell>
          <cell r="J18">
            <v>462</v>
          </cell>
          <cell r="K18">
            <v>-8</v>
          </cell>
          <cell r="L18">
            <v>50</v>
          </cell>
          <cell r="M18">
            <v>0</v>
          </cell>
          <cell r="N18">
            <v>150</v>
          </cell>
          <cell r="O18">
            <v>0</v>
          </cell>
          <cell r="W18">
            <v>90.8</v>
          </cell>
          <cell r="X18">
            <v>150</v>
          </cell>
          <cell r="Y18">
            <v>9.3061674008810584</v>
          </cell>
          <cell r="Z18">
            <v>5.4515418502202646</v>
          </cell>
          <cell r="AD18">
            <v>0</v>
          </cell>
          <cell r="AE18">
            <v>47.2</v>
          </cell>
          <cell r="AF18">
            <v>59.2</v>
          </cell>
          <cell r="AG18">
            <v>97.8</v>
          </cell>
          <cell r="AH18">
            <v>99</v>
          </cell>
          <cell r="AI18" t="str">
            <v>ябфев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94</v>
          </cell>
          <cell r="D19">
            <v>656</v>
          </cell>
          <cell r="E19">
            <v>675</v>
          </cell>
          <cell r="F19">
            <v>70</v>
          </cell>
          <cell r="G19" t="str">
            <v>н</v>
          </cell>
          <cell r="H19">
            <v>0.35</v>
          </cell>
          <cell r="I19">
            <v>45</v>
          </cell>
          <cell r="J19">
            <v>691</v>
          </cell>
          <cell r="K19">
            <v>-16</v>
          </cell>
          <cell r="L19">
            <v>30</v>
          </cell>
          <cell r="M19">
            <v>0</v>
          </cell>
          <cell r="N19">
            <v>30</v>
          </cell>
          <cell r="O19">
            <v>0</v>
          </cell>
          <cell r="W19">
            <v>15</v>
          </cell>
          <cell r="X19">
            <v>20</v>
          </cell>
          <cell r="Y19">
            <v>10</v>
          </cell>
          <cell r="Z19">
            <v>4.666666666666667</v>
          </cell>
          <cell r="AD19">
            <v>600</v>
          </cell>
          <cell r="AE19">
            <v>14.4</v>
          </cell>
          <cell r="AF19">
            <v>21.4</v>
          </cell>
          <cell r="AG19">
            <v>17.2</v>
          </cell>
          <cell r="AH19">
            <v>12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133</v>
          </cell>
          <cell r="D20">
            <v>951</v>
          </cell>
          <cell r="E20">
            <v>609</v>
          </cell>
          <cell r="F20">
            <v>455</v>
          </cell>
          <cell r="G20">
            <v>0</v>
          </cell>
          <cell r="H20">
            <v>0.35</v>
          </cell>
          <cell r="I20">
            <v>45</v>
          </cell>
          <cell r="J20">
            <v>697</v>
          </cell>
          <cell r="K20">
            <v>-88</v>
          </cell>
          <cell r="L20">
            <v>200</v>
          </cell>
          <cell r="M20">
            <v>170</v>
          </cell>
          <cell r="N20">
            <v>200</v>
          </cell>
          <cell r="O20">
            <v>0</v>
          </cell>
          <cell r="W20">
            <v>112.2</v>
          </cell>
          <cell r="X20">
            <v>50</v>
          </cell>
          <cell r="Y20">
            <v>9.5811051693404625</v>
          </cell>
          <cell r="Z20">
            <v>4.0552584670231724</v>
          </cell>
          <cell r="AD20">
            <v>48</v>
          </cell>
          <cell r="AE20">
            <v>37</v>
          </cell>
          <cell r="AF20">
            <v>38.4</v>
          </cell>
          <cell r="AG20">
            <v>127.2</v>
          </cell>
          <cell r="AH20">
            <v>69</v>
          </cell>
          <cell r="AI20" t="str">
            <v>400Ларин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830</v>
          </cell>
          <cell r="D21">
            <v>228</v>
          </cell>
          <cell r="E21">
            <v>557</v>
          </cell>
          <cell r="F21">
            <v>487</v>
          </cell>
          <cell r="G21">
            <v>0</v>
          </cell>
          <cell r="H21">
            <v>0.35</v>
          </cell>
          <cell r="I21">
            <v>45</v>
          </cell>
          <cell r="J21">
            <v>589</v>
          </cell>
          <cell r="K21">
            <v>-32</v>
          </cell>
          <cell r="L21">
            <v>50</v>
          </cell>
          <cell r="M21">
            <v>100</v>
          </cell>
          <cell r="N21">
            <v>150</v>
          </cell>
          <cell r="O21">
            <v>0</v>
          </cell>
          <cell r="W21">
            <v>111.4</v>
          </cell>
          <cell r="X21">
            <v>300</v>
          </cell>
          <cell r="Y21">
            <v>9.7576301615798915</v>
          </cell>
          <cell r="Z21">
            <v>4.3716337522441648</v>
          </cell>
          <cell r="AD21">
            <v>0</v>
          </cell>
          <cell r="AE21">
            <v>90.4</v>
          </cell>
          <cell r="AF21">
            <v>95.2</v>
          </cell>
          <cell r="AG21">
            <v>99</v>
          </cell>
          <cell r="AH21">
            <v>142</v>
          </cell>
          <cell r="AI21" t="str">
            <v>ябфев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126.98</v>
          </cell>
          <cell r="D22">
            <v>640.93600000000004</v>
          </cell>
          <cell r="E22">
            <v>414.45</v>
          </cell>
          <cell r="F22">
            <v>336.625</v>
          </cell>
          <cell r="G22">
            <v>0</v>
          </cell>
          <cell r="H22">
            <v>1</v>
          </cell>
          <cell r="I22">
            <v>50</v>
          </cell>
          <cell r="J22">
            <v>442.608</v>
          </cell>
          <cell r="K22">
            <v>-28.158000000000015</v>
          </cell>
          <cell r="L22">
            <v>120</v>
          </cell>
          <cell r="M22">
            <v>100</v>
          </cell>
          <cell r="N22">
            <v>130</v>
          </cell>
          <cell r="O22">
            <v>0</v>
          </cell>
          <cell r="W22">
            <v>82.89</v>
          </cell>
          <cell r="X22">
            <v>120</v>
          </cell>
          <cell r="Y22">
            <v>9.7312703583061886</v>
          </cell>
          <cell r="Z22">
            <v>4.0611050790203889</v>
          </cell>
          <cell r="AD22">
            <v>0</v>
          </cell>
          <cell r="AE22">
            <v>47.711599999999997</v>
          </cell>
          <cell r="AF22">
            <v>57.916999999999994</v>
          </cell>
          <cell r="AG22">
            <v>89.255399999999995</v>
          </cell>
          <cell r="AH22">
            <v>59.390999999999998</v>
          </cell>
          <cell r="AI22" t="str">
            <v>склад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3321.0630000000001</v>
          </cell>
          <cell r="D23">
            <v>3970.953</v>
          </cell>
          <cell r="E23">
            <v>4452.9070000000002</v>
          </cell>
          <cell r="F23">
            <v>2715.9769999999999</v>
          </cell>
          <cell r="G23">
            <v>0</v>
          </cell>
          <cell r="H23">
            <v>1</v>
          </cell>
          <cell r="I23">
            <v>50</v>
          </cell>
          <cell r="J23">
            <v>4683.7640000000001</v>
          </cell>
          <cell r="K23">
            <v>-230.85699999999997</v>
          </cell>
          <cell r="L23">
            <v>1200</v>
          </cell>
          <cell r="M23">
            <v>1500</v>
          </cell>
          <cell r="N23">
            <v>1200</v>
          </cell>
          <cell r="O23">
            <v>400</v>
          </cell>
          <cell r="W23">
            <v>890.58140000000003</v>
          </cell>
          <cell r="X23">
            <v>1200</v>
          </cell>
          <cell r="Y23">
            <v>9.2254082557753829</v>
          </cell>
          <cell r="Z23">
            <v>3.0496673296792407</v>
          </cell>
          <cell r="AD23">
            <v>0</v>
          </cell>
          <cell r="AE23">
            <v>938.52279999999996</v>
          </cell>
          <cell r="AF23">
            <v>920.92019999999991</v>
          </cell>
          <cell r="AG23">
            <v>868.93700000000013</v>
          </cell>
          <cell r="AH23">
            <v>996.61699999999996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230.99199999999999</v>
          </cell>
          <cell r="D24">
            <v>363.48899999999998</v>
          </cell>
          <cell r="E24">
            <v>334.63</v>
          </cell>
          <cell r="F24">
            <v>249.05600000000001</v>
          </cell>
          <cell r="G24">
            <v>0</v>
          </cell>
          <cell r="H24">
            <v>1</v>
          </cell>
          <cell r="I24">
            <v>50</v>
          </cell>
          <cell r="J24">
            <v>328.30200000000002</v>
          </cell>
          <cell r="K24">
            <v>6.3279999999999745</v>
          </cell>
          <cell r="L24">
            <v>70</v>
          </cell>
          <cell r="M24">
            <v>150</v>
          </cell>
          <cell r="N24">
            <v>120</v>
          </cell>
          <cell r="O24">
            <v>0</v>
          </cell>
          <cell r="W24">
            <v>66.926000000000002</v>
          </cell>
          <cell r="X24">
            <v>50</v>
          </cell>
          <cell r="Y24">
            <v>9.5486955742162998</v>
          </cell>
          <cell r="Z24">
            <v>3.7213638944505871</v>
          </cell>
          <cell r="AD24">
            <v>0</v>
          </cell>
          <cell r="AE24">
            <v>74.306600000000003</v>
          </cell>
          <cell r="AF24">
            <v>67.0428</v>
          </cell>
          <cell r="AG24">
            <v>68.287400000000005</v>
          </cell>
          <cell r="AH24">
            <v>41.783000000000001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845.12400000000002</v>
          </cell>
          <cell r="D25">
            <v>770.54499999999996</v>
          </cell>
          <cell r="E25">
            <v>992.98599999999999</v>
          </cell>
          <cell r="F25">
            <v>559.60900000000004</v>
          </cell>
          <cell r="G25">
            <v>0</v>
          </cell>
          <cell r="H25">
            <v>1</v>
          </cell>
          <cell r="I25">
            <v>60</v>
          </cell>
          <cell r="J25">
            <v>1213.1010000000001</v>
          </cell>
          <cell r="K25">
            <v>-220.11500000000012</v>
          </cell>
          <cell r="L25">
            <v>200</v>
          </cell>
          <cell r="M25">
            <v>100</v>
          </cell>
          <cell r="N25">
            <v>220</v>
          </cell>
          <cell r="O25">
            <v>300</v>
          </cell>
          <cell r="W25">
            <v>198.59719999999999</v>
          </cell>
          <cell r="X25">
            <v>500</v>
          </cell>
          <cell r="Y25">
            <v>9.4644285015095893</v>
          </cell>
          <cell r="Z25">
            <v>2.8178091131194201</v>
          </cell>
          <cell r="AD25">
            <v>0</v>
          </cell>
          <cell r="AE25">
            <v>168.89519999999999</v>
          </cell>
          <cell r="AF25">
            <v>203.04079999999999</v>
          </cell>
          <cell r="AG25">
            <v>181.59399999999999</v>
          </cell>
          <cell r="AH25">
            <v>211.76400000000001</v>
          </cell>
          <cell r="AI25" t="str">
            <v>склад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309.49400000000003</v>
          </cell>
          <cell r="D26">
            <v>639.346</v>
          </cell>
          <cell r="E26">
            <v>570.89099999999996</v>
          </cell>
          <cell r="F26">
            <v>362.88799999999998</v>
          </cell>
          <cell r="G26">
            <v>0</v>
          </cell>
          <cell r="H26">
            <v>1</v>
          </cell>
          <cell r="I26">
            <v>50</v>
          </cell>
          <cell r="J26">
            <v>589.596</v>
          </cell>
          <cell r="K26">
            <v>-18.705000000000041</v>
          </cell>
          <cell r="L26">
            <v>160</v>
          </cell>
          <cell r="M26">
            <v>150</v>
          </cell>
          <cell r="N26">
            <v>120</v>
          </cell>
          <cell r="O26">
            <v>0</v>
          </cell>
          <cell r="W26">
            <v>114.17819999999999</v>
          </cell>
          <cell r="X26">
            <v>260</v>
          </cell>
          <cell r="Y26">
            <v>9.2214450744537917</v>
          </cell>
          <cell r="Z26">
            <v>3.1782599480461244</v>
          </cell>
          <cell r="AD26">
            <v>0</v>
          </cell>
          <cell r="AE26">
            <v>105.77860000000001</v>
          </cell>
          <cell r="AF26">
            <v>102.6182</v>
          </cell>
          <cell r="AG26">
            <v>113.7906</v>
          </cell>
          <cell r="AH26">
            <v>93.597999999999999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115.84099999999999</v>
          </cell>
          <cell r="D27">
            <v>283.084</v>
          </cell>
          <cell r="E27">
            <v>197.40899999999999</v>
          </cell>
          <cell r="F27">
            <v>196.29900000000001</v>
          </cell>
          <cell r="G27">
            <v>0</v>
          </cell>
          <cell r="H27">
            <v>1</v>
          </cell>
          <cell r="I27">
            <v>60</v>
          </cell>
          <cell r="J27">
            <v>194.816</v>
          </cell>
          <cell r="K27">
            <v>2.5929999999999893</v>
          </cell>
          <cell r="L27">
            <v>70</v>
          </cell>
          <cell r="M27">
            <v>0</v>
          </cell>
          <cell r="N27">
            <v>30</v>
          </cell>
          <cell r="O27">
            <v>0</v>
          </cell>
          <cell r="W27">
            <v>39.4818</v>
          </cell>
          <cell r="X27">
            <v>70</v>
          </cell>
          <cell r="Y27">
            <v>9.2776671782948092</v>
          </cell>
          <cell r="Z27">
            <v>4.9718857802835741</v>
          </cell>
          <cell r="AD27">
            <v>0</v>
          </cell>
          <cell r="AE27">
            <v>39.322600000000001</v>
          </cell>
          <cell r="AF27">
            <v>41.041600000000003</v>
          </cell>
          <cell r="AG27">
            <v>47.7166</v>
          </cell>
          <cell r="AH27">
            <v>34.051000000000002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86.397000000000006</v>
          </cell>
          <cell r="D28">
            <v>230.999</v>
          </cell>
          <cell r="E28">
            <v>173.12700000000001</v>
          </cell>
          <cell r="F28">
            <v>136.30600000000001</v>
          </cell>
          <cell r="G28">
            <v>0</v>
          </cell>
          <cell r="H28">
            <v>1</v>
          </cell>
          <cell r="I28">
            <v>60</v>
          </cell>
          <cell r="J28">
            <v>175.666</v>
          </cell>
          <cell r="K28">
            <v>-2.5389999999999873</v>
          </cell>
          <cell r="L28">
            <v>50</v>
          </cell>
          <cell r="M28">
            <v>0</v>
          </cell>
          <cell r="N28">
            <v>70</v>
          </cell>
          <cell r="O28">
            <v>0</v>
          </cell>
          <cell r="W28">
            <v>34.625399999999999</v>
          </cell>
          <cell r="X28">
            <v>70</v>
          </cell>
          <cell r="Y28">
            <v>9.4238911319436038</v>
          </cell>
          <cell r="Z28">
            <v>3.9365899022105166</v>
          </cell>
          <cell r="AD28">
            <v>0</v>
          </cell>
          <cell r="AE28">
            <v>36.5762</v>
          </cell>
          <cell r="AF28">
            <v>31.452800000000003</v>
          </cell>
          <cell r="AG28">
            <v>37.3384</v>
          </cell>
          <cell r="AH28">
            <v>34.515000000000001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152.01900000000001</v>
          </cell>
          <cell r="D29">
            <v>719.87800000000004</v>
          </cell>
          <cell r="E29">
            <v>420.69</v>
          </cell>
          <cell r="F29">
            <v>433.32900000000001</v>
          </cell>
          <cell r="G29">
            <v>0</v>
          </cell>
          <cell r="H29">
            <v>1</v>
          </cell>
          <cell r="I29">
            <v>60</v>
          </cell>
          <cell r="J29">
            <v>436.19900000000001</v>
          </cell>
          <cell r="K29">
            <v>-15.509000000000015</v>
          </cell>
          <cell r="L29">
            <v>150</v>
          </cell>
          <cell r="M29">
            <v>0</v>
          </cell>
          <cell r="N29">
            <v>100</v>
          </cell>
          <cell r="O29">
            <v>0</v>
          </cell>
          <cell r="W29">
            <v>84.138000000000005</v>
          </cell>
          <cell r="X29">
            <v>100</v>
          </cell>
          <cell r="Y29">
            <v>9.310050155696592</v>
          </cell>
          <cell r="Z29">
            <v>5.1502174998217214</v>
          </cell>
          <cell r="AD29">
            <v>0</v>
          </cell>
          <cell r="AE29">
            <v>81.344799999999992</v>
          </cell>
          <cell r="AF29">
            <v>79.647199999999998</v>
          </cell>
          <cell r="AG29">
            <v>104.69000000000001</v>
          </cell>
          <cell r="AH29">
            <v>79.668999999999997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74.73</v>
          </cell>
          <cell r="D30">
            <v>132.208</v>
          </cell>
          <cell r="E30">
            <v>138.19399999999999</v>
          </cell>
          <cell r="F30">
            <v>61.804000000000002</v>
          </cell>
          <cell r="G30">
            <v>0</v>
          </cell>
          <cell r="H30">
            <v>1</v>
          </cell>
          <cell r="I30">
            <v>30</v>
          </cell>
          <cell r="J30">
            <v>154.57499999999999</v>
          </cell>
          <cell r="K30">
            <v>-16.381</v>
          </cell>
          <cell r="L30">
            <v>30</v>
          </cell>
          <cell r="M30">
            <v>40</v>
          </cell>
          <cell r="N30">
            <v>40</v>
          </cell>
          <cell r="O30">
            <v>20</v>
          </cell>
          <cell r="W30">
            <v>27.638799999999996</v>
          </cell>
          <cell r="X30">
            <v>30</v>
          </cell>
          <cell r="Y30">
            <v>8.0250951560849249</v>
          </cell>
          <cell r="Z30">
            <v>2.236131814695284</v>
          </cell>
          <cell r="AD30">
            <v>0</v>
          </cell>
          <cell r="AE30">
            <v>30.756799999999998</v>
          </cell>
          <cell r="AF30">
            <v>27.235000000000003</v>
          </cell>
          <cell r="AG30">
            <v>26.906799999999997</v>
          </cell>
          <cell r="AH30">
            <v>11.103999999999999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106.669</v>
          </cell>
          <cell r="D31">
            <v>121.20699999999999</v>
          </cell>
          <cell r="E31">
            <v>135.83799999999999</v>
          </cell>
          <cell r="F31">
            <v>73.12</v>
          </cell>
          <cell r="G31" t="str">
            <v>н</v>
          </cell>
          <cell r="H31">
            <v>1</v>
          </cell>
          <cell r="I31">
            <v>30</v>
          </cell>
          <cell r="J31">
            <v>162.41399999999999</v>
          </cell>
          <cell r="K31">
            <v>-26.575999999999993</v>
          </cell>
          <cell r="L31">
            <v>20</v>
          </cell>
          <cell r="M31">
            <v>20</v>
          </cell>
          <cell r="N31">
            <v>20</v>
          </cell>
          <cell r="O31">
            <v>20</v>
          </cell>
          <cell r="W31">
            <v>27.1676</v>
          </cell>
          <cell r="X31">
            <v>60</v>
          </cell>
          <cell r="Y31">
            <v>7.844638466408516</v>
          </cell>
          <cell r="Z31">
            <v>2.691441275637156</v>
          </cell>
          <cell r="AD31">
            <v>0</v>
          </cell>
          <cell r="AE31">
            <v>28.710799999999999</v>
          </cell>
          <cell r="AF31">
            <v>28.599400000000003</v>
          </cell>
          <cell r="AG31">
            <v>23.135400000000001</v>
          </cell>
          <cell r="AH31">
            <v>27.885999999999999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376.084</v>
          </cell>
          <cell r="D32">
            <v>1298.5550000000001</v>
          </cell>
          <cell r="E32">
            <v>984.44299999999998</v>
          </cell>
          <cell r="F32">
            <v>675.52200000000005</v>
          </cell>
          <cell r="G32">
            <v>0</v>
          </cell>
          <cell r="H32">
            <v>1</v>
          </cell>
          <cell r="I32">
            <v>30</v>
          </cell>
          <cell r="J32">
            <v>1014.287</v>
          </cell>
          <cell r="K32">
            <v>-29.844000000000051</v>
          </cell>
          <cell r="L32">
            <v>250</v>
          </cell>
          <cell r="M32">
            <v>100</v>
          </cell>
          <cell r="N32">
            <v>250</v>
          </cell>
          <cell r="O32">
            <v>0</v>
          </cell>
          <cell r="W32">
            <v>196.8886</v>
          </cell>
          <cell r="X32">
            <v>300</v>
          </cell>
          <cell r="Y32">
            <v>8.0020986486774746</v>
          </cell>
          <cell r="Z32">
            <v>3.4309858468189627</v>
          </cell>
          <cell r="AD32">
            <v>0</v>
          </cell>
          <cell r="AE32">
            <v>210.11860000000001</v>
          </cell>
          <cell r="AF32">
            <v>193.00839999999999</v>
          </cell>
          <cell r="AG32">
            <v>223.13820000000001</v>
          </cell>
          <cell r="AH32">
            <v>211.04599999999999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100.348</v>
          </cell>
          <cell r="D33">
            <v>58.456000000000003</v>
          </cell>
          <cell r="E33">
            <v>51.173999999999999</v>
          </cell>
          <cell r="F33">
            <v>103.48099999999999</v>
          </cell>
          <cell r="G33">
            <v>0</v>
          </cell>
          <cell r="H33">
            <v>1</v>
          </cell>
          <cell r="I33">
            <v>40</v>
          </cell>
          <cell r="J33">
            <v>100.548</v>
          </cell>
          <cell r="K33">
            <v>-49.374000000000002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W33">
            <v>10.2348</v>
          </cell>
          <cell r="X33">
            <v>10</v>
          </cell>
          <cell r="Y33">
            <v>11.08775940907492</v>
          </cell>
          <cell r="Z33">
            <v>10.110700746472817</v>
          </cell>
          <cell r="AD33">
            <v>0</v>
          </cell>
          <cell r="AE33">
            <v>12.9702</v>
          </cell>
          <cell r="AF33">
            <v>19.424199999999999</v>
          </cell>
          <cell r="AG33">
            <v>8.6257999999999999</v>
          </cell>
          <cell r="AH33">
            <v>11.064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162.26599999999999</v>
          </cell>
          <cell r="D34">
            <v>58.933999999999997</v>
          </cell>
          <cell r="E34">
            <v>97.462000000000003</v>
          </cell>
          <cell r="F34">
            <v>109.767</v>
          </cell>
          <cell r="G34" t="str">
            <v>н</v>
          </cell>
          <cell r="H34">
            <v>1</v>
          </cell>
          <cell r="I34">
            <v>35</v>
          </cell>
          <cell r="J34">
            <v>100.5</v>
          </cell>
          <cell r="K34">
            <v>-3.0379999999999967</v>
          </cell>
          <cell r="L34">
            <v>0</v>
          </cell>
          <cell r="M34">
            <v>0</v>
          </cell>
          <cell r="N34">
            <v>30</v>
          </cell>
          <cell r="O34">
            <v>0</v>
          </cell>
          <cell r="W34">
            <v>19.4924</v>
          </cell>
          <cell r="X34">
            <v>40</v>
          </cell>
          <cell r="Y34">
            <v>9.22241488990581</v>
          </cell>
          <cell r="Z34">
            <v>5.6312716751144034</v>
          </cell>
          <cell r="AD34">
            <v>0</v>
          </cell>
          <cell r="AE34">
            <v>19.864599999999999</v>
          </cell>
          <cell r="AF34">
            <v>30.048000000000002</v>
          </cell>
          <cell r="AG34">
            <v>19.5198</v>
          </cell>
          <cell r="AH34">
            <v>17.117999999999999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63.231000000000002</v>
          </cell>
          <cell r="D35">
            <v>68.003</v>
          </cell>
          <cell r="E35">
            <v>55.145000000000003</v>
          </cell>
          <cell r="F35">
            <v>73.444000000000003</v>
          </cell>
          <cell r="G35">
            <v>0</v>
          </cell>
          <cell r="H35">
            <v>1</v>
          </cell>
          <cell r="I35">
            <v>30</v>
          </cell>
          <cell r="J35">
            <v>122.80200000000001</v>
          </cell>
          <cell r="K35">
            <v>-67.657000000000011</v>
          </cell>
          <cell r="L35">
            <v>20</v>
          </cell>
          <cell r="M35">
            <v>10</v>
          </cell>
          <cell r="N35">
            <v>10</v>
          </cell>
          <cell r="O35">
            <v>10</v>
          </cell>
          <cell r="W35">
            <v>11.029</v>
          </cell>
          <cell r="X35">
            <v>10</v>
          </cell>
          <cell r="Y35">
            <v>12.099374376643397</v>
          </cell>
          <cell r="Z35">
            <v>6.6591712757276271</v>
          </cell>
          <cell r="AD35">
            <v>0</v>
          </cell>
          <cell r="AE35">
            <v>12.7034</v>
          </cell>
          <cell r="AF35">
            <v>13.238999999999999</v>
          </cell>
          <cell r="AG35">
            <v>14.315000000000001</v>
          </cell>
          <cell r="AH35">
            <v>16.14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31.824000000000002</v>
          </cell>
          <cell r="D36">
            <v>55.207000000000001</v>
          </cell>
          <cell r="E36">
            <v>35.420999999999999</v>
          </cell>
          <cell r="F36">
            <v>50.704000000000001</v>
          </cell>
          <cell r="G36" t="str">
            <v>н</v>
          </cell>
          <cell r="H36">
            <v>1</v>
          </cell>
          <cell r="I36">
            <v>45</v>
          </cell>
          <cell r="J36">
            <v>46.750999999999998</v>
          </cell>
          <cell r="K36">
            <v>-11.329999999999998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7.0842000000000001</v>
          </cell>
          <cell r="X36">
            <v>20</v>
          </cell>
          <cell r="Y36">
            <v>9.9805200304903874</v>
          </cell>
          <cell r="Z36">
            <v>7.1573360435899609</v>
          </cell>
          <cell r="AD36">
            <v>0</v>
          </cell>
          <cell r="AE36">
            <v>10.884600000000001</v>
          </cell>
          <cell r="AF36">
            <v>7.7842000000000002</v>
          </cell>
          <cell r="AG36">
            <v>8.2938000000000009</v>
          </cell>
          <cell r="AH36">
            <v>8.1539999999999999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46.914999999999999</v>
          </cell>
          <cell r="D37">
            <v>48.427999999999997</v>
          </cell>
          <cell r="E37">
            <v>45.932000000000002</v>
          </cell>
          <cell r="F37">
            <v>47.966000000000001</v>
          </cell>
          <cell r="G37" t="str">
            <v>н</v>
          </cell>
          <cell r="H37">
            <v>1</v>
          </cell>
          <cell r="I37">
            <v>45</v>
          </cell>
          <cell r="J37">
            <v>59.551000000000002</v>
          </cell>
          <cell r="K37">
            <v>-13.619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W37">
            <v>9.1864000000000008</v>
          </cell>
          <cell r="X37">
            <v>40</v>
          </cell>
          <cell r="Y37">
            <v>9.5756770878690247</v>
          </cell>
          <cell r="Z37">
            <v>5.2214142645650092</v>
          </cell>
          <cell r="AD37">
            <v>0</v>
          </cell>
          <cell r="AE37">
            <v>9.9073999999999991</v>
          </cell>
          <cell r="AF37">
            <v>10.7432</v>
          </cell>
          <cell r="AG37">
            <v>9.4754000000000005</v>
          </cell>
          <cell r="AH37">
            <v>10.055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64.448999999999998</v>
          </cell>
          <cell r="D38">
            <v>15.398999999999999</v>
          </cell>
          <cell r="E38">
            <v>46.494999999999997</v>
          </cell>
          <cell r="F38">
            <v>31.533000000000001</v>
          </cell>
          <cell r="G38" t="str">
            <v>н</v>
          </cell>
          <cell r="H38">
            <v>1</v>
          </cell>
          <cell r="I38">
            <v>45</v>
          </cell>
          <cell r="J38">
            <v>61.252000000000002</v>
          </cell>
          <cell r="K38">
            <v>-14.757000000000005</v>
          </cell>
          <cell r="L38">
            <v>0</v>
          </cell>
          <cell r="M38">
            <v>30</v>
          </cell>
          <cell r="N38">
            <v>20</v>
          </cell>
          <cell r="O38">
            <v>0</v>
          </cell>
          <cell r="W38">
            <v>9.2989999999999995</v>
          </cell>
          <cell r="X38">
            <v>10</v>
          </cell>
          <cell r="Y38">
            <v>9.8433164856436175</v>
          </cell>
          <cell r="Z38">
            <v>3.3910097859984947</v>
          </cell>
          <cell r="AD38">
            <v>0</v>
          </cell>
          <cell r="AE38">
            <v>10.0822</v>
          </cell>
          <cell r="AF38">
            <v>10.9834</v>
          </cell>
          <cell r="AG38">
            <v>5.8235999999999999</v>
          </cell>
          <cell r="AH38">
            <v>4.5490000000000004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2698</v>
          </cell>
          <cell r="D39">
            <v>721</v>
          </cell>
          <cell r="E39">
            <v>971</v>
          </cell>
          <cell r="F39">
            <v>2433</v>
          </cell>
          <cell r="G39" t="str">
            <v>оконч</v>
          </cell>
          <cell r="H39">
            <v>0.35</v>
          </cell>
          <cell r="I39">
            <v>40</v>
          </cell>
          <cell r="J39">
            <v>997</v>
          </cell>
          <cell r="K39">
            <v>-26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W39">
            <v>194.2</v>
          </cell>
          <cell r="Y39">
            <v>12.528321318228631</v>
          </cell>
          <cell r="Z39">
            <v>12.528321318228631</v>
          </cell>
          <cell r="AD39">
            <v>0</v>
          </cell>
          <cell r="AE39">
            <v>390.6</v>
          </cell>
          <cell r="AF39">
            <v>537.6</v>
          </cell>
          <cell r="AG39">
            <v>267.60000000000002</v>
          </cell>
          <cell r="AH39">
            <v>258</v>
          </cell>
          <cell r="AI39" t="str">
            <v>увел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1359</v>
          </cell>
          <cell r="D40">
            <v>5374</v>
          </cell>
          <cell r="E40">
            <v>3611</v>
          </cell>
          <cell r="F40">
            <v>1967</v>
          </cell>
          <cell r="G40" t="str">
            <v>оконч</v>
          </cell>
          <cell r="H40">
            <v>0.4</v>
          </cell>
          <cell r="I40">
            <v>40</v>
          </cell>
          <cell r="J40">
            <v>3783</v>
          </cell>
          <cell r="K40">
            <v>-172</v>
          </cell>
          <cell r="L40">
            <v>900</v>
          </cell>
          <cell r="M40">
            <v>0</v>
          </cell>
          <cell r="N40">
            <v>800</v>
          </cell>
          <cell r="O40">
            <v>300</v>
          </cell>
          <cell r="W40">
            <v>520.6</v>
          </cell>
          <cell r="X40">
            <v>900</v>
          </cell>
          <cell r="Y40">
            <v>9.3488282750672305</v>
          </cell>
          <cell r="Z40">
            <v>3.7783326930464844</v>
          </cell>
          <cell r="AD40">
            <v>1008</v>
          </cell>
          <cell r="AE40">
            <v>512.4</v>
          </cell>
          <cell r="AF40">
            <v>501.2</v>
          </cell>
          <cell r="AG40">
            <v>578.4</v>
          </cell>
          <cell r="AH40">
            <v>436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1341</v>
          </cell>
          <cell r="D41">
            <v>8868</v>
          </cell>
          <cell r="E41">
            <v>7865</v>
          </cell>
          <cell r="F41">
            <v>2219</v>
          </cell>
          <cell r="G41">
            <v>0</v>
          </cell>
          <cell r="H41">
            <v>0.45</v>
          </cell>
          <cell r="I41">
            <v>45</v>
          </cell>
          <cell r="J41">
            <v>8095</v>
          </cell>
          <cell r="K41">
            <v>-230</v>
          </cell>
          <cell r="L41">
            <v>1400</v>
          </cell>
          <cell r="M41">
            <v>2600</v>
          </cell>
          <cell r="N41">
            <v>1600</v>
          </cell>
          <cell r="O41">
            <v>0</v>
          </cell>
          <cell r="W41">
            <v>1013</v>
          </cell>
          <cell r="X41">
            <v>1500</v>
          </cell>
          <cell r="Y41">
            <v>9.1994076999012826</v>
          </cell>
          <cell r="Z41">
            <v>2.1905231984205331</v>
          </cell>
          <cell r="AD41">
            <v>2800</v>
          </cell>
          <cell r="AE41">
            <v>748.4</v>
          </cell>
          <cell r="AF41">
            <v>697.2</v>
          </cell>
          <cell r="AG41">
            <v>923</v>
          </cell>
          <cell r="AH41">
            <v>1098</v>
          </cell>
          <cell r="AI41" t="str">
            <v>продфев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250.59200000000001</v>
          </cell>
          <cell r="D42">
            <v>658.91</v>
          </cell>
          <cell r="E42">
            <v>453.85700000000003</v>
          </cell>
          <cell r="F42">
            <v>439.31</v>
          </cell>
          <cell r="G42">
            <v>0</v>
          </cell>
          <cell r="H42">
            <v>1</v>
          </cell>
          <cell r="I42">
            <v>40</v>
          </cell>
          <cell r="J42">
            <v>466.07299999999998</v>
          </cell>
          <cell r="K42">
            <v>-12.215999999999951</v>
          </cell>
          <cell r="L42">
            <v>170</v>
          </cell>
          <cell r="M42">
            <v>0</v>
          </cell>
          <cell r="N42">
            <v>90</v>
          </cell>
          <cell r="O42">
            <v>0</v>
          </cell>
          <cell r="W42">
            <v>90.7714</v>
          </cell>
          <cell r="X42">
            <v>140</v>
          </cell>
          <cell r="Y42">
            <v>9.2464146195828203</v>
          </cell>
          <cell r="Z42">
            <v>4.8397402706138717</v>
          </cell>
          <cell r="AD42">
            <v>0</v>
          </cell>
          <cell r="AE42">
            <v>114.4016</v>
          </cell>
          <cell r="AF42">
            <v>93.555599999999998</v>
          </cell>
          <cell r="AG42">
            <v>110.4432</v>
          </cell>
          <cell r="AH42">
            <v>98.968000000000004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1079</v>
          </cell>
          <cell r="D43">
            <v>1027</v>
          </cell>
          <cell r="E43">
            <v>539</v>
          </cell>
          <cell r="F43">
            <v>1558</v>
          </cell>
          <cell r="G43">
            <v>0</v>
          </cell>
          <cell r="H43">
            <v>0.1</v>
          </cell>
          <cell r="I43">
            <v>730</v>
          </cell>
          <cell r="J43">
            <v>557</v>
          </cell>
          <cell r="K43">
            <v>-18</v>
          </cell>
          <cell r="L43">
            <v>1500</v>
          </cell>
          <cell r="M43">
            <v>0</v>
          </cell>
          <cell r="N43">
            <v>0</v>
          </cell>
          <cell r="O43">
            <v>0</v>
          </cell>
          <cell r="W43">
            <v>107.8</v>
          </cell>
          <cell r="Y43">
            <v>28.367346938775512</v>
          </cell>
          <cell r="Z43">
            <v>14.452690166975882</v>
          </cell>
          <cell r="AD43">
            <v>0</v>
          </cell>
          <cell r="AE43">
            <v>139</v>
          </cell>
          <cell r="AF43">
            <v>110.2</v>
          </cell>
          <cell r="AG43">
            <v>144.19999999999999</v>
          </cell>
          <cell r="AH43">
            <v>69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720</v>
          </cell>
          <cell r="D44">
            <v>1174</v>
          </cell>
          <cell r="E44">
            <v>1066</v>
          </cell>
          <cell r="F44">
            <v>782</v>
          </cell>
          <cell r="G44">
            <v>0</v>
          </cell>
          <cell r="H44">
            <v>0.35</v>
          </cell>
          <cell r="I44">
            <v>40</v>
          </cell>
          <cell r="J44">
            <v>1167</v>
          </cell>
          <cell r="K44">
            <v>-101</v>
          </cell>
          <cell r="L44">
            <v>350</v>
          </cell>
          <cell r="M44">
            <v>0</v>
          </cell>
          <cell r="N44">
            <v>350</v>
          </cell>
          <cell r="O44">
            <v>0</v>
          </cell>
          <cell r="W44">
            <v>213.2</v>
          </cell>
          <cell r="X44">
            <v>500</v>
          </cell>
          <cell r="Y44">
            <v>9.296435272045029</v>
          </cell>
          <cell r="Z44">
            <v>3.6679174484052535</v>
          </cell>
          <cell r="AD44">
            <v>0</v>
          </cell>
          <cell r="AE44">
            <v>215</v>
          </cell>
          <cell r="AF44">
            <v>216.4</v>
          </cell>
          <cell r="AG44">
            <v>231.8</v>
          </cell>
          <cell r="AH44">
            <v>159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204.06899999999999</v>
          </cell>
          <cell r="D45">
            <v>266.22500000000002</v>
          </cell>
          <cell r="E45">
            <v>248.203</v>
          </cell>
          <cell r="F45">
            <v>212.601</v>
          </cell>
          <cell r="G45">
            <v>0</v>
          </cell>
          <cell r="H45">
            <v>1</v>
          </cell>
          <cell r="I45">
            <v>40</v>
          </cell>
          <cell r="J45">
            <v>264.726</v>
          </cell>
          <cell r="K45">
            <v>-16.522999999999996</v>
          </cell>
          <cell r="L45">
            <v>90</v>
          </cell>
          <cell r="M45">
            <v>50</v>
          </cell>
          <cell r="N45">
            <v>90</v>
          </cell>
          <cell r="O45">
            <v>0</v>
          </cell>
          <cell r="W45">
            <v>49.640599999999999</v>
          </cell>
          <cell r="X45">
            <v>30</v>
          </cell>
          <cell r="Y45">
            <v>9.5204530162810279</v>
          </cell>
          <cell r="Z45">
            <v>4.2828048009089335</v>
          </cell>
          <cell r="AD45">
            <v>0</v>
          </cell>
          <cell r="AE45">
            <v>56.594399999999993</v>
          </cell>
          <cell r="AF45">
            <v>57.063800000000001</v>
          </cell>
          <cell r="AG45">
            <v>57.785600000000002</v>
          </cell>
          <cell r="AH45">
            <v>46.497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501</v>
          </cell>
          <cell r="D46">
            <v>1828</v>
          </cell>
          <cell r="E46">
            <v>1497</v>
          </cell>
          <cell r="F46">
            <v>760</v>
          </cell>
          <cell r="G46">
            <v>0</v>
          </cell>
          <cell r="H46">
            <v>0.4</v>
          </cell>
          <cell r="I46">
            <v>35</v>
          </cell>
          <cell r="J46">
            <v>1696</v>
          </cell>
          <cell r="K46">
            <v>-199</v>
          </cell>
          <cell r="L46">
            <v>400</v>
          </cell>
          <cell r="M46">
            <v>700</v>
          </cell>
          <cell r="N46">
            <v>450</v>
          </cell>
          <cell r="O46">
            <v>0</v>
          </cell>
          <cell r="W46">
            <v>299.39999999999998</v>
          </cell>
          <cell r="X46">
            <v>600</v>
          </cell>
          <cell r="Y46">
            <v>9.7194388777555112</v>
          </cell>
          <cell r="Z46">
            <v>2.5384101536406147</v>
          </cell>
          <cell r="AD46">
            <v>0</v>
          </cell>
          <cell r="AE46">
            <v>224.4</v>
          </cell>
          <cell r="AF46">
            <v>267</v>
          </cell>
          <cell r="AG46">
            <v>284</v>
          </cell>
          <cell r="AH46">
            <v>260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2012</v>
          </cell>
          <cell r="D47">
            <v>2667</v>
          </cell>
          <cell r="E47">
            <v>2838</v>
          </cell>
          <cell r="F47">
            <v>1646</v>
          </cell>
          <cell r="G47" t="str">
            <v>акк</v>
          </cell>
          <cell r="H47">
            <v>0.4</v>
          </cell>
          <cell r="I47">
            <v>40</v>
          </cell>
          <cell r="J47">
            <v>2477</v>
          </cell>
          <cell r="K47">
            <v>361</v>
          </cell>
          <cell r="L47">
            <v>800</v>
          </cell>
          <cell r="M47">
            <v>800</v>
          </cell>
          <cell r="N47">
            <v>900</v>
          </cell>
          <cell r="O47">
            <v>0</v>
          </cell>
          <cell r="W47">
            <v>567.6</v>
          </cell>
          <cell r="X47">
            <v>1100</v>
          </cell>
          <cell r="Y47">
            <v>9.2424242424242422</v>
          </cell>
          <cell r="Z47">
            <v>2.8999295278365045</v>
          </cell>
          <cell r="AD47">
            <v>0</v>
          </cell>
          <cell r="AE47">
            <v>692</v>
          </cell>
          <cell r="AF47">
            <v>633.4</v>
          </cell>
          <cell r="AG47">
            <v>559.4</v>
          </cell>
          <cell r="AH47">
            <v>548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132.142</v>
          </cell>
          <cell r="D48">
            <v>38.348999999999997</v>
          </cell>
          <cell r="E48">
            <v>88.14</v>
          </cell>
          <cell r="F48">
            <v>78.676000000000002</v>
          </cell>
          <cell r="G48" t="str">
            <v>лид, я</v>
          </cell>
          <cell r="H48">
            <v>1</v>
          </cell>
          <cell r="I48">
            <v>40</v>
          </cell>
          <cell r="J48">
            <v>91.561999999999998</v>
          </cell>
          <cell r="K48">
            <v>-3.421999999999997</v>
          </cell>
          <cell r="L48">
            <v>30</v>
          </cell>
          <cell r="M48">
            <v>30</v>
          </cell>
          <cell r="N48">
            <v>30</v>
          </cell>
          <cell r="O48">
            <v>0</v>
          </cell>
          <cell r="W48">
            <v>17.628</v>
          </cell>
          <cell r="Y48">
            <v>9.5686407987292927</v>
          </cell>
          <cell r="Z48">
            <v>4.4631268436578173</v>
          </cell>
          <cell r="AD48">
            <v>0</v>
          </cell>
          <cell r="AE48">
            <v>27.260199999999998</v>
          </cell>
          <cell r="AF48">
            <v>27.240199999999998</v>
          </cell>
          <cell r="AG48">
            <v>20.1188</v>
          </cell>
          <cell r="AH48">
            <v>13.145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102.06699999999999</v>
          </cell>
          <cell r="D49">
            <v>417.85599999999999</v>
          </cell>
          <cell r="E49">
            <v>209.04599999999999</v>
          </cell>
          <cell r="F49">
            <v>300.755</v>
          </cell>
          <cell r="G49" t="str">
            <v>оконч</v>
          </cell>
          <cell r="H49">
            <v>1</v>
          </cell>
          <cell r="I49">
            <v>40</v>
          </cell>
          <cell r="J49">
            <v>227.52</v>
          </cell>
          <cell r="K49">
            <v>-18.474000000000018</v>
          </cell>
          <cell r="L49">
            <v>100</v>
          </cell>
          <cell r="M49">
            <v>0</v>
          </cell>
          <cell r="N49">
            <v>50</v>
          </cell>
          <cell r="O49">
            <v>0</v>
          </cell>
          <cell r="W49">
            <v>41.809199999999997</v>
          </cell>
          <cell r="Y49">
            <v>10.781239535795949</v>
          </cell>
          <cell r="Z49">
            <v>7.1935124326703219</v>
          </cell>
          <cell r="AD49">
            <v>0</v>
          </cell>
          <cell r="AE49">
            <v>49.092599999999997</v>
          </cell>
          <cell r="AF49">
            <v>47.843200000000003</v>
          </cell>
          <cell r="AG49">
            <v>64.356999999999999</v>
          </cell>
          <cell r="AH49">
            <v>32.625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626</v>
          </cell>
          <cell r="D50">
            <v>1383</v>
          </cell>
          <cell r="E50">
            <v>1095</v>
          </cell>
          <cell r="F50">
            <v>892</v>
          </cell>
          <cell r="G50" t="str">
            <v>лид, я</v>
          </cell>
          <cell r="H50">
            <v>0.35</v>
          </cell>
          <cell r="I50">
            <v>40</v>
          </cell>
          <cell r="J50">
            <v>1167</v>
          </cell>
          <cell r="K50">
            <v>-72</v>
          </cell>
          <cell r="L50">
            <v>350</v>
          </cell>
          <cell r="M50">
            <v>0</v>
          </cell>
          <cell r="N50">
            <v>400</v>
          </cell>
          <cell r="O50">
            <v>0</v>
          </cell>
          <cell r="W50">
            <v>219</v>
          </cell>
          <cell r="X50">
            <v>400</v>
          </cell>
          <cell r="Y50">
            <v>9.3242009132420094</v>
          </cell>
          <cell r="Z50">
            <v>4.0730593607305936</v>
          </cell>
          <cell r="AD50">
            <v>0</v>
          </cell>
          <cell r="AE50">
            <v>228.2</v>
          </cell>
          <cell r="AF50">
            <v>218.6</v>
          </cell>
          <cell r="AG50">
            <v>246.6</v>
          </cell>
          <cell r="AH50">
            <v>211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719</v>
          </cell>
          <cell r="D51">
            <v>2171</v>
          </cell>
          <cell r="E51">
            <v>1618</v>
          </cell>
          <cell r="F51">
            <v>1214</v>
          </cell>
          <cell r="G51" t="str">
            <v>неакк</v>
          </cell>
          <cell r="H51">
            <v>0.35</v>
          </cell>
          <cell r="I51">
            <v>40</v>
          </cell>
          <cell r="J51">
            <v>1698</v>
          </cell>
          <cell r="K51">
            <v>-80</v>
          </cell>
          <cell r="L51">
            <v>550</v>
          </cell>
          <cell r="M51">
            <v>0</v>
          </cell>
          <cell r="N51">
            <v>500</v>
          </cell>
          <cell r="O51">
            <v>0</v>
          </cell>
          <cell r="W51">
            <v>323.60000000000002</v>
          </cell>
          <cell r="X51">
            <v>700</v>
          </cell>
          <cell r="Y51">
            <v>9.1594561186650179</v>
          </cell>
          <cell r="Z51">
            <v>3.7515451174289245</v>
          </cell>
          <cell r="AD51">
            <v>0</v>
          </cell>
          <cell r="AE51">
            <v>342.2</v>
          </cell>
          <cell r="AF51">
            <v>292.60000000000002</v>
          </cell>
          <cell r="AG51">
            <v>355.8</v>
          </cell>
          <cell r="AH51">
            <v>364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356</v>
          </cell>
          <cell r="D52">
            <v>1462</v>
          </cell>
          <cell r="E52">
            <v>1054</v>
          </cell>
          <cell r="F52">
            <v>730</v>
          </cell>
          <cell r="G52">
            <v>0</v>
          </cell>
          <cell r="H52">
            <v>0.4</v>
          </cell>
          <cell r="I52">
            <v>35</v>
          </cell>
          <cell r="J52">
            <v>1127</v>
          </cell>
          <cell r="K52">
            <v>-73</v>
          </cell>
          <cell r="L52">
            <v>300</v>
          </cell>
          <cell r="M52">
            <v>100</v>
          </cell>
          <cell r="N52">
            <v>280</v>
          </cell>
          <cell r="O52">
            <v>0</v>
          </cell>
          <cell r="W52">
            <v>210.8</v>
          </cell>
          <cell r="X52">
            <v>400</v>
          </cell>
          <cell r="Y52">
            <v>8.5863377609108156</v>
          </cell>
          <cell r="Z52">
            <v>3.4629981024667931</v>
          </cell>
          <cell r="AD52">
            <v>0</v>
          </cell>
          <cell r="AE52">
            <v>187.6</v>
          </cell>
          <cell r="AF52">
            <v>175.4</v>
          </cell>
          <cell r="AG52">
            <v>220</v>
          </cell>
          <cell r="AH52">
            <v>153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162.22399999999999</v>
          </cell>
          <cell r="D53">
            <v>848.64700000000005</v>
          </cell>
          <cell r="E53">
            <v>581</v>
          </cell>
          <cell r="F53">
            <v>383</v>
          </cell>
          <cell r="G53" t="str">
            <v>ак</v>
          </cell>
          <cell r="H53">
            <v>1</v>
          </cell>
          <cell r="I53">
            <v>50</v>
          </cell>
          <cell r="J53">
            <v>220.02199999999999</v>
          </cell>
          <cell r="K53">
            <v>360.97800000000001</v>
          </cell>
          <cell r="L53">
            <v>150</v>
          </cell>
          <cell r="M53">
            <v>0</v>
          </cell>
          <cell r="N53">
            <v>200</v>
          </cell>
          <cell r="O53">
            <v>0</v>
          </cell>
          <cell r="W53">
            <v>116.2</v>
          </cell>
          <cell r="X53">
            <v>400</v>
          </cell>
          <cell r="Y53">
            <v>9.750430292598967</v>
          </cell>
          <cell r="Z53">
            <v>3.2960413080895008</v>
          </cell>
          <cell r="AD53">
            <v>0</v>
          </cell>
          <cell r="AE53">
            <v>30.832600000000003</v>
          </cell>
          <cell r="AF53">
            <v>50.935199999999995</v>
          </cell>
          <cell r="AG53">
            <v>118</v>
          </cell>
          <cell r="AH53">
            <v>176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178.07300000000001</v>
          </cell>
          <cell r="D54">
            <v>918.51</v>
          </cell>
          <cell r="E54">
            <v>707.18799999999999</v>
          </cell>
          <cell r="F54">
            <v>382.59</v>
          </cell>
          <cell r="G54" t="str">
            <v>н</v>
          </cell>
          <cell r="H54">
            <v>1</v>
          </cell>
          <cell r="I54">
            <v>50</v>
          </cell>
          <cell r="J54">
            <v>718.74599999999998</v>
          </cell>
          <cell r="K54">
            <v>-11.557999999999993</v>
          </cell>
          <cell r="L54">
            <v>160</v>
          </cell>
          <cell r="M54">
            <v>250</v>
          </cell>
          <cell r="N54">
            <v>180</v>
          </cell>
          <cell r="O54">
            <v>0</v>
          </cell>
          <cell r="W54">
            <v>141.4376</v>
          </cell>
          <cell r="X54">
            <v>350</v>
          </cell>
          <cell r="Y54">
            <v>9.3510495087586314</v>
          </cell>
          <cell r="Z54">
            <v>2.705009134770386</v>
          </cell>
          <cell r="AD54">
            <v>0</v>
          </cell>
          <cell r="AE54">
            <v>113.93699999999998</v>
          </cell>
          <cell r="AF54">
            <v>94.745000000000005</v>
          </cell>
          <cell r="AG54">
            <v>127.4008</v>
          </cell>
          <cell r="AH54">
            <v>177.22200000000001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56.497999999999998</v>
          </cell>
          <cell r="D55">
            <v>72.656000000000006</v>
          </cell>
          <cell r="E55">
            <v>66.048000000000002</v>
          </cell>
          <cell r="F55">
            <v>61.598999999999997</v>
          </cell>
          <cell r="G55">
            <v>0</v>
          </cell>
          <cell r="H55">
            <v>1</v>
          </cell>
          <cell r="I55">
            <v>50</v>
          </cell>
          <cell r="J55">
            <v>71.099999999999994</v>
          </cell>
          <cell r="K55">
            <v>-5.0519999999999925</v>
          </cell>
          <cell r="L55">
            <v>20</v>
          </cell>
          <cell r="M55">
            <v>20</v>
          </cell>
          <cell r="N55">
            <v>20</v>
          </cell>
          <cell r="O55">
            <v>0</v>
          </cell>
          <cell r="W55">
            <v>13.2096</v>
          </cell>
          <cell r="Y55">
            <v>9.2053506540697665</v>
          </cell>
          <cell r="Z55">
            <v>4.6631994912790695</v>
          </cell>
          <cell r="AD55">
            <v>0</v>
          </cell>
          <cell r="AE55">
            <v>10.855599999999999</v>
          </cell>
          <cell r="AF55">
            <v>10.5954</v>
          </cell>
          <cell r="AG55">
            <v>14.4162</v>
          </cell>
          <cell r="AH55">
            <v>7.51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2436.0839999999998</v>
          </cell>
          <cell r="D56">
            <v>2783.4839999999999</v>
          </cell>
          <cell r="E56">
            <v>3545.1570000000002</v>
          </cell>
          <cell r="F56">
            <v>1659.3710000000001</v>
          </cell>
          <cell r="G56">
            <v>0</v>
          </cell>
          <cell r="H56">
            <v>1</v>
          </cell>
          <cell r="I56">
            <v>40</v>
          </cell>
          <cell r="J56">
            <v>3517.3240000000001</v>
          </cell>
          <cell r="K56">
            <v>27.833000000000084</v>
          </cell>
          <cell r="L56">
            <v>1000</v>
          </cell>
          <cell r="M56">
            <v>2200</v>
          </cell>
          <cell r="N56">
            <v>1200</v>
          </cell>
          <cell r="O56">
            <v>0</v>
          </cell>
          <cell r="W56">
            <v>709.03140000000008</v>
          </cell>
          <cell r="X56">
            <v>450</v>
          </cell>
          <cell r="Y56">
            <v>9.1806526481055695</v>
          </cell>
          <cell r="Z56">
            <v>2.3403349978576404</v>
          </cell>
          <cell r="AD56">
            <v>0</v>
          </cell>
          <cell r="AE56">
            <v>709.96820000000002</v>
          </cell>
          <cell r="AF56">
            <v>595.28620000000001</v>
          </cell>
          <cell r="AG56">
            <v>646.14859999999999</v>
          </cell>
          <cell r="AH56">
            <v>662.26099999999997</v>
          </cell>
          <cell r="AI56" t="str">
            <v>ябфев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2048</v>
          </cell>
          <cell r="D57">
            <v>4988</v>
          </cell>
          <cell r="E57">
            <v>5583</v>
          </cell>
          <cell r="F57">
            <v>1377</v>
          </cell>
          <cell r="G57" t="str">
            <v>оконч</v>
          </cell>
          <cell r="H57">
            <v>0.45</v>
          </cell>
          <cell r="I57">
            <v>50</v>
          </cell>
          <cell r="J57">
            <v>5723</v>
          </cell>
          <cell r="K57">
            <v>-140</v>
          </cell>
          <cell r="L57">
            <v>800</v>
          </cell>
          <cell r="M57">
            <v>1100</v>
          </cell>
          <cell r="N57">
            <v>800</v>
          </cell>
          <cell r="O57">
            <v>0</v>
          </cell>
          <cell r="W57">
            <v>616.6</v>
          </cell>
          <cell r="X57">
            <v>1600</v>
          </cell>
          <cell r="Y57">
            <v>9.2069412909503718</v>
          </cell>
          <cell r="Z57">
            <v>2.2332144015569249</v>
          </cell>
          <cell r="AD57">
            <v>2500</v>
          </cell>
          <cell r="AE57">
            <v>559.6</v>
          </cell>
          <cell r="AF57">
            <v>506</v>
          </cell>
          <cell r="AG57">
            <v>555.4</v>
          </cell>
          <cell r="AH57">
            <v>779</v>
          </cell>
          <cell r="AI57" t="str">
            <v>ябфев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2170</v>
          </cell>
          <cell r="D58">
            <v>5211</v>
          </cell>
          <cell r="E58">
            <v>5307</v>
          </cell>
          <cell r="F58">
            <v>1971</v>
          </cell>
          <cell r="G58" t="str">
            <v>акяб</v>
          </cell>
          <cell r="H58">
            <v>0.45</v>
          </cell>
          <cell r="I58">
            <v>50</v>
          </cell>
          <cell r="J58">
            <v>5473</v>
          </cell>
          <cell r="K58">
            <v>-166</v>
          </cell>
          <cell r="L58">
            <v>900</v>
          </cell>
          <cell r="M58">
            <v>800</v>
          </cell>
          <cell r="N58">
            <v>900</v>
          </cell>
          <cell r="O58">
            <v>0</v>
          </cell>
          <cell r="W58">
            <v>601.4</v>
          </cell>
          <cell r="X58">
            <v>1000</v>
          </cell>
          <cell r="Y58">
            <v>9.2633854339873629</v>
          </cell>
          <cell r="Z58">
            <v>3.2773528433654806</v>
          </cell>
          <cell r="AD58">
            <v>2300</v>
          </cell>
          <cell r="AE58">
            <v>743.8</v>
          </cell>
          <cell r="AF58">
            <v>662.2</v>
          </cell>
          <cell r="AG58">
            <v>621.4</v>
          </cell>
          <cell r="AH58">
            <v>604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567</v>
          </cell>
          <cell r="D59">
            <v>1055</v>
          </cell>
          <cell r="E59">
            <v>1162</v>
          </cell>
          <cell r="F59">
            <v>430</v>
          </cell>
          <cell r="G59">
            <v>0</v>
          </cell>
          <cell r="H59">
            <v>0.45</v>
          </cell>
          <cell r="I59">
            <v>50</v>
          </cell>
          <cell r="J59">
            <v>1337</v>
          </cell>
          <cell r="K59">
            <v>-175</v>
          </cell>
          <cell r="L59">
            <v>260</v>
          </cell>
          <cell r="M59">
            <v>500</v>
          </cell>
          <cell r="N59">
            <v>300</v>
          </cell>
          <cell r="O59">
            <v>0</v>
          </cell>
          <cell r="W59">
            <v>232.4</v>
          </cell>
          <cell r="X59">
            <v>650</v>
          </cell>
          <cell r="Y59">
            <v>9.2082616179001722</v>
          </cell>
          <cell r="Z59">
            <v>1.8502581755593803</v>
          </cell>
          <cell r="AD59">
            <v>0</v>
          </cell>
          <cell r="AE59">
            <v>207.6</v>
          </cell>
          <cell r="AF59">
            <v>180.2</v>
          </cell>
          <cell r="AG59">
            <v>193</v>
          </cell>
          <cell r="AH59">
            <v>330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151</v>
          </cell>
          <cell r="D60">
            <v>671</v>
          </cell>
          <cell r="E60">
            <v>417</v>
          </cell>
          <cell r="F60">
            <v>381</v>
          </cell>
          <cell r="G60">
            <v>0</v>
          </cell>
          <cell r="H60">
            <v>0.4</v>
          </cell>
          <cell r="I60">
            <v>40</v>
          </cell>
          <cell r="J60">
            <v>460</v>
          </cell>
          <cell r="K60">
            <v>-43</v>
          </cell>
          <cell r="L60">
            <v>130</v>
          </cell>
          <cell r="M60">
            <v>0</v>
          </cell>
          <cell r="N60">
            <v>90</v>
          </cell>
          <cell r="O60">
            <v>0</v>
          </cell>
          <cell r="W60">
            <v>83.4</v>
          </cell>
          <cell r="X60">
            <v>170</v>
          </cell>
          <cell r="Y60">
            <v>9.2446043165467628</v>
          </cell>
          <cell r="Z60">
            <v>4.5683453237410072</v>
          </cell>
          <cell r="AD60">
            <v>0</v>
          </cell>
          <cell r="AE60">
            <v>78</v>
          </cell>
          <cell r="AF60">
            <v>67.400000000000006</v>
          </cell>
          <cell r="AG60">
            <v>97</v>
          </cell>
          <cell r="AH60">
            <v>63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113</v>
          </cell>
          <cell r="D61">
            <v>400</v>
          </cell>
          <cell r="E61">
            <v>324</v>
          </cell>
          <cell r="F61">
            <v>174</v>
          </cell>
          <cell r="G61">
            <v>0</v>
          </cell>
          <cell r="H61">
            <v>0.4</v>
          </cell>
          <cell r="I61">
            <v>40</v>
          </cell>
          <cell r="J61">
            <v>372</v>
          </cell>
          <cell r="K61">
            <v>-48</v>
          </cell>
          <cell r="L61">
            <v>110</v>
          </cell>
          <cell r="M61">
            <v>0</v>
          </cell>
          <cell r="N61">
            <v>50</v>
          </cell>
          <cell r="O61">
            <v>50</v>
          </cell>
          <cell r="W61">
            <v>64.8</v>
          </cell>
          <cell r="X61">
            <v>220</v>
          </cell>
          <cell r="Y61">
            <v>9.3209876543209873</v>
          </cell>
          <cell r="Z61">
            <v>2.6851851851851851</v>
          </cell>
          <cell r="AD61">
            <v>0</v>
          </cell>
          <cell r="AE61">
            <v>67.599999999999994</v>
          </cell>
          <cell r="AF61">
            <v>54</v>
          </cell>
          <cell r="AG61">
            <v>64</v>
          </cell>
          <cell r="AH61">
            <v>79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552.97799999999995</v>
          </cell>
          <cell r="D62">
            <v>1654.539</v>
          </cell>
          <cell r="E62">
            <v>966.28599999999994</v>
          </cell>
          <cell r="F62">
            <v>593.77800000000002</v>
          </cell>
          <cell r="G62" t="str">
            <v>оконч</v>
          </cell>
          <cell r="H62">
            <v>1</v>
          </cell>
          <cell r="I62">
            <v>50</v>
          </cell>
          <cell r="J62">
            <v>1013.8390000000001</v>
          </cell>
          <cell r="K62">
            <v>-47.553000000000111</v>
          </cell>
          <cell r="L62">
            <v>260</v>
          </cell>
          <cell r="M62">
            <v>400</v>
          </cell>
          <cell r="N62">
            <v>250</v>
          </cell>
          <cell r="O62">
            <v>0</v>
          </cell>
          <cell r="W62">
            <v>193.25719999999998</v>
          </cell>
          <cell r="X62">
            <v>300</v>
          </cell>
          <cell r="Y62">
            <v>9.3335616991242762</v>
          </cell>
          <cell r="Z62">
            <v>3.0724754368789369</v>
          </cell>
          <cell r="AD62">
            <v>0</v>
          </cell>
          <cell r="AE62">
            <v>229.33780000000002</v>
          </cell>
          <cell r="AF62">
            <v>172.93900000000002</v>
          </cell>
          <cell r="AG62">
            <v>188.82419999999999</v>
          </cell>
          <cell r="AH62">
            <v>193.851</v>
          </cell>
          <cell r="AI62" t="str">
            <v>оконч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583</v>
          </cell>
          <cell r="D63">
            <v>612</v>
          </cell>
          <cell r="E63">
            <v>336</v>
          </cell>
          <cell r="F63">
            <v>853</v>
          </cell>
          <cell r="G63">
            <v>0</v>
          </cell>
          <cell r="H63">
            <v>0.1</v>
          </cell>
          <cell r="I63">
            <v>730</v>
          </cell>
          <cell r="J63">
            <v>349</v>
          </cell>
          <cell r="K63">
            <v>-13</v>
          </cell>
          <cell r="L63">
            <v>800</v>
          </cell>
          <cell r="M63">
            <v>0</v>
          </cell>
          <cell r="N63">
            <v>0</v>
          </cell>
          <cell r="O63">
            <v>0</v>
          </cell>
          <cell r="W63">
            <v>67.2</v>
          </cell>
          <cell r="Y63">
            <v>24.598214285714285</v>
          </cell>
          <cell r="Z63">
            <v>12.69345238095238</v>
          </cell>
          <cell r="AD63">
            <v>0</v>
          </cell>
          <cell r="AE63">
            <v>82.4</v>
          </cell>
          <cell r="AF63">
            <v>61.6</v>
          </cell>
          <cell r="AG63">
            <v>81.400000000000006</v>
          </cell>
          <cell r="AH63">
            <v>42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292.52999999999997</v>
          </cell>
          <cell r="D64">
            <v>206.887</v>
          </cell>
          <cell r="E64">
            <v>262.666</v>
          </cell>
          <cell r="F64">
            <v>218.96100000000001</v>
          </cell>
          <cell r="G64">
            <v>0</v>
          </cell>
          <cell r="H64">
            <v>1</v>
          </cell>
          <cell r="I64">
            <v>50</v>
          </cell>
          <cell r="J64">
            <v>276.161</v>
          </cell>
          <cell r="K64">
            <v>-13.495000000000005</v>
          </cell>
          <cell r="L64">
            <v>0</v>
          </cell>
          <cell r="M64">
            <v>90</v>
          </cell>
          <cell r="N64">
            <v>60</v>
          </cell>
          <cell r="O64">
            <v>0</v>
          </cell>
          <cell r="W64">
            <v>52.533200000000001</v>
          </cell>
          <cell r="X64">
            <v>120</v>
          </cell>
          <cell r="Y64">
            <v>9.3076568722255644</v>
          </cell>
          <cell r="Z64">
            <v>4.1680499189084239</v>
          </cell>
          <cell r="AD64">
            <v>0</v>
          </cell>
          <cell r="AE64">
            <v>53.559600000000003</v>
          </cell>
          <cell r="AF64">
            <v>61.304400000000001</v>
          </cell>
          <cell r="AG64">
            <v>49.831800000000001</v>
          </cell>
          <cell r="AH64">
            <v>46.274000000000001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86.102000000000004</v>
          </cell>
          <cell r="E65">
            <v>2.7519999999999998</v>
          </cell>
          <cell r="F65">
            <v>83.35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5.25</v>
          </cell>
          <cell r="K65">
            <v>-2.4980000000000002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W65">
            <v>0.5504</v>
          </cell>
          <cell r="Y65">
            <v>151.43531976744185</v>
          </cell>
          <cell r="Z65">
            <v>151.43531976744185</v>
          </cell>
          <cell r="AD65">
            <v>0</v>
          </cell>
          <cell r="AE65">
            <v>37.200000000000003</v>
          </cell>
          <cell r="AF65">
            <v>2.202</v>
          </cell>
          <cell r="AG65">
            <v>1.9108000000000001</v>
          </cell>
          <cell r="AH65">
            <v>0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788</v>
          </cell>
          <cell r="D66">
            <v>4877</v>
          </cell>
          <cell r="E66">
            <v>3775</v>
          </cell>
          <cell r="F66">
            <v>1827</v>
          </cell>
          <cell r="G66">
            <v>0</v>
          </cell>
          <cell r="H66">
            <v>0.4</v>
          </cell>
          <cell r="I66">
            <v>40</v>
          </cell>
          <cell r="J66">
            <v>3874</v>
          </cell>
          <cell r="K66">
            <v>-99</v>
          </cell>
          <cell r="L66">
            <v>900</v>
          </cell>
          <cell r="M66">
            <v>300.19999999999982</v>
          </cell>
          <cell r="N66">
            <v>900</v>
          </cell>
          <cell r="O66">
            <v>0</v>
          </cell>
          <cell r="W66">
            <v>534.20000000000005</v>
          </cell>
          <cell r="X66">
            <v>1000</v>
          </cell>
          <cell r="Y66">
            <v>9.2235117933358275</v>
          </cell>
          <cell r="Z66">
            <v>3.4200673904904528</v>
          </cell>
          <cell r="AD66">
            <v>1104</v>
          </cell>
          <cell r="AE66">
            <v>504.6</v>
          </cell>
          <cell r="AF66">
            <v>423.2</v>
          </cell>
          <cell r="AG66">
            <v>563.79999999999995</v>
          </cell>
          <cell r="AH66">
            <v>609</v>
          </cell>
          <cell r="AI66" t="str">
            <v>склад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941</v>
          </cell>
          <cell r="D67">
            <v>3071</v>
          </cell>
          <cell r="E67">
            <v>2225</v>
          </cell>
          <cell r="F67">
            <v>1750</v>
          </cell>
          <cell r="G67">
            <v>0</v>
          </cell>
          <cell r="H67">
            <v>0.4</v>
          </cell>
          <cell r="I67">
            <v>40</v>
          </cell>
          <cell r="J67">
            <v>2313</v>
          </cell>
          <cell r="K67">
            <v>-88</v>
          </cell>
          <cell r="L67">
            <v>750</v>
          </cell>
          <cell r="M67">
            <v>400</v>
          </cell>
          <cell r="N67">
            <v>750</v>
          </cell>
          <cell r="O67">
            <v>0</v>
          </cell>
          <cell r="W67">
            <v>445</v>
          </cell>
          <cell r="X67">
            <v>450</v>
          </cell>
          <cell r="Y67">
            <v>9.213483146067416</v>
          </cell>
          <cell r="Z67">
            <v>3.9325842696629212</v>
          </cell>
          <cell r="AD67">
            <v>0</v>
          </cell>
          <cell r="AE67">
            <v>466.2</v>
          </cell>
          <cell r="AF67">
            <v>402.8</v>
          </cell>
          <cell r="AG67">
            <v>494.4</v>
          </cell>
          <cell r="AH67">
            <v>432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229.15600000000001</v>
          </cell>
          <cell r="D68">
            <v>646.55899999999997</v>
          </cell>
          <cell r="E68">
            <v>494.51100000000002</v>
          </cell>
          <cell r="F68">
            <v>360.05599999999998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528.53399999999999</v>
          </cell>
          <cell r="K68">
            <v>-34.022999999999968</v>
          </cell>
          <cell r="L68">
            <v>160</v>
          </cell>
          <cell r="M68">
            <v>50</v>
          </cell>
          <cell r="N68">
            <v>150</v>
          </cell>
          <cell r="O68">
            <v>0</v>
          </cell>
          <cell r="W68">
            <v>98.902200000000008</v>
          </cell>
          <cell r="X68">
            <v>200</v>
          </cell>
          <cell r="Y68">
            <v>9.3026848745528401</v>
          </cell>
          <cell r="Z68">
            <v>3.6405256910361947</v>
          </cell>
          <cell r="AD68">
            <v>0</v>
          </cell>
          <cell r="AE68">
            <v>90.024199999999993</v>
          </cell>
          <cell r="AF68">
            <v>87.913399999999996</v>
          </cell>
          <cell r="AG68">
            <v>104.9958</v>
          </cell>
          <cell r="AH68">
            <v>99.111000000000004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164.352</v>
          </cell>
          <cell r="D69">
            <v>323.649</v>
          </cell>
          <cell r="E69">
            <v>266.66899999999998</v>
          </cell>
          <cell r="F69">
            <v>211.54400000000001</v>
          </cell>
          <cell r="G69">
            <v>0</v>
          </cell>
          <cell r="H69">
            <v>1</v>
          </cell>
          <cell r="I69">
            <v>40</v>
          </cell>
          <cell r="J69">
            <v>278.87599999999998</v>
          </cell>
          <cell r="K69">
            <v>-12.206999999999994</v>
          </cell>
          <cell r="L69">
            <v>90</v>
          </cell>
          <cell r="M69">
            <v>0</v>
          </cell>
          <cell r="N69">
            <v>70</v>
          </cell>
          <cell r="O69">
            <v>0</v>
          </cell>
          <cell r="W69">
            <v>53.333799999999997</v>
          </cell>
          <cell r="X69">
            <v>120</v>
          </cell>
          <cell r="Y69">
            <v>9.2163693567681282</v>
          </cell>
          <cell r="Z69">
            <v>3.966415293866179</v>
          </cell>
          <cell r="AD69">
            <v>0</v>
          </cell>
          <cell r="AE69">
            <v>60.338800000000006</v>
          </cell>
          <cell r="AF69">
            <v>53.110199999999999</v>
          </cell>
          <cell r="AG69">
            <v>58.749800000000008</v>
          </cell>
          <cell r="AH69">
            <v>52.222999999999999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463.69499999999999</v>
          </cell>
          <cell r="D70">
            <v>630.48299999999995</v>
          </cell>
          <cell r="E70">
            <v>561.83299999999997</v>
          </cell>
          <cell r="F70">
            <v>517.28099999999995</v>
          </cell>
          <cell r="G70" t="str">
            <v>ябл</v>
          </cell>
          <cell r="H70">
            <v>1</v>
          </cell>
          <cell r="I70">
            <v>40</v>
          </cell>
          <cell r="J70">
            <v>592.41999999999996</v>
          </cell>
          <cell r="K70">
            <v>-30.586999999999989</v>
          </cell>
          <cell r="L70">
            <v>210</v>
          </cell>
          <cell r="M70">
            <v>0</v>
          </cell>
          <cell r="N70">
            <v>90</v>
          </cell>
          <cell r="O70">
            <v>0</v>
          </cell>
          <cell r="W70">
            <v>112.36659999999999</v>
          </cell>
          <cell r="X70">
            <v>220</v>
          </cell>
          <cell r="Y70">
            <v>9.2312217331484625</v>
          </cell>
          <cell r="Z70">
            <v>4.6035120756523735</v>
          </cell>
          <cell r="AD70">
            <v>0</v>
          </cell>
          <cell r="AE70">
            <v>130.20260000000002</v>
          </cell>
          <cell r="AF70">
            <v>131.441</v>
          </cell>
          <cell r="AG70">
            <v>134.28440000000001</v>
          </cell>
          <cell r="AH70">
            <v>126.246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227.06200000000001</v>
          </cell>
          <cell r="D71">
            <v>380.95499999999998</v>
          </cell>
          <cell r="E71">
            <v>331.82799999999997</v>
          </cell>
          <cell r="F71">
            <v>262.24700000000001</v>
          </cell>
          <cell r="G71">
            <v>0</v>
          </cell>
          <cell r="H71">
            <v>1</v>
          </cell>
          <cell r="I71">
            <v>40</v>
          </cell>
          <cell r="J71">
            <v>349.524</v>
          </cell>
          <cell r="K71">
            <v>-17.696000000000026</v>
          </cell>
          <cell r="L71">
            <v>120</v>
          </cell>
          <cell r="M71">
            <v>0</v>
          </cell>
          <cell r="N71">
            <v>120</v>
          </cell>
          <cell r="O71">
            <v>0</v>
          </cell>
          <cell r="W71">
            <v>66.365600000000001</v>
          </cell>
          <cell r="X71">
            <v>110</v>
          </cell>
          <cell r="Y71">
            <v>9.2253667562713222</v>
          </cell>
          <cell r="Z71">
            <v>3.9515502007063903</v>
          </cell>
          <cell r="AD71">
            <v>0</v>
          </cell>
          <cell r="AE71">
            <v>66.223800000000011</v>
          </cell>
          <cell r="AF71">
            <v>68.814800000000005</v>
          </cell>
          <cell r="AG71">
            <v>73.662599999999998</v>
          </cell>
          <cell r="AH71">
            <v>58.95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32</v>
          </cell>
          <cell r="D72">
            <v>163</v>
          </cell>
          <cell r="E72">
            <v>114</v>
          </cell>
          <cell r="F72">
            <v>76</v>
          </cell>
          <cell r="G72" t="str">
            <v>дк</v>
          </cell>
          <cell r="H72">
            <v>0.6</v>
          </cell>
          <cell r="I72">
            <v>60</v>
          </cell>
          <cell r="J72">
            <v>137</v>
          </cell>
          <cell r="K72">
            <v>-23</v>
          </cell>
          <cell r="L72">
            <v>40</v>
          </cell>
          <cell r="M72">
            <v>0</v>
          </cell>
          <cell r="N72">
            <v>0</v>
          </cell>
          <cell r="O72">
            <v>50</v>
          </cell>
          <cell r="W72">
            <v>22.8</v>
          </cell>
          <cell r="X72">
            <v>50</v>
          </cell>
          <cell r="Y72">
            <v>9.473684210526315</v>
          </cell>
          <cell r="Z72">
            <v>3.333333333333333</v>
          </cell>
          <cell r="AD72">
            <v>0</v>
          </cell>
          <cell r="AE72">
            <v>23.2</v>
          </cell>
          <cell r="AF72">
            <v>17.399999999999999</v>
          </cell>
          <cell r="AG72">
            <v>25.2</v>
          </cell>
          <cell r="AH72">
            <v>17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90</v>
          </cell>
          <cell r="D73">
            <v>457</v>
          </cell>
          <cell r="E73">
            <v>303</v>
          </cell>
          <cell r="F73">
            <v>230</v>
          </cell>
          <cell r="G73" t="str">
            <v>ябл</v>
          </cell>
          <cell r="H73">
            <v>0.6</v>
          </cell>
          <cell r="I73">
            <v>60</v>
          </cell>
          <cell r="J73">
            <v>334</v>
          </cell>
          <cell r="K73">
            <v>-31</v>
          </cell>
          <cell r="L73">
            <v>100</v>
          </cell>
          <cell r="M73">
            <v>0</v>
          </cell>
          <cell r="N73">
            <v>0</v>
          </cell>
          <cell r="O73">
            <v>0</v>
          </cell>
          <cell r="W73">
            <v>60.6</v>
          </cell>
          <cell r="X73">
            <v>230</v>
          </cell>
          <cell r="Y73">
            <v>9.2409240924092408</v>
          </cell>
          <cell r="Z73">
            <v>3.7953795379537953</v>
          </cell>
          <cell r="AD73">
            <v>0</v>
          </cell>
          <cell r="AE73">
            <v>78.599999999999994</v>
          </cell>
          <cell r="AF73">
            <v>50.2</v>
          </cell>
          <cell r="AG73">
            <v>65.8</v>
          </cell>
          <cell r="AH73">
            <v>96</v>
          </cell>
          <cell r="AI73" t="str">
            <v>оконч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239</v>
          </cell>
          <cell r="D74">
            <v>512</v>
          </cell>
          <cell r="E74">
            <v>420</v>
          </cell>
          <cell r="F74">
            <v>298</v>
          </cell>
          <cell r="G74" t="str">
            <v>ябл</v>
          </cell>
          <cell r="H74">
            <v>0.6</v>
          </cell>
          <cell r="I74">
            <v>60</v>
          </cell>
          <cell r="J74">
            <v>480</v>
          </cell>
          <cell r="K74">
            <v>-60</v>
          </cell>
          <cell r="L74">
            <v>140</v>
          </cell>
          <cell r="M74">
            <v>60</v>
          </cell>
          <cell r="N74">
            <v>120</v>
          </cell>
          <cell r="O74">
            <v>0</v>
          </cell>
          <cell r="W74">
            <v>84</v>
          </cell>
          <cell r="X74">
            <v>160</v>
          </cell>
          <cell r="Y74">
            <v>9.2619047619047628</v>
          </cell>
          <cell r="Z74">
            <v>3.5476190476190474</v>
          </cell>
          <cell r="AD74">
            <v>0</v>
          </cell>
          <cell r="AE74">
            <v>85.8</v>
          </cell>
          <cell r="AF74">
            <v>82.8</v>
          </cell>
          <cell r="AG74">
            <v>91</v>
          </cell>
          <cell r="AH74">
            <v>101</v>
          </cell>
          <cell r="AI74">
            <v>0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84.484999999999999</v>
          </cell>
          <cell r="D75">
            <v>103.538</v>
          </cell>
          <cell r="E75">
            <v>92.251999999999995</v>
          </cell>
          <cell r="F75">
            <v>92.68</v>
          </cell>
          <cell r="G75">
            <v>0</v>
          </cell>
          <cell r="H75">
            <v>1</v>
          </cell>
          <cell r="I75">
            <v>30</v>
          </cell>
          <cell r="J75">
            <v>91.974999999999994</v>
          </cell>
          <cell r="K75">
            <v>0.27700000000000102</v>
          </cell>
          <cell r="L75">
            <v>30</v>
          </cell>
          <cell r="M75">
            <v>0</v>
          </cell>
          <cell r="N75">
            <v>0</v>
          </cell>
          <cell r="O75">
            <v>0</v>
          </cell>
          <cell r="W75">
            <v>18.450399999999998</v>
          </cell>
          <cell r="X75">
            <v>20</v>
          </cell>
          <cell r="Y75">
            <v>7.733165676624898</v>
          </cell>
          <cell r="Z75">
            <v>5.0231973290551979</v>
          </cell>
          <cell r="AD75">
            <v>0</v>
          </cell>
          <cell r="AE75">
            <v>25.419599999999999</v>
          </cell>
          <cell r="AF75">
            <v>20.459600000000002</v>
          </cell>
          <cell r="AG75">
            <v>23.679200000000002</v>
          </cell>
          <cell r="AH75">
            <v>13.654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426</v>
          </cell>
          <cell r="D76">
            <v>499</v>
          </cell>
          <cell r="E76">
            <v>565</v>
          </cell>
          <cell r="F76">
            <v>344</v>
          </cell>
          <cell r="G76" t="str">
            <v>ябл,дк</v>
          </cell>
          <cell r="H76">
            <v>0.6</v>
          </cell>
          <cell r="I76">
            <v>60</v>
          </cell>
          <cell r="J76">
            <v>608</v>
          </cell>
          <cell r="K76">
            <v>-43</v>
          </cell>
          <cell r="L76">
            <v>180</v>
          </cell>
          <cell r="M76">
            <v>120</v>
          </cell>
          <cell r="N76">
            <v>180</v>
          </cell>
          <cell r="O76">
            <v>0</v>
          </cell>
          <cell r="W76">
            <v>113</v>
          </cell>
          <cell r="X76">
            <v>220</v>
          </cell>
          <cell r="Y76">
            <v>9.2389380530973444</v>
          </cell>
          <cell r="Z76">
            <v>3.0442477876106193</v>
          </cell>
          <cell r="AD76">
            <v>0</v>
          </cell>
          <cell r="AE76">
            <v>101.2</v>
          </cell>
          <cell r="AF76">
            <v>95.2</v>
          </cell>
          <cell r="AG76">
            <v>113</v>
          </cell>
          <cell r="AH76">
            <v>149</v>
          </cell>
          <cell r="AI76" t="str">
            <v>ябфев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371</v>
          </cell>
          <cell r="D77">
            <v>956</v>
          </cell>
          <cell r="E77">
            <v>647</v>
          </cell>
          <cell r="F77">
            <v>648</v>
          </cell>
          <cell r="G77" t="str">
            <v>ябл,дк</v>
          </cell>
          <cell r="H77">
            <v>0.6</v>
          </cell>
          <cell r="I77">
            <v>60</v>
          </cell>
          <cell r="J77">
            <v>700</v>
          </cell>
          <cell r="K77">
            <v>-53</v>
          </cell>
          <cell r="L77">
            <v>250</v>
          </cell>
          <cell r="M77">
            <v>0</v>
          </cell>
          <cell r="N77">
            <v>150</v>
          </cell>
          <cell r="O77">
            <v>0</v>
          </cell>
          <cell r="W77">
            <v>129.4</v>
          </cell>
          <cell r="X77">
            <v>150</v>
          </cell>
          <cell r="Y77">
            <v>9.2581143740340028</v>
          </cell>
          <cell r="Z77">
            <v>5.0077279752704786</v>
          </cell>
          <cell r="AD77">
            <v>0</v>
          </cell>
          <cell r="AE77">
            <v>170</v>
          </cell>
          <cell r="AF77">
            <v>145.80000000000001</v>
          </cell>
          <cell r="AG77">
            <v>160.19999999999999</v>
          </cell>
          <cell r="AH77">
            <v>136</v>
          </cell>
          <cell r="AI77" t="str">
            <v>оконч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124</v>
          </cell>
          <cell r="D78">
            <v>579</v>
          </cell>
          <cell r="E78">
            <v>573</v>
          </cell>
          <cell r="F78">
            <v>84</v>
          </cell>
          <cell r="G78">
            <v>0</v>
          </cell>
          <cell r="H78">
            <v>0.4</v>
          </cell>
          <cell r="I78" t="e">
            <v>#N/A</v>
          </cell>
          <cell r="J78">
            <v>664</v>
          </cell>
          <cell r="K78">
            <v>-91</v>
          </cell>
          <cell r="L78">
            <v>200</v>
          </cell>
          <cell r="M78">
            <v>100</v>
          </cell>
          <cell r="N78">
            <v>170</v>
          </cell>
          <cell r="O78">
            <v>0</v>
          </cell>
          <cell r="W78">
            <v>114.6</v>
          </cell>
          <cell r="X78">
            <v>400</v>
          </cell>
          <cell r="Y78">
            <v>8.3246073298429319</v>
          </cell>
          <cell r="Z78">
            <v>0.73298429319371727</v>
          </cell>
          <cell r="AD78">
            <v>0</v>
          </cell>
          <cell r="AE78">
            <v>136.19999999999999</v>
          </cell>
          <cell r="AF78">
            <v>121.4</v>
          </cell>
          <cell r="AG78">
            <v>121.2</v>
          </cell>
          <cell r="AH78">
            <v>107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15</v>
          </cell>
          <cell r="D79">
            <v>168</v>
          </cell>
          <cell r="E79">
            <v>152</v>
          </cell>
          <cell r="F79">
            <v>12</v>
          </cell>
          <cell r="G79">
            <v>0</v>
          </cell>
          <cell r="H79">
            <v>0.33</v>
          </cell>
          <cell r="I79">
            <v>60</v>
          </cell>
          <cell r="J79">
            <v>714</v>
          </cell>
          <cell r="K79">
            <v>-562</v>
          </cell>
          <cell r="L79">
            <v>100</v>
          </cell>
          <cell r="M79">
            <v>0</v>
          </cell>
          <cell r="N79">
            <v>100</v>
          </cell>
          <cell r="O79">
            <v>0</v>
          </cell>
          <cell r="W79">
            <v>30.4</v>
          </cell>
          <cell r="X79">
            <v>250</v>
          </cell>
          <cell r="Y79">
            <v>15.197368421052632</v>
          </cell>
          <cell r="Z79">
            <v>0.39473684210526316</v>
          </cell>
          <cell r="AD79">
            <v>0</v>
          </cell>
          <cell r="AE79">
            <v>141.19999999999999</v>
          </cell>
          <cell r="AF79">
            <v>142.4</v>
          </cell>
          <cell r="AG79">
            <v>96.4</v>
          </cell>
          <cell r="AH79">
            <v>6</v>
          </cell>
          <cell r="AI79" t="str">
            <v>завод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222</v>
          </cell>
          <cell r="D80">
            <v>666</v>
          </cell>
          <cell r="E80">
            <v>423</v>
          </cell>
          <cell r="F80">
            <v>448</v>
          </cell>
          <cell r="G80">
            <v>0</v>
          </cell>
          <cell r="H80">
            <v>0.35</v>
          </cell>
          <cell r="I80" t="e">
            <v>#N/A</v>
          </cell>
          <cell r="J80">
            <v>454</v>
          </cell>
          <cell r="K80">
            <v>-31</v>
          </cell>
          <cell r="L80">
            <v>170</v>
          </cell>
          <cell r="M80">
            <v>0</v>
          </cell>
          <cell r="N80">
            <v>60</v>
          </cell>
          <cell r="O80">
            <v>0</v>
          </cell>
          <cell r="W80">
            <v>84.6</v>
          </cell>
          <cell r="X80">
            <v>100</v>
          </cell>
          <cell r="Y80">
            <v>9.1962174940898347</v>
          </cell>
          <cell r="Z80">
            <v>5.295508274231679</v>
          </cell>
          <cell r="AD80">
            <v>0</v>
          </cell>
          <cell r="AE80">
            <v>100.2</v>
          </cell>
          <cell r="AF80">
            <v>87</v>
          </cell>
          <cell r="AG80">
            <v>107.6</v>
          </cell>
          <cell r="AH80">
            <v>96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160</v>
          </cell>
          <cell r="D81">
            <v>183</v>
          </cell>
          <cell r="E81">
            <v>208</v>
          </cell>
          <cell r="F81">
            <v>130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264</v>
          </cell>
          <cell r="K81">
            <v>-56</v>
          </cell>
          <cell r="L81">
            <v>70</v>
          </cell>
          <cell r="M81">
            <v>60</v>
          </cell>
          <cell r="N81">
            <v>70</v>
          </cell>
          <cell r="O81">
            <v>0</v>
          </cell>
          <cell r="W81">
            <v>41.6</v>
          </cell>
          <cell r="X81">
            <v>60</v>
          </cell>
          <cell r="Y81">
            <v>9.375</v>
          </cell>
          <cell r="Z81">
            <v>3.125</v>
          </cell>
          <cell r="AD81">
            <v>0</v>
          </cell>
          <cell r="AE81">
            <v>46.2</v>
          </cell>
          <cell r="AF81">
            <v>46.4</v>
          </cell>
          <cell r="AG81">
            <v>42.6</v>
          </cell>
          <cell r="AH81">
            <v>91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1957</v>
          </cell>
          <cell r="D82">
            <v>6530</v>
          </cell>
          <cell r="E82">
            <v>6477</v>
          </cell>
          <cell r="F82">
            <v>1920</v>
          </cell>
          <cell r="G82">
            <v>0</v>
          </cell>
          <cell r="H82">
            <v>0.35</v>
          </cell>
          <cell r="I82">
            <v>40</v>
          </cell>
          <cell r="J82">
            <v>6616</v>
          </cell>
          <cell r="K82">
            <v>-139</v>
          </cell>
          <cell r="L82">
            <v>1000</v>
          </cell>
          <cell r="M82">
            <v>1700</v>
          </cell>
          <cell r="N82">
            <v>1200</v>
          </cell>
          <cell r="O82">
            <v>0</v>
          </cell>
          <cell r="W82">
            <v>714.6</v>
          </cell>
          <cell r="X82">
            <v>900</v>
          </cell>
          <cell r="Y82">
            <v>9.4038623005877415</v>
          </cell>
          <cell r="Z82">
            <v>2.6868178001679262</v>
          </cell>
          <cell r="AD82">
            <v>2904</v>
          </cell>
          <cell r="AE82">
            <v>620.4</v>
          </cell>
          <cell r="AF82">
            <v>569</v>
          </cell>
          <cell r="AG82">
            <v>677.6</v>
          </cell>
          <cell r="AH82">
            <v>739</v>
          </cell>
          <cell r="AI82" t="str">
            <v>ябфев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7222</v>
          </cell>
          <cell r="D83">
            <v>7050</v>
          </cell>
          <cell r="E83">
            <v>9572</v>
          </cell>
          <cell r="F83">
            <v>4514</v>
          </cell>
          <cell r="G83">
            <v>0</v>
          </cell>
          <cell r="H83">
            <v>0.35</v>
          </cell>
          <cell r="I83">
            <v>45</v>
          </cell>
          <cell r="J83">
            <v>9832</v>
          </cell>
          <cell r="K83">
            <v>-260</v>
          </cell>
          <cell r="L83">
            <v>1800</v>
          </cell>
          <cell r="M83">
            <v>0</v>
          </cell>
          <cell r="N83">
            <v>1000</v>
          </cell>
          <cell r="O83">
            <v>0</v>
          </cell>
          <cell r="W83">
            <v>988</v>
          </cell>
          <cell r="X83">
            <v>1800</v>
          </cell>
          <cell r="Y83">
            <v>9.2246963562753042</v>
          </cell>
          <cell r="Z83">
            <v>4.5688259109311744</v>
          </cell>
          <cell r="AD83">
            <v>4632</v>
          </cell>
          <cell r="AE83">
            <v>1759.4</v>
          </cell>
          <cell r="AF83">
            <v>1597.8</v>
          </cell>
          <cell r="AG83">
            <v>1189.2</v>
          </cell>
          <cell r="AH83">
            <v>978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39</v>
          </cell>
          <cell r="D84">
            <v>36</v>
          </cell>
          <cell r="E84">
            <v>7</v>
          </cell>
          <cell r="F84">
            <v>68</v>
          </cell>
          <cell r="G84">
            <v>0</v>
          </cell>
          <cell r="H84">
            <v>0.11</v>
          </cell>
          <cell r="I84" t="e">
            <v>#N/A</v>
          </cell>
          <cell r="J84">
            <v>8</v>
          </cell>
          <cell r="K84">
            <v>-1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W84">
            <v>1.4</v>
          </cell>
          <cell r="Y84">
            <v>48.571428571428577</v>
          </cell>
          <cell r="Z84">
            <v>48.571428571428577</v>
          </cell>
          <cell r="AD84">
            <v>0</v>
          </cell>
          <cell r="AE84">
            <v>3</v>
          </cell>
          <cell r="AF84">
            <v>3</v>
          </cell>
          <cell r="AG84">
            <v>2.2000000000000002</v>
          </cell>
          <cell r="AH84">
            <v>2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215</v>
          </cell>
          <cell r="D85">
            <v>684</v>
          </cell>
          <cell r="E85">
            <v>539</v>
          </cell>
          <cell r="F85">
            <v>346</v>
          </cell>
          <cell r="G85">
            <v>0</v>
          </cell>
          <cell r="H85">
            <v>0.4</v>
          </cell>
          <cell r="I85" t="e">
            <v>#N/A</v>
          </cell>
          <cell r="J85">
            <v>579</v>
          </cell>
          <cell r="K85">
            <v>-40</v>
          </cell>
          <cell r="L85">
            <v>170</v>
          </cell>
          <cell r="M85">
            <v>0</v>
          </cell>
          <cell r="N85">
            <v>0</v>
          </cell>
          <cell r="O85">
            <v>100</v>
          </cell>
          <cell r="W85">
            <v>107.8</v>
          </cell>
          <cell r="X85">
            <v>380</v>
          </cell>
          <cell r="Y85">
            <v>9.2393320964749535</v>
          </cell>
          <cell r="Z85">
            <v>3.2096474953617813</v>
          </cell>
          <cell r="AD85">
            <v>0</v>
          </cell>
          <cell r="AE85">
            <v>134.4</v>
          </cell>
          <cell r="AF85">
            <v>92.6</v>
          </cell>
          <cell r="AG85">
            <v>109.8</v>
          </cell>
          <cell r="AH85">
            <v>133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60.064999999999998</v>
          </cell>
          <cell r="D86">
            <v>439.14100000000002</v>
          </cell>
          <cell r="E86">
            <v>121.84099999999999</v>
          </cell>
          <cell r="F86">
            <v>198.702</v>
          </cell>
          <cell r="G86" t="str">
            <v>н</v>
          </cell>
          <cell r="H86">
            <v>1</v>
          </cell>
          <cell r="I86" t="e">
            <v>#N/A</v>
          </cell>
          <cell r="J86">
            <v>119.901</v>
          </cell>
          <cell r="K86">
            <v>1.9399999999999977</v>
          </cell>
          <cell r="L86">
            <v>60</v>
          </cell>
          <cell r="M86">
            <v>0</v>
          </cell>
          <cell r="N86">
            <v>0</v>
          </cell>
          <cell r="O86">
            <v>0</v>
          </cell>
          <cell r="W86">
            <v>24.368199999999998</v>
          </cell>
          <cell r="Y86">
            <v>10.616377081606357</v>
          </cell>
          <cell r="Z86">
            <v>8.15415172232664</v>
          </cell>
          <cell r="AD86">
            <v>0</v>
          </cell>
          <cell r="AE86">
            <v>34.958199999999998</v>
          </cell>
          <cell r="AF86">
            <v>26.072000000000003</v>
          </cell>
          <cell r="AG86">
            <v>37.452600000000004</v>
          </cell>
          <cell r="AH86">
            <v>13.05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12.9</v>
          </cell>
          <cell r="D87">
            <v>47.561</v>
          </cell>
          <cell r="E87">
            <v>11.6</v>
          </cell>
          <cell r="F87">
            <v>35.762999999999998</v>
          </cell>
          <cell r="G87">
            <v>0</v>
          </cell>
          <cell r="H87">
            <v>1</v>
          </cell>
          <cell r="I87" t="e">
            <v>#N/A</v>
          </cell>
          <cell r="J87">
            <v>13.4</v>
          </cell>
          <cell r="K87">
            <v>-1.8000000000000007</v>
          </cell>
          <cell r="L87">
            <v>10</v>
          </cell>
          <cell r="M87">
            <v>0</v>
          </cell>
          <cell r="N87">
            <v>0</v>
          </cell>
          <cell r="O87">
            <v>0</v>
          </cell>
          <cell r="W87">
            <v>2.3199999999999998</v>
          </cell>
          <cell r="Y87">
            <v>19.72543103448276</v>
          </cell>
          <cell r="Z87">
            <v>15.415086206896552</v>
          </cell>
          <cell r="AD87">
            <v>0</v>
          </cell>
          <cell r="AE87">
            <v>4.0571999999999999</v>
          </cell>
          <cell r="AF87">
            <v>2.0249999999999999</v>
          </cell>
          <cell r="AG87">
            <v>4.3584000000000005</v>
          </cell>
          <cell r="AH87">
            <v>4.3499999999999996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500</v>
          </cell>
          <cell r="D88">
            <v>164</v>
          </cell>
          <cell r="E88">
            <v>365</v>
          </cell>
          <cell r="F88">
            <v>288</v>
          </cell>
          <cell r="G88">
            <v>0</v>
          </cell>
          <cell r="H88">
            <v>0.4</v>
          </cell>
          <cell r="I88" t="e">
            <v>#N/A</v>
          </cell>
          <cell r="J88">
            <v>385</v>
          </cell>
          <cell r="K88">
            <v>-20</v>
          </cell>
          <cell r="L88">
            <v>0</v>
          </cell>
          <cell r="M88">
            <v>70</v>
          </cell>
          <cell r="N88">
            <v>120</v>
          </cell>
          <cell r="O88">
            <v>0</v>
          </cell>
          <cell r="W88">
            <v>73</v>
          </cell>
          <cell r="X88">
            <v>200</v>
          </cell>
          <cell r="Y88">
            <v>9.287671232876713</v>
          </cell>
          <cell r="Z88">
            <v>3.9452054794520546</v>
          </cell>
          <cell r="AD88">
            <v>0</v>
          </cell>
          <cell r="AE88">
            <v>61.2</v>
          </cell>
          <cell r="AF88">
            <v>61.2</v>
          </cell>
          <cell r="AG88">
            <v>62.4</v>
          </cell>
          <cell r="AH88">
            <v>102</v>
          </cell>
          <cell r="AI88" t="str">
            <v>ябфев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15.638999999999999</v>
          </cell>
          <cell r="D89">
            <v>256.62099999999998</v>
          </cell>
          <cell r="E89">
            <v>91.418000000000006</v>
          </cell>
          <cell r="F89">
            <v>99.834999999999994</v>
          </cell>
          <cell r="G89">
            <v>0</v>
          </cell>
          <cell r="H89">
            <v>1</v>
          </cell>
          <cell r="I89" t="e">
            <v>#N/A</v>
          </cell>
          <cell r="J89">
            <v>90.71</v>
          </cell>
          <cell r="K89">
            <v>0.70800000000001262</v>
          </cell>
          <cell r="L89">
            <v>50</v>
          </cell>
          <cell r="M89">
            <v>0</v>
          </cell>
          <cell r="N89">
            <v>0</v>
          </cell>
          <cell r="O89">
            <v>0</v>
          </cell>
          <cell r="W89">
            <v>18.2836</v>
          </cell>
          <cell r="X89">
            <v>20</v>
          </cell>
          <cell r="Y89">
            <v>9.2889255945218654</v>
          </cell>
          <cell r="Z89">
            <v>5.4603579163840816</v>
          </cell>
          <cell r="AD89">
            <v>0</v>
          </cell>
          <cell r="AE89">
            <v>17.3996</v>
          </cell>
          <cell r="AF89">
            <v>16.233799999999999</v>
          </cell>
          <cell r="AG89">
            <v>22.3142</v>
          </cell>
          <cell r="AH89">
            <v>21.75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54</v>
          </cell>
          <cell r="D90">
            <v>25</v>
          </cell>
          <cell r="E90">
            <v>40</v>
          </cell>
          <cell r="F90">
            <v>36</v>
          </cell>
          <cell r="G90">
            <v>0</v>
          </cell>
          <cell r="H90">
            <v>0.2</v>
          </cell>
          <cell r="I90" t="e">
            <v>#N/A</v>
          </cell>
          <cell r="J90">
            <v>65</v>
          </cell>
          <cell r="K90">
            <v>-25</v>
          </cell>
          <cell r="L90">
            <v>0</v>
          </cell>
          <cell r="M90">
            <v>50</v>
          </cell>
          <cell r="N90">
            <v>0</v>
          </cell>
          <cell r="O90">
            <v>0</v>
          </cell>
          <cell r="W90">
            <v>8</v>
          </cell>
          <cell r="Y90">
            <v>10.75</v>
          </cell>
          <cell r="Z90">
            <v>4.5</v>
          </cell>
          <cell r="AD90">
            <v>0</v>
          </cell>
          <cell r="AE90">
            <v>16.600000000000001</v>
          </cell>
          <cell r="AF90">
            <v>10.6</v>
          </cell>
          <cell r="AG90">
            <v>8</v>
          </cell>
          <cell r="AH90">
            <v>6</v>
          </cell>
          <cell r="AI90" t="str">
            <v>увел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49</v>
          </cell>
          <cell r="D91">
            <v>32</v>
          </cell>
          <cell r="E91">
            <v>26</v>
          </cell>
          <cell r="F91">
            <v>53</v>
          </cell>
          <cell r="G91">
            <v>0</v>
          </cell>
          <cell r="H91">
            <v>0.2</v>
          </cell>
          <cell r="I91" t="e">
            <v>#N/A</v>
          </cell>
          <cell r="J91">
            <v>68</v>
          </cell>
          <cell r="K91">
            <v>-42</v>
          </cell>
          <cell r="L91">
            <v>0</v>
          </cell>
          <cell r="M91">
            <v>0</v>
          </cell>
          <cell r="N91">
            <v>20</v>
          </cell>
          <cell r="O91">
            <v>0</v>
          </cell>
          <cell r="W91">
            <v>5.2</v>
          </cell>
          <cell r="Y91">
            <v>14.038461538461538</v>
          </cell>
          <cell r="Z91">
            <v>10.192307692307692</v>
          </cell>
          <cell r="AD91">
            <v>0</v>
          </cell>
          <cell r="AE91">
            <v>13</v>
          </cell>
          <cell r="AF91">
            <v>10.6</v>
          </cell>
          <cell r="AG91">
            <v>6.4</v>
          </cell>
          <cell r="AH91">
            <v>4</v>
          </cell>
          <cell r="AI91" t="str">
            <v>увел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48</v>
          </cell>
          <cell r="D92">
            <v>154</v>
          </cell>
          <cell r="E92">
            <v>79</v>
          </cell>
          <cell r="F92">
            <v>121</v>
          </cell>
          <cell r="G92">
            <v>0</v>
          </cell>
          <cell r="H92">
            <v>0.2</v>
          </cell>
          <cell r="I92" t="e">
            <v>#N/A</v>
          </cell>
          <cell r="J92">
            <v>151</v>
          </cell>
          <cell r="K92">
            <v>-72</v>
          </cell>
          <cell r="L92">
            <v>50</v>
          </cell>
          <cell r="M92">
            <v>0</v>
          </cell>
          <cell r="N92">
            <v>0</v>
          </cell>
          <cell r="O92">
            <v>0</v>
          </cell>
          <cell r="W92">
            <v>15.8</v>
          </cell>
          <cell r="Y92">
            <v>10.822784810126581</v>
          </cell>
          <cell r="Z92">
            <v>7.6582278481012658</v>
          </cell>
          <cell r="AD92">
            <v>0</v>
          </cell>
          <cell r="AE92">
            <v>26.8</v>
          </cell>
          <cell r="AF92">
            <v>19.8</v>
          </cell>
          <cell r="AG92">
            <v>24.2</v>
          </cell>
          <cell r="AH92">
            <v>27</v>
          </cell>
          <cell r="AI92" t="str">
            <v>увел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112</v>
          </cell>
          <cell r="D93">
            <v>984</v>
          </cell>
          <cell r="E93">
            <v>933</v>
          </cell>
          <cell r="F93">
            <v>158</v>
          </cell>
          <cell r="G93">
            <v>0</v>
          </cell>
          <cell r="H93">
            <v>0.3</v>
          </cell>
          <cell r="I93" t="e">
            <v>#N/A</v>
          </cell>
          <cell r="J93">
            <v>1082</v>
          </cell>
          <cell r="K93">
            <v>-149</v>
          </cell>
          <cell r="L93">
            <v>350</v>
          </cell>
          <cell r="M93">
            <v>330</v>
          </cell>
          <cell r="N93">
            <v>250</v>
          </cell>
          <cell r="O93">
            <v>100</v>
          </cell>
          <cell r="W93">
            <v>186.6</v>
          </cell>
          <cell r="X93">
            <v>550</v>
          </cell>
          <cell r="Y93">
            <v>9.314040728831726</v>
          </cell>
          <cell r="Z93">
            <v>0.84673097534833874</v>
          </cell>
          <cell r="AD93">
            <v>0</v>
          </cell>
          <cell r="AE93">
            <v>83.6</v>
          </cell>
          <cell r="AF93">
            <v>102</v>
          </cell>
          <cell r="AG93">
            <v>151.19999999999999</v>
          </cell>
          <cell r="AH93">
            <v>303</v>
          </cell>
          <cell r="AI93" t="str">
            <v>продфев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197.61</v>
          </cell>
          <cell r="D94">
            <v>1330.9490000000001</v>
          </cell>
          <cell r="E94">
            <v>279.58300000000003</v>
          </cell>
          <cell r="F94">
            <v>262.45400000000001</v>
          </cell>
          <cell r="G94" t="str">
            <v>рот</v>
          </cell>
          <cell r="H94">
            <v>1</v>
          </cell>
          <cell r="I94" t="e">
            <v>#N/A</v>
          </cell>
          <cell r="J94">
            <v>298.10300000000001</v>
          </cell>
          <cell r="K94">
            <v>-18.519999999999982</v>
          </cell>
          <cell r="L94">
            <v>100</v>
          </cell>
          <cell r="M94">
            <v>50</v>
          </cell>
          <cell r="N94">
            <v>30</v>
          </cell>
          <cell r="O94">
            <v>0</v>
          </cell>
          <cell r="W94">
            <v>55.916600000000003</v>
          </cell>
          <cell r="X94">
            <v>100</v>
          </cell>
          <cell r="Y94">
            <v>9.7011263202698288</v>
          </cell>
          <cell r="Z94">
            <v>4.6936687852981045</v>
          </cell>
          <cell r="AD94">
            <v>0</v>
          </cell>
          <cell r="AE94">
            <v>67.310199999999995</v>
          </cell>
          <cell r="AF94">
            <v>62.041200000000003</v>
          </cell>
          <cell r="AG94">
            <v>64.945000000000007</v>
          </cell>
          <cell r="AH94">
            <v>57.682000000000002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2257.1909999999998</v>
          </cell>
          <cell r="D95">
            <v>3587.7049999999999</v>
          </cell>
          <cell r="E95">
            <v>3324.5819999999999</v>
          </cell>
          <cell r="F95">
            <v>2453.4580000000001</v>
          </cell>
          <cell r="G95">
            <v>0</v>
          </cell>
          <cell r="H95">
            <v>1</v>
          </cell>
          <cell r="I95" t="e">
            <v>#N/A</v>
          </cell>
          <cell r="J95">
            <v>3516.2730000000001</v>
          </cell>
          <cell r="K95">
            <v>-191.69100000000026</v>
          </cell>
          <cell r="L95">
            <v>900</v>
          </cell>
          <cell r="M95">
            <v>600</v>
          </cell>
          <cell r="N95">
            <v>1000</v>
          </cell>
          <cell r="O95">
            <v>600</v>
          </cell>
          <cell r="W95">
            <v>664.91639999999995</v>
          </cell>
          <cell r="X95">
            <v>700</v>
          </cell>
          <cell r="Y95">
            <v>9.4048785681929346</v>
          </cell>
          <cell r="Z95">
            <v>3.6898743962398886</v>
          </cell>
          <cell r="AD95">
            <v>0</v>
          </cell>
          <cell r="AE95">
            <v>586.75060000000008</v>
          </cell>
          <cell r="AF95">
            <v>599.56819999999993</v>
          </cell>
          <cell r="AG95">
            <v>667.53639999999996</v>
          </cell>
          <cell r="AH95">
            <v>719.38499999999999</v>
          </cell>
          <cell r="AI95" t="str">
            <v>ябфев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3883.346</v>
          </cell>
          <cell r="D96">
            <v>4976.7700000000004</v>
          </cell>
          <cell r="E96">
            <v>4945.95</v>
          </cell>
          <cell r="F96">
            <v>3797.2759999999998</v>
          </cell>
          <cell r="G96">
            <v>0</v>
          </cell>
          <cell r="H96">
            <v>1</v>
          </cell>
          <cell r="I96" t="e">
            <v>#N/A</v>
          </cell>
          <cell r="J96">
            <v>5242.6930000000002</v>
          </cell>
          <cell r="K96">
            <v>-296.74300000000039</v>
          </cell>
          <cell r="L96">
            <v>1400</v>
          </cell>
          <cell r="M96">
            <v>1000</v>
          </cell>
          <cell r="N96">
            <v>1500</v>
          </cell>
          <cell r="O96">
            <v>800</v>
          </cell>
          <cell r="W96">
            <v>989.18999999999994</v>
          </cell>
          <cell r="X96">
            <v>800</v>
          </cell>
          <cell r="Y96">
            <v>9.3988778697722388</v>
          </cell>
          <cell r="Z96">
            <v>3.8387731376176468</v>
          </cell>
          <cell r="AD96">
            <v>0</v>
          </cell>
          <cell r="AE96">
            <v>1073.9133999999999</v>
          </cell>
          <cell r="AF96">
            <v>1139.6928</v>
          </cell>
          <cell r="AG96">
            <v>1035.4072000000001</v>
          </cell>
          <cell r="AH96">
            <v>1020.224</v>
          </cell>
          <cell r="AI96" t="str">
            <v>оконч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1763.066</v>
          </cell>
          <cell r="D97">
            <v>8492.1959999999999</v>
          </cell>
          <cell r="E97">
            <v>4742</v>
          </cell>
          <cell r="F97">
            <v>2875</v>
          </cell>
          <cell r="G97" t="str">
            <v>акк</v>
          </cell>
          <cell r="H97">
            <v>1</v>
          </cell>
          <cell r="I97" t="e">
            <v>#N/A</v>
          </cell>
          <cell r="J97">
            <v>4024.9720000000002</v>
          </cell>
          <cell r="K97">
            <v>717.02799999999979</v>
          </cell>
          <cell r="L97">
            <v>1600</v>
          </cell>
          <cell r="M97">
            <v>1800</v>
          </cell>
          <cell r="N97">
            <v>1800</v>
          </cell>
          <cell r="O97">
            <v>200</v>
          </cell>
          <cell r="W97">
            <v>948.4</v>
          </cell>
          <cell r="X97">
            <v>600</v>
          </cell>
          <cell r="Y97">
            <v>9.3578658793757903</v>
          </cell>
          <cell r="Z97">
            <v>3.0314213412062423</v>
          </cell>
          <cell r="AD97">
            <v>0</v>
          </cell>
          <cell r="AE97">
            <v>703.8</v>
          </cell>
          <cell r="AF97">
            <v>659.4</v>
          </cell>
          <cell r="AG97">
            <v>919.8</v>
          </cell>
          <cell r="AH97">
            <v>854.59400000000005</v>
          </cell>
          <cell r="AI97" t="str">
            <v>продфев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18.940999999999999</v>
          </cell>
          <cell r="E98">
            <v>2.6840000000000002</v>
          </cell>
          <cell r="F98">
            <v>16.257000000000001</v>
          </cell>
          <cell r="G98">
            <v>0</v>
          </cell>
          <cell r="H98">
            <v>1</v>
          </cell>
          <cell r="I98" t="e">
            <v>#N/A</v>
          </cell>
          <cell r="J98">
            <v>3.93</v>
          </cell>
          <cell r="K98">
            <v>-1.246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0.53680000000000005</v>
          </cell>
          <cell r="Y98">
            <v>30.285022354694487</v>
          </cell>
          <cell r="Z98">
            <v>30.285022354694487</v>
          </cell>
          <cell r="AD98">
            <v>0</v>
          </cell>
          <cell r="AE98">
            <v>2.9523999999999999</v>
          </cell>
          <cell r="AF98">
            <v>1.0736000000000001</v>
          </cell>
          <cell r="AG98">
            <v>2.4178000000000002</v>
          </cell>
          <cell r="AH98">
            <v>1.3420000000000001</v>
          </cell>
          <cell r="AI98" t="str">
            <v>увел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40.106000000000002</v>
          </cell>
          <cell r="D99">
            <v>344.53100000000001</v>
          </cell>
          <cell r="E99">
            <v>193.51499999999999</v>
          </cell>
          <cell r="F99">
            <v>187.851</v>
          </cell>
          <cell r="G99" t="str">
            <v>г</v>
          </cell>
          <cell r="H99">
            <v>1</v>
          </cell>
          <cell r="I99" t="e">
            <v>#N/A</v>
          </cell>
          <cell r="J99">
            <v>196.92699999999999</v>
          </cell>
          <cell r="K99">
            <v>-3.4120000000000061</v>
          </cell>
          <cell r="L99">
            <v>70</v>
          </cell>
          <cell r="M99">
            <v>0</v>
          </cell>
          <cell r="N99">
            <v>50</v>
          </cell>
          <cell r="O99">
            <v>0</v>
          </cell>
          <cell r="W99">
            <v>38.702999999999996</v>
          </cell>
          <cell r="X99">
            <v>60</v>
          </cell>
          <cell r="Y99">
            <v>9.5044570188357493</v>
          </cell>
          <cell r="Z99">
            <v>4.8536547554453149</v>
          </cell>
          <cell r="AD99">
            <v>0</v>
          </cell>
          <cell r="AE99">
            <v>37.064800000000005</v>
          </cell>
          <cell r="AF99">
            <v>28.754399999999997</v>
          </cell>
          <cell r="AG99">
            <v>44.070599999999999</v>
          </cell>
          <cell r="AH99">
            <v>39.216000000000001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72</v>
          </cell>
          <cell r="D100">
            <v>137</v>
          </cell>
          <cell r="E100">
            <v>92</v>
          </cell>
          <cell r="F100">
            <v>115</v>
          </cell>
          <cell r="G100">
            <v>0</v>
          </cell>
          <cell r="H100">
            <v>0.5</v>
          </cell>
          <cell r="I100" t="e">
            <v>#N/A</v>
          </cell>
          <cell r="J100">
            <v>184</v>
          </cell>
          <cell r="K100">
            <v>-92</v>
          </cell>
          <cell r="L100">
            <v>20</v>
          </cell>
          <cell r="M100">
            <v>20</v>
          </cell>
          <cell r="N100">
            <v>20</v>
          </cell>
          <cell r="O100">
            <v>0</v>
          </cell>
          <cell r="W100">
            <v>18.399999999999999</v>
          </cell>
          <cell r="Y100">
            <v>9.5108695652173925</v>
          </cell>
          <cell r="Z100">
            <v>6.2500000000000009</v>
          </cell>
          <cell r="AD100">
            <v>0</v>
          </cell>
          <cell r="AE100">
            <v>25.4</v>
          </cell>
          <cell r="AF100">
            <v>19.8</v>
          </cell>
          <cell r="AG100">
            <v>22.6</v>
          </cell>
          <cell r="AH100">
            <v>28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10</v>
          </cell>
          <cell r="E101">
            <v>4</v>
          </cell>
          <cell r="F101">
            <v>6</v>
          </cell>
          <cell r="G101">
            <v>0</v>
          </cell>
          <cell r="H101">
            <v>0.4</v>
          </cell>
          <cell r="I101" t="e">
            <v>#N/A</v>
          </cell>
          <cell r="J101">
            <v>8</v>
          </cell>
          <cell r="K101">
            <v>-4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0.8</v>
          </cell>
          <cell r="Y101">
            <v>7.5</v>
          </cell>
          <cell r="Z101">
            <v>7.5</v>
          </cell>
          <cell r="AD101">
            <v>0</v>
          </cell>
          <cell r="AE101">
            <v>1.4</v>
          </cell>
          <cell r="AF101">
            <v>1.8</v>
          </cell>
          <cell r="AG101">
            <v>0.8</v>
          </cell>
          <cell r="AH101">
            <v>1</v>
          </cell>
          <cell r="AI101" t="str">
            <v>увел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D102">
            <v>206.64599999999999</v>
          </cell>
          <cell r="E102">
            <v>57.319000000000003</v>
          </cell>
          <cell r="F102">
            <v>145.28700000000001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68.662999999999997</v>
          </cell>
          <cell r="K102">
            <v>-11.343999999999994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W102">
            <v>11.463800000000001</v>
          </cell>
          <cell r="Y102">
            <v>12.673546293550132</v>
          </cell>
          <cell r="Z102">
            <v>12.673546293550132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19.995000000000001</v>
          </cell>
          <cell r="AI102" t="str">
            <v>увел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97</v>
          </cell>
          <cell r="D103">
            <v>2</v>
          </cell>
          <cell r="E103">
            <v>29</v>
          </cell>
          <cell r="F103">
            <v>65</v>
          </cell>
          <cell r="G103" t="str">
            <v>н</v>
          </cell>
          <cell r="H103">
            <v>0.3</v>
          </cell>
          <cell r="I103" t="e">
            <v>#N/A</v>
          </cell>
          <cell r="J103">
            <v>39</v>
          </cell>
          <cell r="K103">
            <v>-10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5.8</v>
          </cell>
          <cell r="Y103">
            <v>11.206896551724139</v>
          </cell>
          <cell r="Z103">
            <v>11.206896551724139</v>
          </cell>
          <cell r="AD103">
            <v>0</v>
          </cell>
          <cell r="AE103">
            <v>17</v>
          </cell>
          <cell r="AF103">
            <v>13.2</v>
          </cell>
          <cell r="AG103">
            <v>8.8000000000000007</v>
          </cell>
          <cell r="AH103">
            <v>4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154</v>
          </cell>
          <cell r="D104">
            <v>31</v>
          </cell>
          <cell r="E104">
            <v>39</v>
          </cell>
          <cell r="F104">
            <v>144</v>
          </cell>
          <cell r="G104" t="str">
            <v>н</v>
          </cell>
          <cell r="H104">
            <v>0.3</v>
          </cell>
          <cell r="I104" t="e">
            <v>#N/A</v>
          </cell>
          <cell r="J104">
            <v>53</v>
          </cell>
          <cell r="K104">
            <v>-14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7.8</v>
          </cell>
          <cell r="Y104">
            <v>18.461538461538463</v>
          </cell>
          <cell r="Z104">
            <v>18.461538461538463</v>
          </cell>
          <cell r="AD104">
            <v>0</v>
          </cell>
          <cell r="AE104">
            <v>37.799999999999997</v>
          </cell>
          <cell r="AF104">
            <v>28</v>
          </cell>
          <cell r="AG104">
            <v>15</v>
          </cell>
          <cell r="AH104">
            <v>3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135</v>
          </cell>
          <cell r="D105">
            <v>26</v>
          </cell>
          <cell r="E105">
            <v>44</v>
          </cell>
          <cell r="F105">
            <v>113</v>
          </cell>
          <cell r="G105" t="str">
            <v>н</v>
          </cell>
          <cell r="H105">
            <v>0.3</v>
          </cell>
          <cell r="I105" t="e">
            <v>#N/A</v>
          </cell>
          <cell r="J105">
            <v>61</v>
          </cell>
          <cell r="K105">
            <v>-17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8.8000000000000007</v>
          </cell>
          <cell r="Y105">
            <v>12.84090909090909</v>
          </cell>
          <cell r="Z105">
            <v>12.84090909090909</v>
          </cell>
          <cell r="AD105">
            <v>0</v>
          </cell>
          <cell r="AE105">
            <v>37</v>
          </cell>
          <cell r="AF105">
            <v>24.8</v>
          </cell>
          <cell r="AG105">
            <v>15.6</v>
          </cell>
          <cell r="AH105">
            <v>2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198</v>
          </cell>
          <cell r="D106">
            <v>1031</v>
          </cell>
          <cell r="E106">
            <v>888</v>
          </cell>
          <cell r="F106">
            <v>308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1131</v>
          </cell>
          <cell r="K106">
            <v>-243</v>
          </cell>
          <cell r="L106">
            <v>200</v>
          </cell>
          <cell r="M106">
            <v>200</v>
          </cell>
          <cell r="N106">
            <v>200</v>
          </cell>
          <cell r="O106">
            <v>200</v>
          </cell>
          <cell r="W106">
            <v>177.6</v>
          </cell>
          <cell r="X106">
            <v>550</v>
          </cell>
          <cell r="Y106">
            <v>9.3355855855855854</v>
          </cell>
          <cell r="Z106">
            <v>1.7342342342342343</v>
          </cell>
          <cell r="AD106">
            <v>0</v>
          </cell>
          <cell r="AE106">
            <v>145.19999999999999</v>
          </cell>
          <cell r="AF106">
            <v>135.4</v>
          </cell>
          <cell r="AG106">
            <v>113.4</v>
          </cell>
          <cell r="AH106">
            <v>183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179</v>
          </cell>
          <cell r="D107">
            <v>657</v>
          </cell>
          <cell r="E107">
            <v>574</v>
          </cell>
          <cell r="F107">
            <v>242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642</v>
          </cell>
          <cell r="K107">
            <v>-68</v>
          </cell>
          <cell r="L107">
            <v>200</v>
          </cell>
          <cell r="M107">
            <v>150</v>
          </cell>
          <cell r="N107">
            <v>100</v>
          </cell>
          <cell r="O107">
            <v>150</v>
          </cell>
          <cell r="W107">
            <v>114.8</v>
          </cell>
          <cell r="X107">
            <v>250</v>
          </cell>
          <cell r="Y107">
            <v>9.5121951219512191</v>
          </cell>
          <cell r="Z107">
            <v>2.1080139372822302</v>
          </cell>
          <cell r="AD107">
            <v>0</v>
          </cell>
          <cell r="AE107">
            <v>84.6</v>
          </cell>
          <cell r="AF107">
            <v>82</v>
          </cell>
          <cell r="AG107">
            <v>100.6</v>
          </cell>
          <cell r="AH107">
            <v>89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257</v>
          </cell>
          <cell r="D108">
            <v>601</v>
          </cell>
          <cell r="E108">
            <v>535</v>
          </cell>
          <cell r="F108">
            <v>305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670</v>
          </cell>
          <cell r="K108">
            <v>-135</v>
          </cell>
          <cell r="L108">
            <v>200</v>
          </cell>
          <cell r="M108">
            <v>250</v>
          </cell>
          <cell r="N108">
            <v>150</v>
          </cell>
          <cell r="O108">
            <v>0</v>
          </cell>
          <cell r="W108">
            <v>107</v>
          </cell>
          <cell r="X108">
            <v>100</v>
          </cell>
          <cell r="Y108">
            <v>9.3925233644859816</v>
          </cell>
          <cell r="Z108">
            <v>2.8504672897196262</v>
          </cell>
          <cell r="AD108">
            <v>0</v>
          </cell>
          <cell r="AE108">
            <v>92.2</v>
          </cell>
          <cell r="AF108">
            <v>92</v>
          </cell>
          <cell r="AG108">
            <v>104.2</v>
          </cell>
          <cell r="AH108">
            <v>95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145</v>
          </cell>
          <cell r="D109">
            <v>512</v>
          </cell>
          <cell r="E109">
            <v>423</v>
          </cell>
          <cell r="F109">
            <v>216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508</v>
          </cell>
          <cell r="K109">
            <v>-85</v>
          </cell>
          <cell r="L109">
            <v>150</v>
          </cell>
          <cell r="M109">
            <v>100</v>
          </cell>
          <cell r="N109">
            <v>80</v>
          </cell>
          <cell r="O109">
            <v>100</v>
          </cell>
          <cell r="W109">
            <v>84.6</v>
          </cell>
          <cell r="X109">
            <v>150</v>
          </cell>
          <cell r="Y109">
            <v>9.4089834515366437</v>
          </cell>
          <cell r="Z109">
            <v>2.5531914893617023</v>
          </cell>
          <cell r="AD109">
            <v>0</v>
          </cell>
          <cell r="AE109">
            <v>71.400000000000006</v>
          </cell>
          <cell r="AF109">
            <v>63.4</v>
          </cell>
          <cell r="AG109">
            <v>78.599999999999994</v>
          </cell>
          <cell r="AH109">
            <v>63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18.346</v>
          </cell>
          <cell r="D110">
            <v>14.872999999999999</v>
          </cell>
          <cell r="E110">
            <v>4.1399999999999997</v>
          </cell>
          <cell r="F110">
            <v>29.079000000000001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21.8</v>
          </cell>
          <cell r="K110">
            <v>-17.66</v>
          </cell>
          <cell r="L110">
            <v>10</v>
          </cell>
          <cell r="M110">
            <v>0</v>
          </cell>
          <cell r="N110">
            <v>0</v>
          </cell>
          <cell r="O110">
            <v>0</v>
          </cell>
          <cell r="W110">
            <v>0.82799999999999996</v>
          </cell>
          <cell r="Y110">
            <v>47.196859903381643</v>
          </cell>
          <cell r="Z110">
            <v>35.119565217391305</v>
          </cell>
          <cell r="AD110">
            <v>0</v>
          </cell>
          <cell r="AE110">
            <v>8.5560000000000009</v>
          </cell>
          <cell r="AF110">
            <v>9.5169999999999995</v>
          </cell>
          <cell r="AG110">
            <v>4.1196000000000002</v>
          </cell>
          <cell r="AH110">
            <v>1.38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298</v>
          </cell>
          <cell r="D111">
            <v>795</v>
          </cell>
          <cell r="E111">
            <v>520</v>
          </cell>
          <cell r="F111">
            <v>552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658</v>
          </cell>
          <cell r="K111">
            <v>-138</v>
          </cell>
          <cell r="L111">
            <v>105</v>
          </cell>
          <cell r="M111">
            <v>0</v>
          </cell>
          <cell r="N111">
            <v>100</v>
          </cell>
          <cell r="O111">
            <v>0</v>
          </cell>
          <cell r="W111">
            <v>104</v>
          </cell>
          <cell r="X111">
            <v>200</v>
          </cell>
          <cell r="Y111">
            <v>9.2019230769230766</v>
          </cell>
          <cell r="Z111">
            <v>5.3076923076923075</v>
          </cell>
          <cell r="AD111">
            <v>0</v>
          </cell>
          <cell r="AE111">
            <v>115</v>
          </cell>
          <cell r="AF111">
            <v>111.8</v>
          </cell>
          <cell r="AG111">
            <v>123.6</v>
          </cell>
          <cell r="AH111">
            <v>106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17</v>
          </cell>
          <cell r="D112">
            <v>1</v>
          </cell>
          <cell r="E112">
            <v>6</v>
          </cell>
          <cell r="F112">
            <v>11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20</v>
          </cell>
          <cell r="K112">
            <v>-14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1.2</v>
          </cell>
          <cell r="Y112">
            <v>9.1666666666666679</v>
          </cell>
          <cell r="Z112">
            <v>9.1666666666666679</v>
          </cell>
          <cell r="AD112">
            <v>0</v>
          </cell>
          <cell r="AE112">
            <v>2.6</v>
          </cell>
          <cell r="AF112">
            <v>2.6</v>
          </cell>
          <cell r="AG112">
            <v>0.8</v>
          </cell>
          <cell r="AH112">
            <v>1</v>
          </cell>
          <cell r="AI112" t="str">
            <v>увел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5.9859999999999998</v>
          </cell>
          <cell r="D113">
            <v>43.262</v>
          </cell>
          <cell r="E113">
            <v>4.08</v>
          </cell>
          <cell r="F113">
            <v>22.882999999999999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20.951000000000001</v>
          </cell>
          <cell r="K113">
            <v>-16.871000000000002</v>
          </cell>
          <cell r="L113">
            <v>20</v>
          </cell>
          <cell r="M113">
            <v>0</v>
          </cell>
          <cell r="N113">
            <v>0</v>
          </cell>
          <cell r="O113">
            <v>0</v>
          </cell>
          <cell r="W113">
            <v>0.81600000000000006</v>
          </cell>
          <cell r="Y113">
            <v>52.55269607843136</v>
          </cell>
          <cell r="Z113">
            <v>28.042892156862742</v>
          </cell>
          <cell r="AD113">
            <v>0</v>
          </cell>
          <cell r="AE113">
            <v>21.7196</v>
          </cell>
          <cell r="AF113">
            <v>8.9385999999999992</v>
          </cell>
          <cell r="AG113">
            <v>4.9636000000000005</v>
          </cell>
          <cell r="AH113">
            <v>1.36</v>
          </cell>
          <cell r="AI113" t="str">
            <v>увел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42.926000000000002</v>
          </cell>
          <cell r="D114">
            <v>12.342000000000001</v>
          </cell>
          <cell r="E114">
            <v>32.506</v>
          </cell>
          <cell r="F114">
            <v>12.843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49.506999999999998</v>
          </cell>
          <cell r="K114">
            <v>-17.000999999999998</v>
          </cell>
          <cell r="L114">
            <v>0</v>
          </cell>
          <cell r="M114">
            <v>0</v>
          </cell>
          <cell r="N114">
            <v>0</v>
          </cell>
          <cell r="O114">
            <v>40</v>
          </cell>
          <cell r="W114">
            <v>6.5011999999999999</v>
          </cell>
          <cell r="Y114">
            <v>8.1281917184519781</v>
          </cell>
          <cell r="Z114">
            <v>1.9754814495785393</v>
          </cell>
          <cell r="AD114">
            <v>0</v>
          </cell>
          <cell r="AE114">
            <v>11.198</v>
          </cell>
          <cell r="AF114">
            <v>10.9778</v>
          </cell>
          <cell r="AG114">
            <v>9.8691999999999993</v>
          </cell>
          <cell r="AH114">
            <v>8.5020000000000007</v>
          </cell>
          <cell r="AI114" t="str">
            <v>увел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60.258000000000003</v>
          </cell>
          <cell r="D115">
            <v>34.152999999999999</v>
          </cell>
          <cell r="E115">
            <v>45.188000000000002</v>
          </cell>
          <cell r="F115">
            <v>47.168999999999997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57.88</v>
          </cell>
          <cell r="K115">
            <v>-12.692</v>
          </cell>
          <cell r="L115">
            <v>20</v>
          </cell>
          <cell r="M115">
            <v>0</v>
          </cell>
          <cell r="N115">
            <v>0</v>
          </cell>
          <cell r="O115">
            <v>0</v>
          </cell>
          <cell r="W115">
            <v>9.0376000000000012</v>
          </cell>
          <cell r="X115">
            <v>20</v>
          </cell>
          <cell r="Y115">
            <v>9.6451491546428247</v>
          </cell>
          <cell r="Z115">
            <v>5.2191953616004243</v>
          </cell>
          <cell r="AD115">
            <v>0</v>
          </cell>
          <cell r="AE115">
            <v>9.6483999999999988</v>
          </cell>
          <cell r="AF115">
            <v>14.806000000000001</v>
          </cell>
          <cell r="AG115">
            <v>11.4764</v>
          </cell>
          <cell r="AH115">
            <v>12.324</v>
          </cell>
          <cell r="AI115" t="str">
            <v>увел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15.186</v>
          </cell>
          <cell r="D116">
            <v>33.988999999999997</v>
          </cell>
          <cell r="E116">
            <v>28.35</v>
          </cell>
          <cell r="F116">
            <v>18.640999999999998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57.328000000000003</v>
          </cell>
          <cell r="K116">
            <v>-28.978000000000002</v>
          </cell>
          <cell r="L116">
            <v>20</v>
          </cell>
          <cell r="M116">
            <v>0</v>
          </cell>
          <cell r="N116">
            <v>0</v>
          </cell>
          <cell r="O116">
            <v>0</v>
          </cell>
          <cell r="W116">
            <v>5.67</v>
          </cell>
          <cell r="X116">
            <v>10</v>
          </cell>
          <cell r="Y116">
            <v>8.5786596119929452</v>
          </cell>
          <cell r="Z116">
            <v>3.2876543209876541</v>
          </cell>
          <cell r="AD116">
            <v>0</v>
          </cell>
          <cell r="AE116">
            <v>11.809999999999999</v>
          </cell>
          <cell r="AF116">
            <v>9.5427999999999997</v>
          </cell>
          <cell r="AG116">
            <v>12.968399999999999</v>
          </cell>
          <cell r="AH116">
            <v>5.8239999999999998</v>
          </cell>
          <cell r="AI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959</v>
          </cell>
          <cell r="D117">
            <v>1</v>
          </cell>
          <cell r="E117">
            <v>227</v>
          </cell>
          <cell r="F117">
            <v>728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259</v>
          </cell>
          <cell r="K117">
            <v>-32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45.4</v>
          </cell>
          <cell r="Y117">
            <v>16.035242290748901</v>
          </cell>
          <cell r="Z117">
            <v>16.035242290748901</v>
          </cell>
          <cell r="AD117">
            <v>0</v>
          </cell>
          <cell r="AE117">
            <v>0</v>
          </cell>
          <cell r="AF117">
            <v>0</v>
          </cell>
          <cell r="AG117">
            <v>8.1999999999999993</v>
          </cell>
          <cell r="AH117">
            <v>55</v>
          </cell>
          <cell r="AI117" t="str">
            <v>увел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-77.316000000000003</v>
          </cell>
          <cell r="D118">
            <v>2375.4369999999999</v>
          </cell>
          <cell r="E118">
            <v>867.47199999999998</v>
          </cell>
          <cell r="F118">
            <v>850.21199999999999</v>
          </cell>
          <cell r="G118" t="str">
            <v>ак</v>
          </cell>
          <cell r="H118">
            <v>0</v>
          </cell>
          <cell r="I118" t="e">
            <v>#N/A</v>
          </cell>
          <cell r="J118">
            <v>942.85799999999995</v>
          </cell>
          <cell r="K118">
            <v>-75.385999999999967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173.49439999999998</v>
          </cell>
          <cell r="Y118">
            <v>4.9005155209620606</v>
          </cell>
          <cell r="Z118">
            <v>4.9005155209620606</v>
          </cell>
          <cell r="AD118">
            <v>0</v>
          </cell>
          <cell r="AE118">
            <v>155.50740000000002</v>
          </cell>
          <cell r="AF118">
            <v>150.72539999999998</v>
          </cell>
          <cell r="AG118">
            <v>161.93620000000001</v>
          </cell>
          <cell r="AH118">
            <v>145</v>
          </cell>
          <cell r="AI118" t="e">
            <v>#N/A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11</v>
          </cell>
          <cell r="D119">
            <v>1089</v>
          </cell>
          <cell r="E119">
            <v>1067</v>
          </cell>
          <cell r="F119">
            <v>12</v>
          </cell>
          <cell r="G119" t="str">
            <v>ак</v>
          </cell>
          <cell r="H119">
            <v>0</v>
          </cell>
          <cell r="I119" t="e">
            <v>#N/A</v>
          </cell>
          <cell r="J119">
            <v>1486</v>
          </cell>
          <cell r="K119">
            <v>-419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213.4</v>
          </cell>
          <cell r="Y119">
            <v>5.6232427366447985E-2</v>
          </cell>
          <cell r="Z119">
            <v>5.6232427366447985E-2</v>
          </cell>
          <cell r="AD119">
            <v>0</v>
          </cell>
          <cell r="AE119">
            <v>0</v>
          </cell>
          <cell r="AF119">
            <v>0</v>
          </cell>
          <cell r="AG119">
            <v>96.4</v>
          </cell>
          <cell r="AH119">
            <v>191</v>
          </cell>
          <cell r="AI119" t="e">
            <v>#N/A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552</v>
          </cell>
          <cell r="D120">
            <v>1162</v>
          </cell>
          <cell r="E120">
            <v>452</v>
          </cell>
          <cell r="F120">
            <v>605</v>
          </cell>
          <cell r="G120" t="str">
            <v>ак</v>
          </cell>
          <cell r="H120">
            <v>0</v>
          </cell>
          <cell r="I120" t="e">
            <v>#N/A</v>
          </cell>
          <cell r="J120">
            <v>494</v>
          </cell>
          <cell r="K120">
            <v>-42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90.4</v>
          </cell>
          <cell r="Y120">
            <v>6.692477876106194</v>
          </cell>
          <cell r="Z120">
            <v>6.692477876106194</v>
          </cell>
          <cell r="AD120">
            <v>0</v>
          </cell>
          <cell r="AE120">
            <v>186.2</v>
          </cell>
          <cell r="AF120">
            <v>180.8</v>
          </cell>
          <cell r="AG120">
            <v>102.4</v>
          </cell>
          <cell r="AH120">
            <v>72</v>
          </cell>
          <cell r="AI120" t="e">
            <v>#N/A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25.327000000000002</v>
          </cell>
          <cell r="D121">
            <v>474.62200000000001</v>
          </cell>
          <cell r="E121">
            <v>410.56</v>
          </cell>
          <cell r="F121">
            <v>63.411999999999999</v>
          </cell>
          <cell r="G121" t="str">
            <v>ак</v>
          </cell>
          <cell r="H121">
            <v>0</v>
          </cell>
          <cell r="I121" t="e">
            <v>#N/A</v>
          </cell>
          <cell r="J121">
            <v>613.19500000000005</v>
          </cell>
          <cell r="K121">
            <v>-202.63500000000005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82.111999999999995</v>
          </cell>
          <cell r="Y121">
            <v>0.7722622759158223</v>
          </cell>
          <cell r="Z121">
            <v>0.7722622759158223</v>
          </cell>
          <cell r="AD121">
            <v>0</v>
          </cell>
          <cell r="AE121">
            <v>0</v>
          </cell>
          <cell r="AF121">
            <v>0</v>
          </cell>
          <cell r="AG121">
            <v>81.4636</v>
          </cell>
          <cell r="AH121">
            <v>131.29499999999999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13.02.2025 - 19.02.2025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591.17999999999995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</v>
          </cell>
          <cell r="F8">
            <v>544.53399999999999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9.4</v>
          </cell>
          <cell r="F9">
            <v>1616.4490000000001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</v>
          </cell>
          <cell r="F10">
            <v>2103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24</v>
          </cell>
          <cell r="F11">
            <v>3648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26</v>
          </cell>
          <cell r="F12">
            <v>3728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191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275</v>
          </cell>
        </row>
        <row r="16">
          <cell r="A16" t="str">
            <v xml:space="preserve"> 078  Колбаса Сервелат Зернистый, ПОКОМ 0.35 кг,ПОКОМ</v>
          </cell>
          <cell r="F16">
            <v>1</v>
          </cell>
        </row>
        <row r="17">
          <cell r="A17" t="str">
            <v xml:space="preserve"> 079  Колбаса Сервелат Кремлевский,  0.35 кг, ПОКОМ</v>
          </cell>
          <cell r="F17">
            <v>23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7</v>
          </cell>
          <cell r="F18">
            <v>1091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499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F20">
            <v>92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24</v>
          </cell>
          <cell r="F21">
            <v>509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581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2.5009999999999999</v>
          </cell>
          <cell r="F23">
            <v>406.52100000000002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41.100999999999999</v>
          </cell>
          <cell r="F24">
            <v>4531.7039999999997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0.85</v>
          </cell>
          <cell r="F25">
            <v>264.16399999999999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5</v>
          </cell>
          <cell r="F26">
            <v>1098.069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2.5</v>
          </cell>
          <cell r="F27">
            <v>523.49599999999998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8</v>
          </cell>
          <cell r="F28">
            <v>8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2.5</v>
          </cell>
          <cell r="F29">
            <v>187.33600000000001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2.5499999999999998</v>
          </cell>
          <cell r="F30">
            <v>164.023</v>
          </cell>
        </row>
        <row r="31">
          <cell r="A31" t="str">
            <v xml:space="preserve"> 240  Колбаса Салями охотничья, ВЕС. ПОКОМ</v>
          </cell>
          <cell r="F31">
            <v>8.5950000000000006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4.2</v>
          </cell>
          <cell r="F32">
            <v>461.26400000000001</v>
          </cell>
        </row>
        <row r="33">
          <cell r="A33" t="str">
            <v xml:space="preserve"> 247  Сардельки Нежные, ВЕС.  ПОКОМ</v>
          </cell>
          <cell r="F33">
            <v>138.35</v>
          </cell>
        </row>
        <row r="34">
          <cell r="A34" t="str">
            <v xml:space="preserve"> 248  Сардельки Сочные ТМ Особый рецепт,   ПОКОМ</v>
          </cell>
          <cell r="F34">
            <v>165.333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10.73</v>
          </cell>
          <cell r="F35">
            <v>1007.693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104.501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1.3009999999999999</v>
          </cell>
          <cell r="F37">
            <v>103.905</v>
          </cell>
        </row>
        <row r="38">
          <cell r="A38" t="str">
            <v xml:space="preserve"> 263  Шпикачки Стародворские, ВЕС.  ПОКОМ</v>
          </cell>
          <cell r="D38">
            <v>1.4</v>
          </cell>
          <cell r="F38">
            <v>125.203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0.7</v>
          </cell>
          <cell r="F39">
            <v>50.3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46.481000000000002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71.632000000000005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9</v>
          </cell>
          <cell r="F42">
            <v>1003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529</v>
          </cell>
          <cell r="F43">
            <v>3145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22</v>
          </cell>
          <cell r="F44">
            <v>4957</v>
          </cell>
        </row>
        <row r="45">
          <cell r="A45" t="str">
            <v xml:space="preserve"> 283  Сосиски Сочинки, ВЕС, ТМ Стародворье ПОКОМ</v>
          </cell>
          <cell r="D45">
            <v>2.75</v>
          </cell>
          <cell r="F45">
            <v>525.06500000000005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9</v>
          </cell>
          <cell r="F46">
            <v>521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10</v>
          </cell>
          <cell r="F47">
            <v>1105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273.92099999999999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11</v>
          </cell>
          <cell r="F49">
            <v>1629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19</v>
          </cell>
          <cell r="F50">
            <v>2413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0.7</v>
          </cell>
          <cell r="F51">
            <v>89.796000000000006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1.4</v>
          </cell>
          <cell r="F52">
            <v>247.30099999999999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7</v>
          </cell>
          <cell r="F53">
            <v>1059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20</v>
          </cell>
          <cell r="F54">
            <v>1700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9</v>
          </cell>
          <cell r="F55">
            <v>1106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1.35</v>
          </cell>
          <cell r="F56">
            <v>238.053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9.9499999999999993</v>
          </cell>
          <cell r="F57">
            <v>737.28300000000002</v>
          </cell>
        </row>
        <row r="58">
          <cell r="A58" t="str">
            <v xml:space="preserve"> 316  Колбаса Нежная ТМ Зареченские ВЕС  ПОКОМ</v>
          </cell>
          <cell r="F58">
            <v>52.85</v>
          </cell>
        </row>
        <row r="59">
          <cell r="A59" t="str">
            <v xml:space="preserve"> 318  Сосиски Датские ТМ Зареченские, ВЕС  ПОКОМ</v>
          </cell>
          <cell r="D59">
            <v>5.4</v>
          </cell>
          <cell r="F59">
            <v>3231.7919999999999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836</v>
          </cell>
          <cell r="F60">
            <v>4258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27</v>
          </cell>
          <cell r="F61">
            <v>3081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15</v>
          </cell>
          <cell r="F62">
            <v>1223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6</v>
          </cell>
          <cell r="F63">
            <v>422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363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8.65</v>
          </cell>
          <cell r="F65">
            <v>850.06899999999996</v>
          </cell>
        </row>
        <row r="66">
          <cell r="A66" t="str">
            <v xml:space="preserve"> 333  Колбаса Балыковая, Вязанка фиброуз в/у, ВЕС ПОКОМ</v>
          </cell>
          <cell r="F66">
            <v>2.4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4</v>
          </cell>
          <cell r="F67">
            <v>302</v>
          </cell>
        </row>
        <row r="68">
          <cell r="A68" t="str">
            <v xml:space="preserve"> 335  Колбаса Сливушка ТМ Вязанка. ВЕС.  ПОКОМ </v>
          </cell>
          <cell r="F68">
            <v>267.61399999999998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20.800999999999998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515</v>
          </cell>
          <cell r="F70">
            <v>3237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22</v>
          </cell>
          <cell r="F71">
            <v>2237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5.6</v>
          </cell>
          <cell r="F72">
            <v>492.49200000000002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5.6</v>
          </cell>
          <cell r="F73">
            <v>309.39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5.6</v>
          </cell>
          <cell r="F74">
            <v>719.74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</v>
          </cell>
          <cell r="F75">
            <v>366.57400000000001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</v>
          </cell>
          <cell r="F76">
            <v>160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8</v>
          </cell>
          <cell r="F77">
            <v>355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8</v>
          </cell>
          <cell r="F78">
            <v>493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1.35</v>
          </cell>
          <cell r="F79">
            <v>122.78100000000001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</v>
          </cell>
          <cell r="F80">
            <v>645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8</v>
          </cell>
          <cell r="F81">
            <v>650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</v>
          </cell>
          <cell r="F82">
            <v>687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7</v>
          </cell>
          <cell r="F83">
            <v>552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6</v>
          </cell>
          <cell r="F84">
            <v>470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2</v>
          </cell>
          <cell r="F85">
            <v>279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800</v>
          </cell>
          <cell r="F86">
            <v>4797</v>
          </cell>
        </row>
        <row r="87">
          <cell r="A87" t="str">
            <v xml:space="preserve"> 412  Сосиски Баварские ТМ Стародворье 0,35 кг ПОКОМ</v>
          </cell>
          <cell r="D87">
            <v>44</v>
          </cell>
          <cell r="F87">
            <v>5275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16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13</v>
          </cell>
          <cell r="F89">
            <v>553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F90">
            <v>94.15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F91">
            <v>13.65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11</v>
          </cell>
          <cell r="F92">
            <v>337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2.65</v>
          </cell>
          <cell r="F93">
            <v>84.950999999999993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52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51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2</v>
          </cell>
          <cell r="F96">
            <v>190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10</v>
          </cell>
          <cell r="F97">
            <v>1187</v>
          </cell>
        </row>
        <row r="98">
          <cell r="A98" t="str">
            <v xml:space="preserve"> 449  Колбаса Дугушка Стародворская ВЕС ТС Дугушка ПОКОМ</v>
          </cell>
          <cell r="F98">
            <v>288.02499999999998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23.600999999999999</v>
          </cell>
          <cell r="F99">
            <v>3692.098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38.100999999999999</v>
          </cell>
          <cell r="F100">
            <v>5135.21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20.100000000000001</v>
          </cell>
          <cell r="F101">
            <v>3856.491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11.93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F103">
            <v>171.309</v>
          </cell>
        </row>
        <row r="104">
          <cell r="A104" t="str">
            <v xml:space="preserve"> 467  Колбаса Филейная 0,5кг ТМ Особый рецепт  ПОКОМ</v>
          </cell>
          <cell r="F104">
            <v>163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F105">
            <v>4</v>
          </cell>
        </row>
        <row r="106">
          <cell r="A106" t="str">
            <v xml:space="preserve"> 478  Сардельки Зареченские ВЕС ТМ Зареченские  ПОКОМ</v>
          </cell>
          <cell r="F106">
            <v>146.41900000000001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2</v>
          </cell>
          <cell r="F107">
            <v>34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2</v>
          </cell>
          <cell r="F108">
            <v>65</v>
          </cell>
        </row>
        <row r="109">
          <cell r="A109" t="str">
            <v xml:space="preserve"> 492  Колбаса Салями Филейская 0,3кг ТМ Вязанка  ПОКОМ</v>
          </cell>
          <cell r="F109">
            <v>52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10</v>
          </cell>
          <cell r="F110">
            <v>1090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2</v>
          </cell>
          <cell r="F111">
            <v>607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4</v>
          </cell>
          <cell r="F112">
            <v>626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4</v>
          </cell>
          <cell r="F113">
            <v>484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F114">
            <v>22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2</v>
          </cell>
          <cell r="F115">
            <v>660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F116">
            <v>26</v>
          </cell>
        </row>
        <row r="117">
          <cell r="A117" t="str">
            <v xml:space="preserve"> 506 Сосиски Филейские рубленые ТМ Вязанка в оболочке целлофан в м/г среде. ВЕС.ПОКОМ</v>
          </cell>
          <cell r="F117">
            <v>23.501999999999999</v>
          </cell>
        </row>
        <row r="118">
          <cell r="A118" t="str">
            <v xml:space="preserve"> 507  Колбаса Персидская халяль ВЕС ТМ Вязанка  ПОКОМ</v>
          </cell>
          <cell r="D118">
            <v>2.8</v>
          </cell>
          <cell r="F118">
            <v>62.557000000000002</v>
          </cell>
        </row>
        <row r="119">
          <cell r="A119" t="str">
            <v xml:space="preserve"> 508  Сосиски Аравийские ВЕС ТМ Вязанка  ПОКОМ</v>
          </cell>
          <cell r="F119">
            <v>78.289000000000001</v>
          </cell>
        </row>
        <row r="120">
          <cell r="A120" t="str">
            <v xml:space="preserve"> 509  Колбаса Пряная Халяль ВЕС ТМ Сафияль  ПОКОМ</v>
          </cell>
          <cell r="D120">
            <v>1.6</v>
          </cell>
          <cell r="F120">
            <v>72.128</v>
          </cell>
        </row>
        <row r="121">
          <cell r="A121" t="str">
            <v xml:space="preserve"> 513  Колбаса вареная Стародворская 0,4кг ТМ Стародворье  ПОКОМ</v>
          </cell>
          <cell r="D121">
            <v>1</v>
          </cell>
          <cell r="F121">
            <v>270</v>
          </cell>
        </row>
        <row r="122">
          <cell r="A122" t="str">
            <v>1146 Ароматная с/к в/у ОСТАНКИНО</v>
          </cell>
          <cell r="D122">
            <v>13</v>
          </cell>
          <cell r="F122">
            <v>13</v>
          </cell>
        </row>
        <row r="123">
          <cell r="A123" t="str">
            <v>3215 ВЕТЧ.МЯСНАЯ Папа может п/о 0.4кг 8шт.    ОСТАНКИНО</v>
          </cell>
          <cell r="D123">
            <v>578</v>
          </cell>
          <cell r="F123">
            <v>578</v>
          </cell>
        </row>
        <row r="124">
          <cell r="A124" t="str">
            <v>3680 ПРЕСИЖН с/к дек. спец мгс ОСТАНКИНО</v>
          </cell>
          <cell r="D124">
            <v>3</v>
          </cell>
          <cell r="F124">
            <v>3</v>
          </cell>
        </row>
        <row r="125">
          <cell r="A125" t="str">
            <v>3684 ПРЕСИЖН с/к в/у 1/250 8шт.   ОСТАНКИНО</v>
          </cell>
          <cell r="D125">
            <v>123</v>
          </cell>
          <cell r="F125">
            <v>123</v>
          </cell>
        </row>
        <row r="126">
          <cell r="A126" t="str">
            <v>4063 МЯСНАЯ Папа может вар п/о_Л   ОСТАНКИНО</v>
          </cell>
          <cell r="D126">
            <v>1576.45</v>
          </cell>
          <cell r="F126">
            <v>1576.45</v>
          </cell>
        </row>
        <row r="127">
          <cell r="A127" t="str">
            <v>4117 ЭКСТРА Папа может с/к в/у_Л   ОСТАНКИНО</v>
          </cell>
          <cell r="D127">
            <v>51</v>
          </cell>
          <cell r="F127">
            <v>51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136.75</v>
          </cell>
          <cell r="F128">
            <v>136.75</v>
          </cell>
        </row>
        <row r="129">
          <cell r="A129" t="str">
            <v>4691 ШЕЙКА КОПЧЕНАЯ к/в мл/к в/у 300*6  ОСТАНКИНО</v>
          </cell>
          <cell r="D129">
            <v>30</v>
          </cell>
          <cell r="F129">
            <v>30</v>
          </cell>
        </row>
        <row r="130">
          <cell r="A130" t="str">
            <v>4786 КОЛБ.СНЭКИ Папа может в/к мгс 1/70_5  ОСТАНКИНО</v>
          </cell>
          <cell r="D130">
            <v>103</v>
          </cell>
          <cell r="F130">
            <v>103</v>
          </cell>
        </row>
        <row r="131">
          <cell r="A131" t="str">
            <v>4813 ФИЛЕЙНАЯ Папа может вар п/о_Л   ОСТАНКИНО</v>
          </cell>
          <cell r="D131">
            <v>599.15</v>
          </cell>
          <cell r="F131">
            <v>599.15</v>
          </cell>
        </row>
        <row r="132">
          <cell r="A132" t="str">
            <v>4993 САЛЯМИ ИТАЛЬЯНСКАЯ с/к в/у 1/250*8_120c ОСТАНКИНО</v>
          </cell>
          <cell r="D132">
            <v>335</v>
          </cell>
          <cell r="F132">
            <v>335</v>
          </cell>
        </row>
        <row r="133">
          <cell r="A133" t="str">
            <v>5246 ДОКТОРСКАЯ ПРЕМИУМ вар б/о мгс_30с ОСТАНКИНО</v>
          </cell>
          <cell r="D133">
            <v>32.299999999999997</v>
          </cell>
          <cell r="F133">
            <v>32.299999999999997</v>
          </cell>
        </row>
        <row r="134">
          <cell r="A134" t="str">
            <v>5247 РУССКАЯ ПРЕМИУМ вар б/о мгс_30с ОСТАНКИНО</v>
          </cell>
          <cell r="D134">
            <v>65.5</v>
          </cell>
          <cell r="F134">
            <v>65.5</v>
          </cell>
        </row>
        <row r="135">
          <cell r="A135" t="str">
            <v>5341 СЕРВЕЛАТ ОХОТНИЧИЙ в/к в/у  ОСТАНКИНО</v>
          </cell>
          <cell r="D135">
            <v>538.6</v>
          </cell>
          <cell r="F135">
            <v>538.6</v>
          </cell>
        </row>
        <row r="136">
          <cell r="A136" t="str">
            <v>5483 ЭКСТРА Папа может с/к в/у 1/250 8шт.   ОСТАНКИНО</v>
          </cell>
          <cell r="D136">
            <v>617</v>
          </cell>
          <cell r="F136">
            <v>617</v>
          </cell>
        </row>
        <row r="137">
          <cell r="A137" t="str">
            <v>5544 Сервелат Финский в/к в/у_45с НОВАЯ ОСТАНКИНО</v>
          </cell>
          <cell r="D137">
            <v>1237.43</v>
          </cell>
          <cell r="F137">
            <v>1237.43</v>
          </cell>
        </row>
        <row r="138">
          <cell r="A138" t="str">
            <v>5679 САЛЯМИ ИТАЛЬЯНСКАЯ с/к в/у 1/150_60с ОСТАНКИНО</v>
          </cell>
          <cell r="D138">
            <v>224</v>
          </cell>
          <cell r="F138">
            <v>224</v>
          </cell>
        </row>
        <row r="139">
          <cell r="A139" t="str">
            <v>5682 САЛЯМИ МЕЛКОЗЕРНЕНАЯ с/к в/у 1/120_60с   ОСТАНКИНО</v>
          </cell>
          <cell r="D139">
            <v>1678</v>
          </cell>
          <cell r="F139">
            <v>1678</v>
          </cell>
        </row>
        <row r="140">
          <cell r="A140" t="str">
            <v>5706 АРОМАТНАЯ Папа может с/к в/у 1/250 8шт.  ОСТАНКИНО</v>
          </cell>
          <cell r="D140">
            <v>761</v>
          </cell>
          <cell r="F140">
            <v>761</v>
          </cell>
        </row>
        <row r="141">
          <cell r="A141" t="str">
            <v>5708 ПОСОЛЬСКАЯ Папа может с/к в/у ОСТАНКИНО</v>
          </cell>
          <cell r="D141">
            <v>56.6</v>
          </cell>
          <cell r="F141">
            <v>57.603999999999999</v>
          </cell>
        </row>
        <row r="142">
          <cell r="A142" t="str">
            <v>5851 ЭКСТРА Папа может вар п/о   ОСТАНКИНО</v>
          </cell>
          <cell r="D142">
            <v>438.15</v>
          </cell>
          <cell r="F142">
            <v>438.15</v>
          </cell>
        </row>
        <row r="143">
          <cell r="A143" t="str">
            <v>5931 ОХОТНИЧЬЯ Папа может с/к в/у 1/220 8шт.   ОСТАНКИНО</v>
          </cell>
          <cell r="D143">
            <v>910</v>
          </cell>
          <cell r="F143">
            <v>910</v>
          </cell>
        </row>
        <row r="144">
          <cell r="A144" t="str">
            <v>6004 РАГУ СВИНОЕ 1кг 8шт.зам_120с ОСТАНКИНО</v>
          </cell>
          <cell r="D144">
            <v>136</v>
          </cell>
          <cell r="F144">
            <v>136</v>
          </cell>
        </row>
        <row r="145">
          <cell r="A145" t="str">
            <v>6158 ВРЕМЯ ОЛИВЬЕ Папа может вар п/о 0.4кг   ОСТАНКИНО</v>
          </cell>
          <cell r="D145">
            <v>1091</v>
          </cell>
          <cell r="F145">
            <v>1091</v>
          </cell>
        </row>
        <row r="146">
          <cell r="A146" t="str">
            <v>6200 ГРУДИНКА ПРЕМИУМ к/в мл/к в/у 0.3кг  ОСТАНКИНО</v>
          </cell>
          <cell r="D146">
            <v>466</v>
          </cell>
          <cell r="F146">
            <v>466</v>
          </cell>
        </row>
        <row r="147">
          <cell r="A147" t="str">
            <v>6201 ГРУДИНКА ПРЕМИУМ к/в с/н в/у 1/150 8 шт ОСТАНКИНО</v>
          </cell>
          <cell r="D147">
            <v>5</v>
          </cell>
          <cell r="F147">
            <v>5</v>
          </cell>
        </row>
        <row r="148">
          <cell r="A148" t="str">
            <v>6206 СВИНИНА ПО-ДОМАШНЕМУ к/в мл/к в/у 0.3кг  ОСТАНКИНО</v>
          </cell>
          <cell r="D148">
            <v>511</v>
          </cell>
          <cell r="F148">
            <v>511</v>
          </cell>
        </row>
        <row r="149">
          <cell r="A149" t="str">
            <v>6221 НЕАПОЛИТАНСКИЙ ДУЭТ с/к с/н мгс 1/90  ОСТАНКИНО</v>
          </cell>
          <cell r="D149">
            <v>318</v>
          </cell>
          <cell r="F149">
            <v>318</v>
          </cell>
        </row>
        <row r="150">
          <cell r="A150" t="str">
            <v>6222 ИТАЛЬЯНСКОЕ АССОРТИ с/в с/н мгс 1/90 ОСТАНКИНО</v>
          </cell>
          <cell r="D150">
            <v>101</v>
          </cell>
          <cell r="F150">
            <v>101</v>
          </cell>
        </row>
        <row r="151">
          <cell r="A151" t="str">
            <v>6228 МЯСНОЕ АССОРТИ к/з с/н мгс 1/90 10шт.  ОСТАНКИНО</v>
          </cell>
          <cell r="D151">
            <v>353</v>
          </cell>
          <cell r="F151">
            <v>353</v>
          </cell>
        </row>
        <row r="152">
          <cell r="A152" t="str">
            <v>6247 ДОМАШНЯЯ Папа может вар п/о 0,4кг 8шт.  ОСТАНКИНО</v>
          </cell>
          <cell r="D152">
            <v>196</v>
          </cell>
          <cell r="F152">
            <v>196</v>
          </cell>
        </row>
        <row r="153">
          <cell r="A153" t="str">
            <v>6268 ГОВЯЖЬЯ Папа может вар п/о 0,4кг 8 шт.  ОСТАНКИНО</v>
          </cell>
          <cell r="D153">
            <v>350</v>
          </cell>
          <cell r="F153">
            <v>350</v>
          </cell>
        </row>
        <row r="154">
          <cell r="A154" t="str">
            <v>6279 КОРЕЙКА ПО-ОСТ.к/в в/с с/н в/у 1/150_45с  ОСТАНКИНО</v>
          </cell>
          <cell r="D154">
            <v>272</v>
          </cell>
          <cell r="F154">
            <v>272</v>
          </cell>
        </row>
        <row r="155">
          <cell r="A155" t="str">
            <v>6303 МЯСНЫЕ Папа может сос п/о мгс 1.5*3  ОСТАНКИНО</v>
          </cell>
          <cell r="D155">
            <v>466.4</v>
          </cell>
          <cell r="F155">
            <v>466.4</v>
          </cell>
        </row>
        <row r="156">
          <cell r="A156" t="str">
            <v>6324 ДОКТОРСКАЯ ГОСТ вар п/о 0.4кг 8шт.  ОСТАНКИНО</v>
          </cell>
          <cell r="D156">
            <v>147</v>
          </cell>
          <cell r="F156">
            <v>147</v>
          </cell>
        </row>
        <row r="157">
          <cell r="A157" t="str">
            <v>6325 ДОКТОРСКАЯ ПРЕМИУМ вар п/о 0.4кг 8шт.  ОСТАНКИНО</v>
          </cell>
          <cell r="D157">
            <v>551</v>
          </cell>
          <cell r="F157">
            <v>551</v>
          </cell>
        </row>
        <row r="158">
          <cell r="A158" t="str">
            <v>6333 МЯСНАЯ Папа может вар п/о 0.4кг 8шт.  ОСТАНКИНО</v>
          </cell>
          <cell r="D158">
            <v>5649</v>
          </cell>
          <cell r="F158">
            <v>5649</v>
          </cell>
        </row>
        <row r="159">
          <cell r="A159" t="str">
            <v>6340 ДОМАШНИЙ РЕЦЕПТ Коровино 0.5кг 8шт.  ОСТАНКИНО</v>
          </cell>
          <cell r="D159">
            <v>529</v>
          </cell>
          <cell r="F159">
            <v>529</v>
          </cell>
        </row>
        <row r="160">
          <cell r="A160" t="str">
            <v>6341 ДОМАШНИЙ РЕЦЕПТ СО ШПИКОМ Коровино 0.5кг  ОСТАНКИНО</v>
          </cell>
          <cell r="D160">
            <v>37</v>
          </cell>
          <cell r="F160">
            <v>37</v>
          </cell>
        </row>
        <row r="161">
          <cell r="A161" t="str">
            <v>6344 СОЧНАЯ Папа может вар п/о 0.4кг  ОСТАНКИНО</v>
          </cell>
          <cell r="D161">
            <v>115</v>
          </cell>
          <cell r="F161">
            <v>115</v>
          </cell>
        </row>
        <row r="162">
          <cell r="A162" t="str">
            <v>6353 ЭКСТРА Папа может вар п/о 0.4кг 8шт.  ОСТАНКИНО</v>
          </cell>
          <cell r="D162">
            <v>2558</v>
          </cell>
          <cell r="F162">
            <v>2558</v>
          </cell>
        </row>
        <row r="163">
          <cell r="A163" t="str">
            <v>6392 ФИЛЕЙНАЯ Папа может вар п/о 0.4кг. ОСТАНКИНО</v>
          </cell>
          <cell r="D163">
            <v>4606</v>
          </cell>
          <cell r="F163">
            <v>4606</v>
          </cell>
        </row>
        <row r="164">
          <cell r="A164" t="str">
            <v>6411 ВЕТЧ.РУБЛЕНАЯ ПМ в/у срез 0.3кг 6шт.  ОСТАНКИНО</v>
          </cell>
          <cell r="D164">
            <v>64</v>
          </cell>
          <cell r="F164">
            <v>64</v>
          </cell>
        </row>
        <row r="165">
          <cell r="A165" t="str">
            <v>6415 БАЛЫКОВАЯ Коровино п/к в/у 0.84кг 6шт.  ОСТАНКИНО</v>
          </cell>
          <cell r="D165">
            <v>65</v>
          </cell>
          <cell r="F165">
            <v>65</v>
          </cell>
        </row>
        <row r="166">
          <cell r="A166" t="str">
            <v>6426 КЛАССИЧЕСКАЯ ПМ вар п/о 0.3кг 8шт.  ОСТАНКИНО</v>
          </cell>
          <cell r="D166">
            <v>1816</v>
          </cell>
          <cell r="F166">
            <v>1816</v>
          </cell>
        </row>
        <row r="167">
          <cell r="A167" t="str">
            <v>6448 СВИНИНА МАДЕРА с/к с/н в/у 1/100 10шт.   ОСТАНКИНО</v>
          </cell>
          <cell r="D167">
            <v>368</v>
          </cell>
          <cell r="F167">
            <v>368</v>
          </cell>
        </row>
        <row r="168">
          <cell r="A168" t="str">
            <v>6453 ЭКСТРА Папа может с/к с/н в/у 1/100 14шт.   ОСТАНКИНО</v>
          </cell>
          <cell r="D168">
            <v>1523</v>
          </cell>
          <cell r="F168">
            <v>1523</v>
          </cell>
        </row>
        <row r="169">
          <cell r="A169" t="str">
            <v>6454 АРОМАТНАЯ с/к с/н в/у 1/100 14шт.  ОСТАНКИНО</v>
          </cell>
          <cell r="D169">
            <v>1483</v>
          </cell>
          <cell r="F169">
            <v>1483</v>
          </cell>
        </row>
        <row r="170">
          <cell r="A170" t="str">
            <v>6459 СЕРВЕЛАТ ШВЕЙЦАРСК. в/к с/н в/у 1/100*10  ОСТАНКИНО</v>
          </cell>
          <cell r="D170">
            <v>516</v>
          </cell>
          <cell r="F170">
            <v>516</v>
          </cell>
        </row>
        <row r="171">
          <cell r="A171" t="str">
            <v>6470 ВЕТЧ.МРАМОРНАЯ в/у_45с  ОСТАНКИНО</v>
          </cell>
          <cell r="D171">
            <v>57.6</v>
          </cell>
          <cell r="F171">
            <v>57.6</v>
          </cell>
        </row>
        <row r="172">
          <cell r="A172" t="str">
            <v>6492 ШПИК С ЧЕСНОК.И ПЕРЦЕМ к/в в/у 0.3кг_45c  ОСТАНКИНО</v>
          </cell>
          <cell r="D172">
            <v>177</v>
          </cell>
          <cell r="F172">
            <v>177</v>
          </cell>
        </row>
        <row r="173">
          <cell r="A173" t="str">
            <v>6495 ВЕТЧ.МРАМОРНАЯ в/у срез 0.3кг 6шт_45с  ОСТАНКИНО</v>
          </cell>
          <cell r="D173">
            <v>579</v>
          </cell>
          <cell r="F173">
            <v>579</v>
          </cell>
        </row>
        <row r="174">
          <cell r="A174" t="str">
            <v>6527 ШПИКАЧКИ СОЧНЫЕ ПМ сар б/о мгс 1*3 45с ОСТАНКИНО</v>
          </cell>
          <cell r="D174">
            <v>476.9</v>
          </cell>
          <cell r="F174">
            <v>476.9</v>
          </cell>
        </row>
        <row r="175">
          <cell r="A175" t="str">
            <v>6528 ШПИКАЧКИ СОЧНЫЕ ПМ сар б/о мгс 0.4кг 45с  ОСТАНКИНО</v>
          </cell>
          <cell r="D175">
            <v>26</v>
          </cell>
          <cell r="F175">
            <v>26</v>
          </cell>
        </row>
        <row r="176">
          <cell r="A176" t="str">
            <v>6586 МРАМОРНАЯ И БАЛЫКОВАЯ в/к с/н мгс 1/90 ОСТАНКИНО</v>
          </cell>
          <cell r="D176">
            <v>295</v>
          </cell>
          <cell r="F176">
            <v>295</v>
          </cell>
        </row>
        <row r="177">
          <cell r="A177" t="str">
            <v>6609 С ГОВЯДИНОЙ ПМ сар б/о мгс 0.4кг_45с ОСТАНКИНО</v>
          </cell>
          <cell r="D177">
            <v>51</v>
          </cell>
          <cell r="F177">
            <v>51</v>
          </cell>
        </row>
        <row r="178">
          <cell r="A178" t="str">
            <v>6616 МОЛОЧНЫЕ КЛАССИЧЕСКИЕ сос п/о в/у 0.3кг  ОСТАНКИНО</v>
          </cell>
          <cell r="D178">
            <v>380</v>
          </cell>
          <cell r="F178">
            <v>380</v>
          </cell>
        </row>
        <row r="179">
          <cell r="A179" t="str">
            <v>6666 БОЯНСКАЯ Папа может п/к в/у 0,28кг 8 шт. ОСТАНКИНО</v>
          </cell>
          <cell r="D179">
            <v>1473</v>
          </cell>
          <cell r="F179">
            <v>1473</v>
          </cell>
        </row>
        <row r="180">
          <cell r="A180" t="str">
            <v>6683 СЕРВЕЛАТ ЗЕРНИСТЫЙ ПМ в/к в/у 0,35кг  ОСТАНКИНО</v>
          </cell>
          <cell r="D180">
            <v>3516</v>
          </cell>
          <cell r="F180">
            <v>3516</v>
          </cell>
        </row>
        <row r="181">
          <cell r="A181" t="str">
            <v>6684 СЕРВЕЛАТ КАРЕЛЬСКИЙ ПМ в/к в/у 0.28кг  ОСТАНКИНО</v>
          </cell>
          <cell r="D181">
            <v>2911</v>
          </cell>
          <cell r="F181">
            <v>2911</v>
          </cell>
        </row>
        <row r="182">
          <cell r="A182" t="str">
            <v>6689 СЕРВЕЛАТ ОХОТНИЧИЙ ПМ в/к в/у 0,35кг 8шт  ОСТАНКИНО</v>
          </cell>
          <cell r="D182">
            <v>3955</v>
          </cell>
          <cell r="F182">
            <v>3955</v>
          </cell>
        </row>
        <row r="183">
          <cell r="A183" t="str">
            <v>6697 СЕРВЕЛАТ ФИНСКИЙ ПМ в/к в/у 0,35кг 8шт.  ОСТАНКИНО</v>
          </cell>
          <cell r="D183">
            <v>4946</v>
          </cell>
          <cell r="F183">
            <v>4946</v>
          </cell>
        </row>
        <row r="184">
          <cell r="A184" t="str">
            <v>6713 СОЧНЫЙ ГРИЛЬ ПМ сос п/о мгс 0.41кг 8шт.  ОСТАНКИНО</v>
          </cell>
          <cell r="D184">
            <v>1810</v>
          </cell>
          <cell r="F184">
            <v>1810</v>
          </cell>
        </row>
        <row r="185">
          <cell r="A185" t="str">
            <v>6722 СОЧНЫЕ ПМ сос п/о мгс 0,41кг 10шт.  ОСТАНКИНО</v>
          </cell>
          <cell r="D185">
            <v>1616</v>
          </cell>
          <cell r="F185">
            <v>1616</v>
          </cell>
        </row>
        <row r="186">
          <cell r="A186" t="str">
            <v>6724 МОЛОЧНЫЕ ПМ сос п/о мгс 0.41кг 10шт.  ОСТАНКИНО</v>
          </cell>
          <cell r="D186">
            <v>232</v>
          </cell>
          <cell r="F186">
            <v>232</v>
          </cell>
        </row>
        <row r="187">
          <cell r="A187" t="str">
            <v>6726 СЛИВОЧНЫЕ ПМ сос п/о мгс 0.41кг 10шт.  ОСТАНКИНО</v>
          </cell>
          <cell r="D187">
            <v>62</v>
          </cell>
          <cell r="F187">
            <v>62</v>
          </cell>
        </row>
        <row r="188">
          <cell r="A188" t="str">
            <v>6762 СЛИВОЧНЫЕ сос ц/о мгс 0.41кг 8шт.  ОСТАНКИНО</v>
          </cell>
          <cell r="D188">
            <v>119</v>
          </cell>
          <cell r="F188">
            <v>119</v>
          </cell>
        </row>
        <row r="189">
          <cell r="A189" t="str">
            <v>6765 РУБЛЕНЫЕ сос ц/о мгс 0.36кг 6шт.  ОСТАНКИНО</v>
          </cell>
          <cell r="D189">
            <v>693</v>
          </cell>
          <cell r="F189">
            <v>693</v>
          </cell>
        </row>
        <row r="190">
          <cell r="A190" t="str">
            <v>6773 САЛЯМИ Папа может п/к в/у 0,28кг 8шт.  ОСТАНКИНО</v>
          </cell>
          <cell r="D190">
            <v>657</v>
          </cell>
          <cell r="F190">
            <v>657</v>
          </cell>
        </row>
        <row r="191">
          <cell r="A191" t="str">
            <v>6777 МЯСНЫЕ С ГОВЯДИНОЙ ПМ сос п/о мгс 0.4кг  ОСТАНКИНО</v>
          </cell>
          <cell r="D191">
            <v>410</v>
          </cell>
          <cell r="F191">
            <v>410</v>
          </cell>
        </row>
        <row r="192">
          <cell r="A192" t="str">
            <v>6785 ВЕНСКАЯ САЛЯМИ п/к в/у 0.33кг 8шт.  ОСТАНКИНО</v>
          </cell>
          <cell r="D192">
            <v>328</v>
          </cell>
          <cell r="F192">
            <v>328</v>
          </cell>
        </row>
        <row r="193">
          <cell r="A193" t="str">
            <v>6787 СЕРВЕЛАТ КРЕМЛЕВСКИЙ в/к в/у 0,33кг 8шт.  ОСТАНКИНО</v>
          </cell>
          <cell r="D193">
            <v>240</v>
          </cell>
          <cell r="F193">
            <v>240</v>
          </cell>
        </row>
        <row r="194">
          <cell r="A194" t="str">
            <v>6791 СЕРВЕЛАТ ПРЕМИУМ в/к в/у 0,33кг 8шт.  ОСТАНКИНО</v>
          </cell>
          <cell r="D194">
            <v>1</v>
          </cell>
          <cell r="F194">
            <v>1</v>
          </cell>
        </row>
        <row r="195">
          <cell r="A195" t="str">
            <v>6793 БАЛЫКОВАЯ в/к в/у 0,33кг 8шт.  ОСТАНКИНО</v>
          </cell>
          <cell r="D195">
            <v>571</v>
          </cell>
          <cell r="F195">
            <v>571</v>
          </cell>
        </row>
        <row r="196">
          <cell r="A196" t="str">
            <v>6794 БАЛЫКОВАЯ в/к в/у  ОСТАНКИНО</v>
          </cell>
          <cell r="D196">
            <v>51.56</v>
          </cell>
          <cell r="F196">
            <v>51.56</v>
          </cell>
        </row>
        <row r="197">
          <cell r="A197" t="str">
            <v>6795 ОСТАНКИНСКАЯ в/к в/у 0,33кг 8шт.  ОСТАНКИНО</v>
          </cell>
          <cell r="D197">
            <v>1</v>
          </cell>
          <cell r="F197">
            <v>1</v>
          </cell>
        </row>
        <row r="198">
          <cell r="A198" t="str">
            <v>6801 ОСТАНКИНСКАЯ вар п/о 0.4кг 8шт.  ОСТАНКИНО</v>
          </cell>
          <cell r="D198">
            <v>71</v>
          </cell>
          <cell r="F198">
            <v>71</v>
          </cell>
        </row>
        <row r="199">
          <cell r="A199" t="str">
            <v>6807 СЕРВЕЛАТ ЕВРОПЕЙСКИЙ в/к в/у 0,33кг 8шт.  ОСТАНКИНО</v>
          </cell>
          <cell r="D199">
            <v>2</v>
          </cell>
          <cell r="F199">
            <v>2</v>
          </cell>
        </row>
        <row r="200">
          <cell r="A200" t="str">
            <v>6829 МОЛОЧНЫЕ КЛАССИЧЕСКИЕ сос п/о мгс 2*4_С  ОСТАНКИНО</v>
          </cell>
          <cell r="D200">
            <v>568.70000000000005</v>
          </cell>
          <cell r="F200">
            <v>568.70000000000005</v>
          </cell>
        </row>
        <row r="201">
          <cell r="A201" t="str">
            <v>6837 ФИЛЕЙНЫЕ Папа Может сос ц/о мгс 0.4кг  ОСТАНКИНО</v>
          </cell>
          <cell r="D201">
            <v>1109</v>
          </cell>
          <cell r="F201">
            <v>1109</v>
          </cell>
        </row>
        <row r="202">
          <cell r="A202" t="str">
            <v>6842 ДЫМОВИЦА ИЗ ОКОРОКА к/в мл/к в/у 0,3кг  ОСТАНКИНО</v>
          </cell>
          <cell r="D202">
            <v>69</v>
          </cell>
          <cell r="F202">
            <v>69</v>
          </cell>
        </row>
        <row r="203">
          <cell r="A203" t="str">
            <v>6852 МОЛОЧНЫЕ ПРЕМИУМ ПМ сос п/о в/ у 1/350  ОСТАНКИНО</v>
          </cell>
          <cell r="D203">
            <v>423</v>
          </cell>
          <cell r="F203">
            <v>423</v>
          </cell>
        </row>
        <row r="204">
          <cell r="A204" t="str">
            <v>6854 МОЛОЧНЫЕ ПРЕМИУМ ПМ сос п/о мгс 0.6кг  ОСТАНКИНО</v>
          </cell>
          <cell r="D204">
            <v>1</v>
          </cell>
          <cell r="F204">
            <v>1</v>
          </cell>
        </row>
        <row r="205">
          <cell r="A205" t="str">
            <v>6861 ДОМАШНИЙ РЕЦЕПТ Коровино вар п/о  ОСТАНКИНО</v>
          </cell>
          <cell r="D205">
            <v>279.10000000000002</v>
          </cell>
          <cell r="F205">
            <v>279.10000000000002</v>
          </cell>
        </row>
        <row r="206">
          <cell r="A206" t="str">
            <v>6862 ДОМАШНИЙ РЕЦЕПТ СО ШПИК. Коровино вар п/о  ОСТАНКИНО</v>
          </cell>
          <cell r="D206">
            <v>65.7</v>
          </cell>
          <cell r="F206">
            <v>65.7</v>
          </cell>
        </row>
        <row r="207">
          <cell r="A207" t="str">
            <v>6866 ВЕТЧ.НЕЖНАЯ Коровино п/о_Маяк  ОСТАНКИНО</v>
          </cell>
          <cell r="D207">
            <v>219.8</v>
          </cell>
          <cell r="F207">
            <v>219.8</v>
          </cell>
        </row>
        <row r="208">
          <cell r="A208" t="str">
            <v>6909 ДЛЯ ДЕТЕЙ сос п/о мгс 0.33кг 8шт.  ОСТАНКИНО</v>
          </cell>
          <cell r="D208">
            <v>373</v>
          </cell>
          <cell r="F208">
            <v>373</v>
          </cell>
        </row>
        <row r="209">
          <cell r="A209" t="str">
            <v>6919 БЕКОН с/к с/н в/у 1/180 10шт.  ОСТАНКИНО</v>
          </cell>
          <cell r="D209">
            <v>13</v>
          </cell>
          <cell r="F209">
            <v>13</v>
          </cell>
        </row>
        <row r="210">
          <cell r="A210" t="str">
            <v>6948 МОЛОЧНЫЕ ПРЕМИУМ.ПМ сос п/о мгс 1,5*4 Останкино</v>
          </cell>
          <cell r="D210">
            <v>6</v>
          </cell>
          <cell r="F210">
            <v>6</v>
          </cell>
        </row>
        <row r="211">
          <cell r="A211" t="str">
            <v>6951 СЛИВОЧНЫЕ Папа может сос п/о мгс 1.5*4  ОСТАНКИНО</v>
          </cell>
          <cell r="D211">
            <v>12.5</v>
          </cell>
          <cell r="F211">
            <v>12.5</v>
          </cell>
        </row>
        <row r="212">
          <cell r="A212" t="str">
            <v>6962 МЯСНИКС ПМ сос б/о мгс 1/160 10шт.  ОСТАНКИНО</v>
          </cell>
          <cell r="D212">
            <v>34</v>
          </cell>
          <cell r="F212">
            <v>34</v>
          </cell>
        </row>
        <row r="213">
          <cell r="A213" t="str">
            <v>6987 СУПЕР СЫТНЫЕ ПМ сос п/о мгс 0.6кг 8 шт.  ОСТАНКИНО</v>
          </cell>
          <cell r="D213">
            <v>73</v>
          </cell>
          <cell r="F213">
            <v>73</v>
          </cell>
        </row>
        <row r="214">
          <cell r="A214" t="str">
            <v>7001 КЛАССИЧЕСКИЕ Папа может сар б/о мгс 1*3  ОСТАНКИНО</v>
          </cell>
          <cell r="D214">
            <v>250.6</v>
          </cell>
          <cell r="F214">
            <v>250.6</v>
          </cell>
        </row>
        <row r="215">
          <cell r="A215" t="str">
            <v>7035 ВЕТЧ.КЛАССИЧЕСКАЯ ПМ п/о 0.35кг 8шт.  ОСТАНКИНО</v>
          </cell>
          <cell r="D215">
            <v>209</v>
          </cell>
          <cell r="F215">
            <v>209</v>
          </cell>
        </row>
        <row r="216">
          <cell r="A216" t="str">
            <v>7038 С ГОВЯДИНОЙ ПМ сос п/о мгс 1.5*4  ОСТАНКИНО</v>
          </cell>
          <cell r="D216">
            <v>135.4</v>
          </cell>
          <cell r="F216">
            <v>135.4</v>
          </cell>
        </row>
        <row r="217">
          <cell r="A217" t="str">
            <v>7040 С ИНДЕЙКОЙ ПМ сос ц/о в/у 1/270 8шт.  ОСТАНКИНО</v>
          </cell>
          <cell r="D217">
            <v>257</v>
          </cell>
          <cell r="F217">
            <v>257</v>
          </cell>
        </row>
        <row r="218">
          <cell r="A218" t="str">
            <v>7045 БЕКОН Папа может с/к с/н в/у 1/250 7 шт ОСТАНКИНО</v>
          </cell>
          <cell r="D218">
            <v>9</v>
          </cell>
          <cell r="F218">
            <v>9</v>
          </cell>
        </row>
        <row r="219">
          <cell r="A219" t="str">
            <v>7052 ПЕППЕРОНИ с/к с/н мгс 1*2_HRC  ОСТАНКИНО</v>
          </cell>
          <cell r="D219">
            <v>11</v>
          </cell>
          <cell r="F219">
            <v>11</v>
          </cell>
        </row>
        <row r="220">
          <cell r="A220" t="str">
            <v>7053 БЕКОН ДЛЯ КУЛИНАРИИ с/к с/н мгс 1*2_HRC  ОСТАНКИНО</v>
          </cell>
          <cell r="D220">
            <v>20</v>
          </cell>
          <cell r="F220">
            <v>20</v>
          </cell>
        </row>
        <row r="221">
          <cell r="A221" t="str">
            <v>7059 ШПИКАЧКИ СОЧНЫЕ С БЕК. п/о мгс 0.3кг_60с  ОСТАНКИНО</v>
          </cell>
          <cell r="D221">
            <v>144</v>
          </cell>
          <cell r="F221">
            <v>144</v>
          </cell>
        </row>
        <row r="222">
          <cell r="A222" t="str">
            <v>7066 СОЧНЫЕ ПМ сос п/о мгс 0.41кг 10шт_50с  ОСТАНКИНО</v>
          </cell>
          <cell r="D222">
            <v>6048</v>
          </cell>
          <cell r="F222">
            <v>6048</v>
          </cell>
        </row>
        <row r="223">
          <cell r="A223" t="str">
            <v>7070 СОЧНЫЕ ПМ сос п/о мгс 1.5*4_А_50с  ОСТАНКИНО</v>
          </cell>
          <cell r="D223">
            <v>3323.7</v>
          </cell>
          <cell r="F223">
            <v>3323.7</v>
          </cell>
        </row>
        <row r="224">
          <cell r="A224" t="str">
            <v>7073 МОЛОЧ.ПРЕМИУМ ПМ сос п/о в/у 1/350_50с  ОСТАНКИНО</v>
          </cell>
          <cell r="D224">
            <v>2039</v>
          </cell>
          <cell r="F224">
            <v>2039</v>
          </cell>
        </row>
        <row r="225">
          <cell r="A225" t="str">
            <v>7074 МОЛОЧ.ПРЕМИУМ ПМ сос п/о мгс 0.6кг_50с  ОСТАНКИНО</v>
          </cell>
          <cell r="D225">
            <v>186</v>
          </cell>
          <cell r="F225">
            <v>186</v>
          </cell>
        </row>
        <row r="226">
          <cell r="A226" t="str">
            <v>7075 МОЛОЧ.ПРЕМИУМ ПМ сос п/о мгс 1.5*4_О_50с  ОСТАНКИНО</v>
          </cell>
          <cell r="D226">
            <v>276.7</v>
          </cell>
          <cell r="F226">
            <v>276.7</v>
          </cell>
        </row>
        <row r="227">
          <cell r="A227" t="str">
            <v>7077 МЯСНЫЕ С ГОВЯД.ПМ сос п/о мгс 0.4кг_50с  ОСТАНКИНО</v>
          </cell>
          <cell r="D227">
            <v>699</v>
          </cell>
          <cell r="F227">
            <v>699</v>
          </cell>
        </row>
        <row r="228">
          <cell r="A228" t="str">
            <v>7080 СЛИВОЧНЫЕ ПМ сос п/о мгс 0.41кг 10шт. 50с  ОСТАНКИНО</v>
          </cell>
          <cell r="D228">
            <v>2892</v>
          </cell>
          <cell r="F228">
            <v>2892</v>
          </cell>
        </row>
        <row r="229">
          <cell r="A229" t="str">
            <v>7082 СЛИВОЧНЫЕ ПМ сос п/о мгс 1.5*4_50с  ОСТАНКИНО</v>
          </cell>
          <cell r="D229">
            <v>132.80000000000001</v>
          </cell>
          <cell r="F229">
            <v>132.80000000000001</v>
          </cell>
        </row>
        <row r="230">
          <cell r="A230" t="str">
            <v>7087 ШПИК С ЧЕСНОК.И ПЕРЦЕМ к/в в/у 0.3кг_50с  ОСТАНКИНО</v>
          </cell>
          <cell r="D230">
            <v>26</v>
          </cell>
          <cell r="F230">
            <v>26</v>
          </cell>
        </row>
        <row r="231">
          <cell r="A231" t="str">
            <v>7090 СВИНИНА ПО-ДОМ. к/в мл/к в/у 0.3кг_50с  ОСТАНКИНО</v>
          </cell>
          <cell r="D231">
            <v>26</v>
          </cell>
          <cell r="F231">
            <v>26</v>
          </cell>
        </row>
        <row r="232">
          <cell r="A232" t="str">
            <v>7092 БЕКОН Папа может с/к с/н в/у 1/140_50с  ОСТАНКИНО</v>
          </cell>
          <cell r="D232">
            <v>809</v>
          </cell>
          <cell r="F232">
            <v>809</v>
          </cell>
        </row>
        <row r="233">
          <cell r="A233" t="str">
            <v>7103 БЕКОН с/к с/н в/у 1/180 10шт.  ОСТАНКИНО</v>
          </cell>
          <cell r="D233">
            <v>180</v>
          </cell>
          <cell r="F233">
            <v>180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135</v>
          </cell>
          <cell r="F234">
            <v>135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209</v>
          </cell>
          <cell r="F235">
            <v>209</v>
          </cell>
        </row>
        <row r="236">
          <cell r="A236" t="str">
            <v>Балыковая с/к 200 гр. срез "Эликатессе" термоформ.пак.  СПК</v>
          </cell>
          <cell r="D236">
            <v>133</v>
          </cell>
          <cell r="F236">
            <v>133</v>
          </cell>
        </row>
        <row r="237">
          <cell r="A237" t="str">
            <v>БОНУС ДОМАШНИЙ РЕЦЕПТ Коровино 0.5кг 8шт. (6305)</v>
          </cell>
          <cell r="D237">
            <v>28</v>
          </cell>
          <cell r="F237">
            <v>28</v>
          </cell>
        </row>
        <row r="238">
          <cell r="A238" t="str">
            <v>БОНУС ДОМАШНИЙ РЕЦЕПТ Коровино вар п/о (5324)</v>
          </cell>
          <cell r="D238">
            <v>34</v>
          </cell>
          <cell r="F238">
            <v>34</v>
          </cell>
        </row>
        <row r="239">
          <cell r="A239" t="str">
            <v>БОНУС СОЧНЫЕ Папа может сос п/о мгс 1.5*4 (6954)  ОСТАНКИНО</v>
          </cell>
          <cell r="D239">
            <v>360.5</v>
          </cell>
          <cell r="F239">
            <v>362</v>
          </cell>
        </row>
        <row r="240">
          <cell r="A240" t="str">
            <v>БОНУС СОЧНЫЕ сос п/о мгс 0.41кг_UZ (6087)  ОСТАНКИНО</v>
          </cell>
          <cell r="D240">
            <v>66</v>
          </cell>
          <cell r="F240">
            <v>66</v>
          </cell>
        </row>
        <row r="241">
          <cell r="A241" t="str">
            <v>БОНУС_ 457  Колбаса Молочная ТМ Особый рецепт ВЕС большой батон  ПОКОМ</v>
          </cell>
          <cell r="F241">
            <v>962.86300000000006</v>
          </cell>
        </row>
        <row r="242">
          <cell r="A242" t="str">
            <v>БОНУС_079  Колбаса Сервелат Кремлевский,  0.35 кг, ПОКОМ</v>
          </cell>
          <cell r="F242">
            <v>1480</v>
          </cell>
        </row>
        <row r="243">
          <cell r="A243" t="str">
            <v>БОНУС_302  Сосиски Сочинки по-баварски,  0.4кг, ТМ Стародворье  ПОКОМ</v>
          </cell>
          <cell r="F243">
            <v>464</v>
          </cell>
        </row>
        <row r="244">
          <cell r="A244" t="str">
            <v>БОНУС_312  Ветчина Филейская ВЕС ТМ  Вязанка ТС Столичная  ПОКОМ</v>
          </cell>
          <cell r="F244">
            <v>530.43600000000004</v>
          </cell>
        </row>
        <row r="245">
          <cell r="A245" t="str">
            <v>БОНУС_Готовые чебупели с ветчиной и сыром Горячая штучка 0,3кг зам  ПОКОМ</v>
          </cell>
          <cell r="F245">
            <v>841</v>
          </cell>
        </row>
        <row r="246">
          <cell r="A246" t="str">
            <v>БОНУС_Готовые чебупели сочные с мясом ТМ Горячая штучка  0,3кг зам    ПОКОМ</v>
          </cell>
          <cell r="F246">
            <v>31</v>
          </cell>
        </row>
        <row r="247">
          <cell r="A247" t="str">
            <v>БОНУС_Колбаса вареная Филейская ТМ Вязанка. ВЕС  ПОКОМ</v>
          </cell>
          <cell r="F247">
            <v>10.5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1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F249">
            <v>537</v>
          </cell>
        </row>
        <row r="250">
          <cell r="A250" t="str">
            <v>БОНУС_ПолуКоп п/к 250 гр.шт. термоформ.пак.  СПК</v>
          </cell>
          <cell r="D250">
            <v>11</v>
          </cell>
          <cell r="F250">
            <v>11</v>
          </cell>
        </row>
        <row r="251">
          <cell r="A251" t="str">
            <v>Бутербродная вареная 0,47 кг шт.  СПК</v>
          </cell>
          <cell r="D251">
            <v>49</v>
          </cell>
          <cell r="F251">
            <v>49</v>
          </cell>
        </row>
        <row r="252">
          <cell r="A252" t="str">
            <v>Вацлавская п/к (черева) 390 гр.шт. термоус.пак  СПК</v>
          </cell>
          <cell r="D252">
            <v>26</v>
          </cell>
          <cell r="F252">
            <v>26</v>
          </cell>
        </row>
        <row r="253">
          <cell r="A253" t="str">
            <v>ВЫВЕДЕНА!Пельмени Отборные из свинины и говядины 0,43 кг ТМ Стародворье  ПОКОМ</v>
          </cell>
          <cell r="F253">
            <v>1</v>
          </cell>
        </row>
        <row r="254">
          <cell r="A254" t="str">
            <v>Готовые бельмеши сочные с мясом ТМ Горячая штучка 0,3кг зам  ПОКОМ</v>
          </cell>
          <cell r="D254">
            <v>6</v>
          </cell>
          <cell r="F254">
            <v>277</v>
          </cell>
        </row>
        <row r="255">
          <cell r="A255" t="str">
            <v>Готовые чебупели острые с мясом Горячая штучка 0,3 кг зам  ПОКОМ</v>
          </cell>
          <cell r="D255">
            <v>10</v>
          </cell>
          <cell r="F255">
            <v>452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60</v>
          </cell>
          <cell r="F256">
            <v>1348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118</v>
          </cell>
          <cell r="F257">
            <v>1503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321</v>
          </cell>
        </row>
        <row r="259">
          <cell r="A259" t="str">
            <v>Гуцульская с/к "КолбасГрад" 160 гр.шт. термоус. пак  СПК</v>
          </cell>
          <cell r="D259">
            <v>105</v>
          </cell>
          <cell r="F259">
            <v>105</v>
          </cell>
        </row>
        <row r="260">
          <cell r="A260" t="str">
            <v>Дельгаро с/в "Эликатессе" 140 гр.шт.  СПК</v>
          </cell>
          <cell r="D260">
            <v>107</v>
          </cell>
          <cell r="F260">
            <v>107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265</v>
          </cell>
          <cell r="F261">
            <v>265</v>
          </cell>
        </row>
        <row r="262">
          <cell r="A262" t="str">
            <v>Докторская вареная в/с  СПК</v>
          </cell>
          <cell r="D262">
            <v>8</v>
          </cell>
          <cell r="F262">
            <v>8</v>
          </cell>
        </row>
        <row r="263">
          <cell r="A263" t="str">
            <v>Докторская вареная в/с 0,47 кг шт.  СПК</v>
          </cell>
          <cell r="D263">
            <v>28</v>
          </cell>
          <cell r="F263">
            <v>28</v>
          </cell>
        </row>
        <row r="264">
          <cell r="A264" t="str">
            <v>Докторская вареная термоус.пак. "Высокий вкус"  СПК</v>
          </cell>
          <cell r="D264">
            <v>151.19999999999999</v>
          </cell>
          <cell r="F264">
            <v>151.19999999999999</v>
          </cell>
        </row>
        <row r="265">
          <cell r="A265" t="str">
            <v>ЖАР-ладушки с клубникой и вишней ТМ Стародворье 0,2 кг ПОКОМ</v>
          </cell>
          <cell r="D265">
            <v>14</v>
          </cell>
          <cell r="F265">
            <v>129</v>
          </cell>
        </row>
        <row r="266">
          <cell r="A266" t="str">
            <v>ЖАР-ладушки с мясом 0,2кг ТМ Стародворье  ПОКОМ</v>
          </cell>
          <cell r="D266">
            <v>15</v>
          </cell>
          <cell r="F266">
            <v>426</v>
          </cell>
        </row>
        <row r="267">
          <cell r="A267" t="str">
            <v>ЖАР-ладушки с яблоком и грушей ТМ Стародворье 0,2 кг. ПОКОМ</v>
          </cell>
          <cell r="D267">
            <v>12</v>
          </cell>
          <cell r="F267">
            <v>95</v>
          </cell>
        </row>
        <row r="268">
          <cell r="A268" t="str">
            <v>Карбонад Юбилейный термоус.пак.  СПК</v>
          </cell>
          <cell r="D268">
            <v>46.2</v>
          </cell>
          <cell r="F268">
            <v>46.2</v>
          </cell>
        </row>
        <row r="269">
          <cell r="A269" t="str">
            <v>Каша гречневая с говядиной "СПК" ж/б 0,340 кг.шт. термоус. пл. ЧМК  СПК</v>
          </cell>
          <cell r="F269">
            <v>22</v>
          </cell>
        </row>
        <row r="270">
          <cell r="A270" t="str">
            <v>Каша перловая с говядиной "СПК" ж/б 0,340 кг.шт. термоус. пл. ЧМК СПК</v>
          </cell>
          <cell r="F270">
            <v>8</v>
          </cell>
        </row>
        <row r="271">
          <cell r="A271" t="str">
            <v>Классическая с/к 80 гр.шт.нар. (лоток с ср.защ.атм.)  СПК</v>
          </cell>
          <cell r="D271">
            <v>9</v>
          </cell>
          <cell r="F271">
            <v>9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619</v>
          </cell>
          <cell r="F272">
            <v>619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491</v>
          </cell>
          <cell r="F273">
            <v>491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59</v>
          </cell>
          <cell r="F274">
            <v>59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5</v>
          </cell>
          <cell r="F275">
            <v>655</v>
          </cell>
        </row>
        <row r="276">
          <cell r="A276" t="str">
            <v>Круггетсы сочные ТМ Горячая штучка ТС Круггетсы  ВЕС(3 кг)  ПОКОМ</v>
          </cell>
          <cell r="D276">
            <v>2</v>
          </cell>
          <cell r="F276">
            <v>2</v>
          </cell>
        </row>
        <row r="277">
          <cell r="A277" t="str">
            <v>Круггетсы сочные ТМ Горячая штучка ТС Круггетсы 0,25 кг зам  ПОКОМ</v>
          </cell>
          <cell r="D277">
            <v>3</v>
          </cell>
          <cell r="F277">
            <v>1051</v>
          </cell>
        </row>
        <row r="278">
          <cell r="A278" t="str">
            <v>Ла Фаворте с/в "Эликатессе" 140 гр.шт.  СПК</v>
          </cell>
          <cell r="D278">
            <v>206</v>
          </cell>
          <cell r="F278">
            <v>206</v>
          </cell>
        </row>
        <row r="279">
          <cell r="A279" t="str">
            <v>Ливерная Печеночная "Просто выгодно" 0,3 кг.шт.  СПК</v>
          </cell>
          <cell r="D279">
            <v>90</v>
          </cell>
          <cell r="F279">
            <v>90</v>
          </cell>
        </row>
        <row r="280">
          <cell r="A280" t="str">
            <v>Любительская вареная термоус.пак. "Высокий вкус"  СПК</v>
          </cell>
          <cell r="D280">
            <v>93.4</v>
          </cell>
          <cell r="F280">
            <v>93.4</v>
          </cell>
        </row>
        <row r="281">
          <cell r="A281" t="str">
            <v>Мини-пицца Владимирский стандарт с ветчиной и грибами 0,25кг ТМ Владимирский стандарт  ПОКОМ</v>
          </cell>
          <cell r="F281">
            <v>15</v>
          </cell>
        </row>
        <row r="282">
          <cell r="A282" t="str">
            <v>Мини-пицца с ветчиной и сыром 0,3кг ТМ Зареченские  ПОКОМ</v>
          </cell>
          <cell r="F282">
            <v>3</v>
          </cell>
        </row>
        <row r="283">
          <cell r="A283" t="str">
            <v>Мини-сосиски в тесте 0,3кг ТМ Зареченские  ПОКОМ</v>
          </cell>
          <cell r="F283">
            <v>1</v>
          </cell>
        </row>
        <row r="284">
          <cell r="A284" t="str">
            <v>Мини-сосиски в тесте 3,7кг ВЕС заморож. ТМ Зареченские  ПОКОМ</v>
          </cell>
          <cell r="F284">
            <v>266.20299999999997</v>
          </cell>
        </row>
        <row r="285">
          <cell r="A285" t="str">
            <v>Мини-чебуречки с мясом ВЕС 5,5кг ТМ Зареченские  ПОКОМ</v>
          </cell>
          <cell r="F285">
            <v>109.5</v>
          </cell>
        </row>
        <row r="286">
          <cell r="A286" t="str">
            <v>Мини-шарики с курочкой и сыром ТМ Зареченские ВЕС  ПОКОМ</v>
          </cell>
          <cell r="F286">
            <v>186.8</v>
          </cell>
        </row>
        <row r="287">
          <cell r="A287" t="str">
            <v>Наггетсы Foodgital 0,25кг ТМ Горячая штучка  ПОКОМ</v>
          </cell>
          <cell r="F287">
            <v>52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25</v>
          </cell>
          <cell r="F288">
            <v>3731</v>
          </cell>
        </row>
        <row r="289">
          <cell r="A289" t="str">
            <v>Наггетсы Нагетосы Сочная курочка со сметаной и зеленью ТМ Горячая штучка 0,25 ПОКОМ</v>
          </cell>
          <cell r="D289">
            <v>1</v>
          </cell>
          <cell r="F289">
            <v>1</v>
          </cell>
        </row>
        <row r="290">
          <cell r="A290" t="str">
            <v>Наггетсы Нагетосы Сочная курочка ТМ Горячая штучка 0,25 кг зам  ПОКОМ</v>
          </cell>
          <cell r="D290">
            <v>43</v>
          </cell>
          <cell r="F290">
            <v>4555</v>
          </cell>
        </row>
        <row r="291">
          <cell r="A291" t="str">
            <v>Наггетсы с индейкой 0,25кг ТМ Вязанка ТС Няняггетсы Сливушки НД2 замор.  ПОКОМ</v>
          </cell>
          <cell r="D291">
            <v>20</v>
          </cell>
          <cell r="F291">
            <v>2197</v>
          </cell>
        </row>
        <row r="292">
          <cell r="A292" t="str">
            <v>Наггетсы с куриным филе и сыром ТМ Вязанка 0,25 кг ПОКОМ</v>
          </cell>
          <cell r="D292">
            <v>22</v>
          </cell>
          <cell r="F292">
            <v>1358</v>
          </cell>
        </row>
        <row r="293">
          <cell r="A293" t="str">
            <v>Наггетсы Хрустящие 0,3кг ТМ Зареченские  ПОКОМ</v>
          </cell>
          <cell r="F293">
            <v>130</v>
          </cell>
        </row>
        <row r="294">
          <cell r="A294" t="str">
            <v>Наггетсы Хрустящие ТМ Зареченские. ВЕС ПОКОМ</v>
          </cell>
          <cell r="D294">
            <v>6</v>
          </cell>
          <cell r="F294">
            <v>667</v>
          </cell>
        </row>
        <row r="295">
          <cell r="A295" t="str">
            <v>Оригинальная с перцем с/к  СПК</v>
          </cell>
          <cell r="D295">
            <v>92.6</v>
          </cell>
          <cell r="F295">
            <v>92.6</v>
          </cell>
        </row>
        <row r="296">
          <cell r="A296" t="str">
            <v>Оригинальная с перцем с/к 0,235 кг.шт.  СПК</v>
          </cell>
          <cell r="D296">
            <v>78.599999999999994</v>
          </cell>
          <cell r="F296">
            <v>78.599999999999994</v>
          </cell>
        </row>
        <row r="297">
          <cell r="A297" t="str">
            <v>Особая вареная  СПК</v>
          </cell>
          <cell r="D297">
            <v>4</v>
          </cell>
          <cell r="F297">
            <v>4</v>
          </cell>
        </row>
        <row r="298">
          <cell r="A298" t="str">
            <v>Паштет печеночный 140 гр.шт.  СПК</v>
          </cell>
          <cell r="D298">
            <v>44</v>
          </cell>
          <cell r="F298">
            <v>44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3</v>
          </cell>
          <cell r="F299">
            <v>307</v>
          </cell>
        </row>
        <row r="300">
          <cell r="A300" t="str">
            <v>Пельмени Grandmeni с говядиной и свининой 0,7кг ТМ Горячая штучка  ПОКОМ</v>
          </cell>
          <cell r="F300">
            <v>132</v>
          </cell>
        </row>
        <row r="301">
          <cell r="A301" t="str">
            <v>Пельмени Бигбули #МЕГАВКУСИЩЕ с сочной грудинкой 0,9 кг  ПОКОМ</v>
          </cell>
          <cell r="F301">
            <v>5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70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D303">
            <v>15</v>
          </cell>
          <cell r="F303">
            <v>513</v>
          </cell>
        </row>
        <row r="304">
          <cell r="A304" t="str">
            <v>Пельмени Бигбули с мясом ТМ Горячая штучка. флоу-пак сфера 0,4 кг. ПОКОМ</v>
          </cell>
          <cell r="F304">
            <v>112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152</v>
          </cell>
          <cell r="F305">
            <v>967</v>
          </cell>
        </row>
        <row r="306">
          <cell r="A306" t="str">
            <v>Пельмени Бигбули с мясом, Горячая штучка 0,9кг  ПОКОМ</v>
          </cell>
          <cell r="F306">
            <v>1</v>
          </cell>
        </row>
        <row r="307">
          <cell r="A307" t="str">
            <v>Пельмени Бигбули со сливоч.маслом (Мегамаслище) ТМ БУЛЬМЕНИ сфера 0,43. замор. ПОКОМ</v>
          </cell>
          <cell r="F307">
            <v>34</v>
          </cell>
        </row>
        <row r="308">
          <cell r="A308" t="str">
            <v>Пельмени Бигбули со сливочным маслом #МЕГАМАСЛИЩЕ Горячая штучка 0,9 кг  ПОКОМ</v>
          </cell>
          <cell r="F308">
            <v>4</v>
          </cell>
        </row>
        <row r="309">
          <cell r="A309" t="str">
            <v>Пельмени Бигбули со сливочным маслом ТМ Горячая штучка, флоу-пак сфера 0,4. ПОКОМ</v>
          </cell>
          <cell r="D309">
            <v>1</v>
          </cell>
          <cell r="F309">
            <v>100</v>
          </cell>
        </row>
        <row r="310">
          <cell r="A310" t="str">
            <v>Пельмени Бигбули со сливочным маслом ТМ Горячая штучка, флоу-пак сфера 0,7. ПОКОМ</v>
          </cell>
          <cell r="D310">
            <v>13</v>
          </cell>
          <cell r="F310">
            <v>1072</v>
          </cell>
        </row>
        <row r="311">
          <cell r="A311" t="str">
            <v>Пельмени Бульмени по-сибирски с говядиной и свининой ТМ Горячая штучка 0,8 кг ПОКОМ</v>
          </cell>
          <cell r="D311">
            <v>8</v>
          </cell>
          <cell r="F311">
            <v>1070</v>
          </cell>
        </row>
        <row r="312">
          <cell r="A312" t="str">
            <v>Пельмени Бульмени с говядиной и свининой Горячая штучка 0,43  ПОКОМ</v>
          </cell>
          <cell r="F312">
            <v>1</v>
          </cell>
        </row>
        <row r="313">
          <cell r="A313" t="str">
            <v>Пельмени Бульмени с говядиной и свининой Наваристые 2,7кг Горячая штучка ВЕС  ПОКОМ</v>
          </cell>
          <cell r="F313">
            <v>90</v>
          </cell>
        </row>
        <row r="314">
          <cell r="A314" t="str">
            <v>Пельмени Бульмени с говядиной и свининой Наваристые 5кг Горячая штучка ВЕС  ПОКОМ</v>
          </cell>
          <cell r="D314">
            <v>15</v>
          </cell>
          <cell r="F314">
            <v>1193</v>
          </cell>
        </row>
        <row r="315">
          <cell r="A315" t="str">
            <v>Пельмени Бульмени с говядиной и свининой ТМ Горячая штучка. флоу-пак сфера 0,4 кг ПОКОМ</v>
          </cell>
          <cell r="D315">
            <v>18</v>
          </cell>
          <cell r="F315">
            <v>886</v>
          </cell>
        </row>
        <row r="316">
          <cell r="A316" t="str">
            <v>Пельмени Бульмени с говядиной и свининой ТМ Горячая штучка. флоу-пак сфера 0,7 кг ПОКОМ</v>
          </cell>
          <cell r="D316">
            <v>655</v>
          </cell>
          <cell r="F316">
            <v>2790</v>
          </cell>
        </row>
        <row r="317">
          <cell r="A317" t="str">
            <v>Пельмени Бульмени со сливочным маслом Горячая штучка 0,9 кг  ПОКОМ</v>
          </cell>
          <cell r="F317">
            <v>3</v>
          </cell>
        </row>
        <row r="318">
          <cell r="A318" t="str">
            <v>Пельмени Бульмени со сливочным маслом ТМ Горячая штучка. флоу-пак сфера 0,4 кг. ПОКОМ</v>
          </cell>
          <cell r="D318">
            <v>20</v>
          </cell>
          <cell r="F318">
            <v>1168</v>
          </cell>
        </row>
        <row r="319">
          <cell r="A319" t="str">
            <v>Пельмени Бульмени со сливочным маслом ТМ Горячая штучка.флоу-пак сфера 0,7 кг. ПОКОМ</v>
          </cell>
          <cell r="D319">
            <v>1365</v>
          </cell>
          <cell r="F319">
            <v>3870</v>
          </cell>
        </row>
        <row r="320">
          <cell r="A320" t="str">
            <v>Пельмени Домашние с говядиной и свининой 0,7кг, сфера ТМ Зареченские  ПОКОМ</v>
          </cell>
          <cell r="F320">
            <v>13</v>
          </cell>
        </row>
        <row r="321">
          <cell r="A321" t="str">
            <v>Пельмени Домашние со сливочным маслом 0,7кг, сфера ТМ Зареченские  ПОКОМ</v>
          </cell>
          <cell r="F321">
            <v>15</v>
          </cell>
        </row>
        <row r="322">
          <cell r="A322" t="str">
            <v>Пельмени Медвежьи ушки с фермерскими сливками 0,7кг  ПОКОМ</v>
          </cell>
          <cell r="D322">
            <v>3</v>
          </cell>
          <cell r="F322">
            <v>261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D323">
            <v>11</v>
          </cell>
          <cell r="F323">
            <v>337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F324">
            <v>100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5</v>
          </cell>
          <cell r="F325">
            <v>1435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4</v>
          </cell>
          <cell r="F326">
            <v>181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F327">
            <v>412.5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D328">
            <v>6</v>
          </cell>
          <cell r="F328">
            <v>631</v>
          </cell>
        </row>
        <row r="329">
          <cell r="A329" t="str">
            <v>Пельмени Сочные сфера 0,8 кг ТМ Стародворье  ПОКОМ</v>
          </cell>
          <cell r="D329">
            <v>4</v>
          </cell>
          <cell r="F329">
            <v>189</v>
          </cell>
        </row>
        <row r="330">
          <cell r="A330" t="str">
            <v>Пипперони с/к "Эликатессе" 0,10 кг.шт.  СПК</v>
          </cell>
          <cell r="D330">
            <v>7</v>
          </cell>
          <cell r="F330">
            <v>7</v>
          </cell>
        </row>
        <row r="331">
          <cell r="A331" t="str">
            <v>Пирожки с мясом 0,3кг ТМ Зареченские  ПОКОМ</v>
          </cell>
          <cell r="F331">
            <v>44</v>
          </cell>
        </row>
        <row r="332">
          <cell r="A332" t="str">
            <v>Пирожки с мясом 3,7кг ВЕС ТМ Зареченские  ПОКОМ</v>
          </cell>
          <cell r="F332">
            <v>214.602</v>
          </cell>
        </row>
        <row r="333">
          <cell r="A333" t="str">
            <v>Пирожки с яблоком и грушей ВЕС ТМ Зареченские  ПОКОМ</v>
          </cell>
          <cell r="F333">
            <v>18.5</v>
          </cell>
        </row>
        <row r="334">
          <cell r="A334" t="str">
            <v>Плавленый сыр "Шоколадный" 30% 180 гр ТМ "ПАПА МОЖЕТ"  ОСТАНКИНО</v>
          </cell>
          <cell r="D334">
            <v>24</v>
          </cell>
          <cell r="F334">
            <v>24</v>
          </cell>
        </row>
        <row r="335">
          <cell r="A335" t="str">
            <v>Плавленый Сыр 45% "С ветчиной" СТМ "ПапаМожет" 180гр  ОСТАНКИНО</v>
          </cell>
          <cell r="D335">
            <v>43</v>
          </cell>
          <cell r="F335">
            <v>43</v>
          </cell>
        </row>
        <row r="336">
          <cell r="A336" t="str">
            <v>Плавленый Сыр 45% "С грибами" СТМ "ПапаМожет 180гр  ОСТАНКИНО</v>
          </cell>
          <cell r="D336">
            <v>37</v>
          </cell>
          <cell r="F336">
            <v>37</v>
          </cell>
        </row>
        <row r="337">
          <cell r="A337" t="str">
            <v>Покровская вареная 0,47 кг шт.  СПК</v>
          </cell>
          <cell r="D337">
            <v>23</v>
          </cell>
          <cell r="F337">
            <v>23</v>
          </cell>
        </row>
        <row r="338">
          <cell r="A338" t="str">
            <v>ПолуКоп п/к 250 гр.шт. термоформ.пак.  СПК</v>
          </cell>
          <cell r="D338">
            <v>18</v>
          </cell>
          <cell r="F338">
            <v>18</v>
          </cell>
        </row>
        <row r="339">
          <cell r="A339" t="str">
            <v>Продукт колбасный с сыром копченый Коровино 400 гр  ОСТАНКИНО</v>
          </cell>
          <cell r="D339">
            <v>10</v>
          </cell>
          <cell r="F339">
            <v>10</v>
          </cell>
        </row>
        <row r="340">
          <cell r="A340" t="str">
            <v>Ричеза с/к 230 гр.шт.  СПК</v>
          </cell>
          <cell r="D340">
            <v>66</v>
          </cell>
          <cell r="F340">
            <v>66</v>
          </cell>
        </row>
        <row r="341">
          <cell r="A341" t="str">
            <v>Российский сливочный 45% ТМ Папа Может, брус (2шт)  ОСТАНКИНО</v>
          </cell>
          <cell r="D341">
            <v>54.5</v>
          </cell>
          <cell r="F341">
            <v>54.5</v>
          </cell>
        </row>
        <row r="342">
          <cell r="A342" t="str">
            <v>Сальчетти с/к 230 гр.шт.  СПК</v>
          </cell>
          <cell r="D342">
            <v>134</v>
          </cell>
          <cell r="F342">
            <v>134</v>
          </cell>
        </row>
        <row r="343">
          <cell r="A343" t="str">
            <v>Сальчичон с/к 200 гр. срез "Эликатессе" термоформ.пак.  СПК</v>
          </cell>
          <cell r="D343">
            <v>7</v>
          </cell>
          <cell r="F343">
            <v>7</v>
          </cell>
        </row>
        <row r="344">
          <cell r="A344" t="str">
            <v>Салями с перчиком с/к "КолбасГрад" 160 гр.шт. термоус. пак.  СПК</v>
          </cell>
          <cell r="D344">
            <v>116</v>
          </cell>
          <cell r="F344">
            <v>116</v>
          </cell>
        </row>
        <row r="345">
          <cell r="A345" t="str">
            <v>Салями с/к 100 гр.шт.нар. (лоток с ср.защ.атм.)  СПК</v>
          </cell>
          <cell r="D345">
            <v>8</v>
          </cell>
          <cell r="F345">
            <v>8</v>
          </cell>
        </row>
        <row r="346">
          <cell r="A346" t="str">
            <v>Салями Трюфель с/в "Эликатессе" 0,16 кг.шт.  СПК</v>
          </cell>
          <cell r="D346">
            <v>192</v>
          </cell>
          <cell r="F346">
            <v>193</v>
          </cell>
        </row>
        <row r="347">
          <cell r="A347" t="str">
            <v>Сардельки "Докторские" (черева) ( в ср.защ.атм.) 1.0 кг. "Высокий вкус"  СПК</v>
          </cell>
          <cell r="D347">
            <v>50</v>
          </cell>
          <cell r="F347">
            <v>50</v>
          </cell>
        </row>
        <row r="348">
          <cell r="A348" t="str">
            <v>Сардельки "Необыкновенные" (в ср.защ.атм.)  СПК</v>
          </cell>
          <cell r="D348">
            <v>6</v>
          </cell>
          <cell r="F348">
            <v>6</v>
          </cell>
        </row>
        <row r="349">
          <cell r="A349" t="str">
            <v>Сардельки из говядины (черева) (в ср.защ.атм.) "Высокий вкус"  СПК</v>
          </cell>
          <cell r="D349">
            <v>55</v>
          </cell>
          <cell r="F349">
            <v>55</v>
          </cell>
        </row>
        <row r="350">
          <cell r="A350" t="str">
            <v>Семейная с чесночком Экстра вареная  СПК</v>
          </cell>
          <cell r="D350">
            <v>13.6</v>
          </cell>
          <cell r="F350">
            <v>13.6</v>
          </cell>
        </row>
        <row r="351">
          <cell r="A351" t="str">
            <v>Сервелат Европейский в/к, в/с 0,38 кг.шт.термофор.пак  СПК</v>
          </cell>
          <cell r="D351">
            <v>35</v>
          </cell>
          <cell r="F351">
            <v>35</v>
          </cell>
        </row>
        <row r="352">
          <cell r="A352" t="str">
            <v>Сервелат Коньячный в/к 0,38 кг.шт термофор.пак  СПК</v>
          </cell>
          <cell r="D352">
            <v>24</v>
          </cell>
          <cell r="F352">
            <v>24</v>
          </cell>
        </row>
        <row r="353">
          <cell r="A353" t="str">
            <v>Сервелат мелкозернистый в/к 0,5 кг.шт. термоус.пак. "Высокий вкус"  СПК</v>
          </cell>
          <cell r="D353">
            <v>82</v>
          </cell>
          <cell r="F353">
            <v>83</v>
          </cell>
        </row>
        <row r="354">
          <cell r="A354" t="str">
            <v>Сервелат Финский в/к 0,38 кг.шт. термофор.пак.  СПК</v>
          </cell>
          <cell r="D354">
            <v>26</v>
          </cell>
          <cell r="F354">
            <v>26</v>
          </cell>
        </row>
        <row r="355">
          <cell r="A355" t="str">
            <v>Сервелат Фирменный в/к 0,10 кг.шт. нарезка (лоток с ср.защ.атм.)  СПК</v>
          </cell>
          <cell r="D355">
            <v>49</v>
          </cell>
          <cell r="F355">
            <v>49</v>
          </cell>
        </row>
        <row r="356">
          <cell r="A356" t="str">
            <v>Сервелат Фирменный в/к 0,38 кг.шт. термофор.пак.  СПК</v>
          </cell>
          <cell r="D356">
            <v>4</v>
          </cell>
          <cell r="F356">
            <v>4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160</v>
          </cell>
          <cell r="F357">
            <v>160</v>
          </cell>
        </row>
        <row r="358">
          <cell r="A358" t="str">
            <v>Сибирская особая с/к 0,235 кг шт.  СПК</v>
          </cell>
          <cell r="D358">
            <v>236</v>
          </cell>
          <cell r="F358">
            <v>238</v>
          </cell>
        </row>
        <row r="359">
          <cell r="A359" t="str">
            <v>Сливочный со вкусом топл. молока 45% тм Папа Может. брус (2шт)  ОСТАНКИНО</v>
          </cell>
          <cell r="D359">
            <v>45.1</v>
          </cell>
          <cell r="F359">
            <v>45.1</v>
          </cell>
        </row>
        <row r="360">
          <cell r="A360" t="str">
            <v>Снеки  ЖАР-мени ВЕС. рубленые в тесте замор.  ПОКОМ</v>
          </cell>
          <cell r="D360">
            <v>1</v>
          </cell>
          <cell r="F360">
            <v>1</v>
          </cell>
        </row>
        <row r="361">
          <cell r="A361" t="str">
            <v>Сосиски "Баварские" 0,36 кг.шт. вак.упак.  СПК</v>
          </cell>
          <cell r="D361">
            <v>13</v>
          </cell>
          <cell r="F361">
            <v>17</v>
          </cell>
        </row>
        <row r="362">
          <cell r="A362" t="str">
            <v>Сосиски "Молочные" 0,36 кг.шт. вак.упак.  СПК</v>
          </cell>
          <cell r="D362">
            <v>27</v>
          </cell>
          <cell r="F362">
            <v>27</v>
          </cell>
        </row>
        <row r="363">
          <cell r="A363" t="str">
            <v>Сосиски Мини (коллаген) (лоток с ср.защ.атм.) (для ХОРЕКА)  СПК</v>
          </cell>
          <cell r="D363">
            <v>2</v>
          </cell>
          <cell r="F363">
            <v>6.1479999999999997</v>
          </cell>
        </row>
        <row r="364">
          <cell r="A364" t="str">
            <v>Сосиски Мусульманские "Просто выгодно" (в ср.защ.атм.)  СПК</v>
          </cell>
          <cell r="D364">
            <v>24</v>
          </cell>
          <cell r="F364">
            <v>24</v>
          </cell>
        </row>
        <row r="365">
          <cell r="A365" t="str">
            <v>Сосиски Хот-дог подкопченные (лоток с ср.защ.атм.)  СПК</v>
          </cell>
          <cell r="D365">
            <v>22</v>
          </cell>
          <cell r="F365">
            <v>22</v>
          </cell>
        </row>
        <row r="366">
          <cell r="A366" t="str">
            <v>Сочный мегачебурек ТМ Зареченские ВЕС ПОКОМ</v>
          </cell>
          <cell r="F366">
            <v>213.58</v>
          </cell>
        </row>
        <row r="367">
          <cell r="A367" t="str">
            <v>Сыр "Пармезан" 40% кусок 180 гр  ОСТАНКИНО</v>
          </cell>
          <cell r="D367">
            <v>126</v>
          </cell>
          <cell r="F367">
            <v>126</v>
          </cell>
        </row>
        <row r="368">
          <cell r="A368" t="str">
            <v>Сыр Боккончини копченый 40% 100 гр.  ОСТАНКИНО</v>
          </cell>
          <cell r="D368">
            <v>149</v>
          </cell>
          <cell r="F368">
            <v>149</v>
          </cell>
        </row>
        <row r="369">
          <cell r="A369" t="str">
            <v>Сыр колбасный копченый Папа Может 400 гр  ОСТАНКИНО</v>
          </cell>
          <cell r="D369">
            <v>16</v>
          </cell>
          <cell r="F369">
            <v>16</v>
          </cell>
        </row>
        <row r="370">
          <cell r="A370" t="str">
            <v>Сыр Останкино "Алтайский Gold" 50% вес  ОСТАНКИНО</v>
          </cell>
          <cell r="D370">
            <v>2.4</v>
          </cell>
          <cell r="F370">
            <v>2.4</v>
          </cell>
        </row>
        <row r="371">
          <cell r="A371" t="str">
            <v>Сыр ПАПА МОЖЕТ "Гауда Голд" 45% 180 г  ОСТАНКИНО</v>
          </cell>
          <cell r="D371">
            <v>465</v>
          </cell>
          <cell r="F371">
            <v>465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942</v>
          </cell>
          <cell r="F372">
            <v>942</v>
          </cell>
        </row>
        <row r="373">
          <cell r="A373" t="str">
            <v>Сыр ПАПА МОЖЕТ "Министерский" 180гр, 45 %  ОСТАНКИНО</v>
          </cell>
          <cell r="D373">
            <v>193</v>
          </cell>
          <cell r="F373">
            <v>193</v>
          </cell>
        </row>
        <row r="374">
          <cell r="A374" t="str">
            <v>Сыр ПАПА МОЖЕТ "Папин завтрак" 180гр, 45 %  ОСТАНКИНО</v>
          </cell>
          <cell r="D374">
            <v>123</v>
          </cell>
          <cell r="F374">
            <v>123</v>
          </cell>
        </row>
        <row r="375">
          <cell r="A375" t="str">
            <v>Сыр ПАПА МОЖЕТ "Российский традиционный" 45% 180 г  ОСТАНКИНО</v>
          </cell>
          <cell r="D375">
            <v>1022</v>
          </cell>
          <cell r="F375">
            <v>1022</v>
          </cell>
        </row>
        <row r="376">
          <cell r="A376" t="str">
            <v>Сыр Папа Может "Российский традиционный" ВЕС брусок массовая доля жира 50%  ОСТАНКИНО</v>
          </cell>
          <cell r="D376">
            <v>18</v>
          </cell>
          <cell r="F376">
            <v>18</v>
          </cell>
        </row>
        <row r="377">
          <cell r="A377" t="str">
            <v>Сыр ПАПА МОЖЕТ "Тильзитер" 45% 180 г  ОСТАНКИНО</v>
          </cell>
          <cell r="D377">
            <v>262</v>
          </cell>
          <cell r="F377">
            <v>262</v>
          </cell>
        </row>
        <row r="378">
          <cell r="A378" t="str">
            <v>Сыр Папа Может "Тильзитер", 45% брусок ВЕС   ОСТАНКИНО</v>
          </cell>
          <cell r="D378">
            <v>5</v>
          </cell>
          <cell r="F378">
            <v>5</v>
          </cell>
        </row>
        <row r="379">
          <cell r="A379" t="str">
            <v>Сыр плавленый Сливочный ж 45 % 180г ТМ Папа Может (16шт) ОСТАНКИНО</v>
          </cell>
          <cell r="D379">
            <v>82</v>
          </cell>
          <cell r="F379">
            <v>82</v>
          </cell>
        </row>
        <row r="380">
          <cell r="A380" t="str">
            <v>Сыр полутвердый "Гауда", 45%, ВЕС брус из блока 1/5  ОСТАНКИНО</v>
          </cell>
          <cell r="D380">
            <v>30.5</v>
          </cell>
          <cell r="F380">
            <v>30.5</v>
          </cell>
        </row>
        <row r="381">
          <cell r="A381" t="str">
            <v>Сыр полутвердый "Голландский" 45%, брус ВЕС  ОСТАНКИНО</v>
          </cell>
          <cell r="D381">
            <v>77.599999999999994</v>
          </cell>
          <cell r="F381">
            <v>77.599999999999994</v>
          </cell>
        </row>
        <row r="382">
          <cell r="A382" t="str">
            <v>Сыр полутвердый "Тильзитер" 45%, ВЕС брус ТМ "Папа может"  ОСТАНКИНО</v>
          </cell>
          <cell r="D382">
            <v>29</v>
          </cell>
          <cell r="F382">
            <v>29</v>
          </cell>
        </row>
        <row r="383">
          <cell r="A383" t="str">
            <v>Сыр Скаморца свежий 40% 100 гр.  ОСТАНКИНО</v>
          </cell>
          <cell r="D383">
            <v>142</v>
          </cell>
          <cell r="F383">
            <v>142</v>
          </cell>
        </row>
        <row r="384">
          <cell r="A384" t="str">
            <v>Сыр творожный с зеленью 60% Папа может 140 гр.  ОСТАНКИНО</v>
          </cell>
          <cell r="D384">
            <v>101</v>
          </cell>
          <cell r="F384">
            <v>101</v>
          </cell>
        </row>
        <row r="385">
          <cell r="A385" t="str">
            <v>Сыр Чечил копченый 43% 100г/6шт ТМ Папа Может  ОСТАНКИНО</v>
          </cell>
          <cell r="D385">
            <v>141</v>
          </cell>
          <cell r="F385">
            <v>141</v>
          </cell>
        </row>
        <row r="386">
          <cell r="A386" t="str">
            <v>Сыр Чечил свежий 45% 100г/6шт ТМ Папа Может  ОСТАНКИНО</v>
          </cell>
          <cell r="D386">
            <v>185</v>
          </cell>
          <cell r="F386">
            <v>185</v>
          </cell>
        </row>
        <row r="387">
          <cell r="A387" t="str">
            <v>Сыч/Прод Коровино Российский 50% 200г СЗМЖ  ОСТАНКИНО</v>
          </cell>
          <cell r="D387">
            <v>267</v>
          </cell>
          <cell r="F387">
            <v>267</v>
          </cell>
        </row>
        <row r="388">
          <cell r="A388" t="str">
            <v>Сыч/Прод Коровино Российский Оригин 50% ВЕС (5 кг)  ОСТАНКИНО</v>
          </cell>
          <cell r="D388">
            <v>211.4</v>
          </cell>
          <cell r="F388">
            <v>211.4</v>
          </cell>
        </row>
        <row r="389">
          <cell r="A389" t="str">
            <v>Сыч/Прод Коровино Тильзитер 50% 200г СЗМЖ  ОСТАНКИНО</v>
          </cell>
          <cell r="D389">
            <v>126</v>
          </cell>
          <cell r="F389">
            <v>126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149.80000000000001</v>
          </cell>
          <cell r="F390">
            <v>149.80000000000001</v>
          </cell>
        </row>
        <row r="391">
          <cell r="A391" t="str">
            <v>Творожный Сыр 60% Сливочный  СТМ "ПапаМожет" - 140гр  ОСТАНКИНО</v>
          </cell>
          <cell r="D391">
            <v>417</v>
          </cell>
          <cell r="F391">
            <v>417</v>
          </cell>
        </row>
        <row r="392">
          <cell r="A392" t="str">
            <v>Торо Неро с/в "Эликатессе" 140 гр.шт.  СПК</v>
          </cell>
          <cell r="D392">
            <v>68</v>
          </cell>
          <cell r="F392">
            <v>69</v>
          </cell>
        </row>
        <row r="393">
          <cell r="A393" t="str">
            <v>Уши свиные копченые к пиву 0,15кг нар. д/ф шт.  СПК</v>
          </cell>
          <cell r="D393">
            <v>32</v>
          </cell>
          <cell r="F393">
            <v>32</v>
          </cell>
        </row>
        <row r="394">
          <cell r="A394" t="str">
            <v>Фестивальная пора с/к 100 гр.шт.нар. (лоток с ср.защ.атм.)  СПК</v>
          </cell>
          <cell r="D394">
            <v>209</v>
          </cell>
          <cell r="F394">
            <v>209</v>
          </cell>
        </row>
        <row r="395">
          <cell r="A395" t="str">
            <v>Фестивальная пора с/к 235 гр.шт.  СПК</v>
          </cell>
          <cell r="D395">
            <v>460</v>
          </cell>
          <cell r="F395">
            <v>460</v>
          </cell>
        </row>
        <row r="396">
          <cell r="A396" t="str">
            <v>Фестивальная пора с/к термоус.пак  СПК</v>
          </cell>
          <cell r="D396">
            <v>39.9</v>
          </cell>
          <cell r="F396">
            <v>39.9</v>
          </cell>
        </row>
        <row r="397">
          <cell r="A397" t="str">
            <v>Фирменная с/к 200 гр. срез "Эликатессе" термоформ.пак.  СПК</v>
          </cell>
          <cell r="D397">
            <v>75</v>
          </cell>
          <cell r="F397">
            <v>75</v>
          </cell>
        </row>
        <row r="398">
          <cell r="A398" t="str">
            <v>Фуэт с/в "Эликатессе" 160 гр.шт.  СПК</v>
          </cell>
          <cell r="D398">
            <v>199</v>
          </cell>
          <cell r="F398">
            <v>199</v>
          </cell>
        </row>
        <row r="399">
          <cell r="A399" t="str">
            <v>Хинкали Классические ТМ Зареченские ВЕС ПОКОМ</v>
          </cell>
          <cell r="F399">
            <v>56.5</v>
          </cell>
        </row>
        <row r="400">
          <cell r="A400" t="str">
            <v>Хот-догстер ТМ Горячая штучка ТС Хот-Догстер флоу-пак 0,09 кг. ПОКОМ</v>
          </cell>
          <cell r="D400">
            <v>2</v>
          </cell>
          <cell r="F400">
            <v>435</v>
          </cell>
        </row>
        <row r="401">
          <cell r="A401" t="str">
            <v>Хотстеры с сыром 0,25кг ТМ Горячая штучка  ПОКОМ</v>
          </cell>
          <cell r="D401">
            <v>7</v>
          </cell>
          <cell r="F401">
            <v>564</v>
          </cell>
        </row>
        <row r="402">
          <cell r="A402" t="str">
            <v>Хотстеры ТМ Горячая штучка ТС Хотстеры 0,25 кг зам  ПОКОМ</v>
          </cell>
          <cell r="D402">
            <v>384</v>
          </cell>
          <cell r="F402">
            <v>2097</v>
          </cell>
        </row>
        <row r="403">
          <cell r="A403" t="str">
            <v>Хрустящие крылышки острые к пиву ТМ Горячая штучка 0,3кг зам  ПОКОМ</v>
          </cell>
          <cell r="F403">
            <v>550</v>
          </cell>
        </row>
        <row r="404">
          <cell r="A404" t="str">
            <v>Хрустящие крылышки ТМ Горячая штучка 0,3 кг зам  ПОКОМ</v>
          </cell>
          <cell r="D404">
            <v>6</v>
          </cell>
          <cell r="F404">
            <v>641</v>
          </cell>
        </row>
        <row r="405">
          <cell r="A405" t="str">
            <v>Чебупай сладкая клубника 0,2кг ТМ Горячая штучка  ПОКОМ</v>
          </cell>
          <cell r="F405">
            <v>3</v>
          </cell>
        </row>
        <row r="406">
          <cell r="A406" t="str">
            <v>Чебупели Foodgital 0,25кг ТМ Горячая штучка  ПОКОМ</v>
          </cell>
          <cell r="F406">
            <v>24</v>
          </cell>
        </row>
        <row r="407">
          <cell r="A407" t="str">
            <v>Чебупели Курочка гриль ТМ Горячая штучка, 0,3 кг зам  ПОКОМ</v>
          </cell>
          <cell r="D407">
            <v>4</v>
          </cell>
          <cell r="F407">
            <v>296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162</v>
          </cell>
          <cell r="F408">
            <v>1973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17</v>
          </cell>
          <cell r="F409">
            <v>2937</v>
          </cell>
        </row>
        <row r="410">
          <cell r="A410" t="str">
            <v>Чебуреки сочные ВЕС ТМ Зареченские  ПОКОМ</v>
          </cell>
          <cell r="D410">
            <v>10</v>
          </cell>
          <cell r="F410">
            <v>538.70100000000002</v>
          </cell>
        </row>
        <row r="411">
          <cell r="A411" t="str">
            <v>Шпикачки Русские (черева) (в ср.защ.атм.) "Высокий вкус"  СПК</v>
          </cell>
          <cell r="D411">
            <v>40.9</v>
          </cell>
          <cell r="F411">
            <v>40.9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27</v>
          </cell>
          <cell r="F412">
            <v>27</v>
          </cell>
        </row>
        <row r="413">
          <cell r="A413" t="str">
            <v>Юбилейная с/к 0,235 кг.шт.  СПК</v>
          </cell>
          <cell r="D413">
            <v>335</v>
          </cell>
          <cell r="F413">
            <v>335</v>
          </cell>
        </row>
        <row r="414">
          <cell r="A414" t="str">
            <v>Итого</v>
          </cell>
          <cell r="D414">
            <v>99605.524999999994</v>
          </cell>
          <cell r="F414">
            <v>247877.291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19.02.2025 - 19.02.2025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139.66999999999999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97.38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438.81799999999998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309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783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822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49</v>
          </cell>
        </row>
        <row r="16">
          <cell r="A16" t="str">
            <v xml:space="preserve"> 079  Колбаса Сервелат Кремлевский,  0.35 кг, ПОКОМ</v>
          </cell>
          <cell r="D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221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111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114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93.825999999999993</v>
          </cell>
        </row>
        <row r="23">
          <cell r="A23" t="str">
            <v xml:space="preserve"> 201  Ветчина Нежная ТМ Особый рецепт, (2,5кг), ПОКОМ</v>
          </cell>
          <cell r="D23">
            <v>969.76800000000003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87.995000000000005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232.03100000000001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130.59899999999999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47.189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42.305999999999997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106.863</v>
          </cell>
        </row>
        <row r="30">
          <cell r="A30" t="str">
            <v xml:space="preserve"> 247  Сардельки Нежные, ВЕС.  ПОКОМ</v>
          </cell>
          <cell r="D30">
            <v>31.905999999999999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8.3710000000000004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217.09399999999999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23.510999999999999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24.738</v>
          </cell>
        </row>
        <row r="35">
          <cell r="A35" t="str">
            <v xml:space="preserve"> 263  Шпикачки Стародворские, ВЕС.  ПОКОМ</v>
          </cell>
          <cell r="D35">
            <v>25.555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1.8120000000000001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4.2990000000000004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10.006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212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550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1153</v>
          </cell>
        </row>
        <row r="42">
          <cell r="A42" t="str">
            <v xml:space="preserve"> 283  Сосиски Сочинки, ВЕС, ТМ Стародворье ПОКОМ</v>
          </cell>
          <cell r="D42">
            <v>154.66200000000001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125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224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65.328999999999994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340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589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17.628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51.39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229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346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225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63.103999999999999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172.316</v>
          </cell>
        </row>
        <row r="55">
          <cell r="A55" t="str">
            <v xml:space="preserve"> 316  Колбаса Нежная ТМ Зареченские ВЕС  ПОКОМ</v>
          </cell>
          <cell r="D55">
            <v>6.008</v>
          </cell>
        </row>
        <row r="56">
          <cell r="A56" t="str">
            <v xml:space="preserve"> 318  Сосиски Датские ТМ Зареченские, ВЕС  ПОКОМ</v>
          </cell>
          <cell r="D56">
            <v>744.678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667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754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200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102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196.209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69</v>
          </cell>
        </row>
        <row r="64">
          <cell r="A64" t="str">
            <v xml:space="preserve"> 335  Колбаса Сливушка ТМ Вязанка. ВЕС.  ПОКОМ </v>
          </cell>
          <cell r="D64">
            <v>53.768000000000001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2.7519999999999998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619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540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88.539000000000001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51.402999999999999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123.331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72.936999999999998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34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57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105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20.613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128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161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24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130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49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1049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1212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5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74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27.55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1.45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54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8.6999999999999993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3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31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260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77.34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862.16300000000001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1017.742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846.28099999999995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6.71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39.216000000000001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24</v>
          </cell>
        </row>
        <row r="100">
          <cell r="A100" t="str">
            <v xml:space="preserve"> 478  Сардельки Зареченские ВЕС ТМ Зареченские  ПОКОМ</v>
          </cell>
          <cell r="D100">
            <v>24.085999999999999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2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1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191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131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143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117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4.0720000000000001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133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10.88</v>
          </cell>
        </row>
        <row r="111">
          <cell r="A111" t="str">
            <v xml:space="preserve"> 507  Колбаса Персидская халяль ВЕС ТМ Вязанка  ПОКОМ</v>
          </cell>
          <cell r="D111">
            <v>4.2510000000000003</v>
          </cell>
        </row>
        <row r="112">
          <cell r="A112" t="str">
            <v xml:space="preserve"> 508  Сосиски Аравийские ВЕС ТМ Вязанка  ПОКОМ</v>
          </cell>
          <cell r="D112">
            <v>5.1349999999999998</v>
          </cell>
        </row>
        <row r="113">
          <cell r="A113" t="str">
            <v xml:space="preserve"> 509  Колбаса Пряная Халяль ВЕС ТМ Сафияль  ПОКОМ</v>
          </cell>
          <cell r="D113">
            <v>9.4640000000000004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D114">
            <v>30</v>
          </cell>
        </row>
        <row r="115">
          <cell r="A115" t="str">
            <v>1146 Ароматная с/к в/у ОСТАНКИНО</v>
          </cell>
          <cell r="D115">
            <v>2.0179999999999998</v>
          </cell>
        </row>
        <row r="116">
          <cell r="A116" t="str">
            <v>3215 ВЕТЧ.МЯСНАЯ Папа может п/о 0.4кг 8шт.    ОСТАНКИНО</v>
          </cell>
          <cell r="D116">
            <v>76</v>
          </cell>
        </row>
        <row r="117">
          <cell r="A117" t="str">
            <v>3680 ПРЕСИЖН с/к дек. спец мгс ОСТАНКИНО</v>
          </cell>
          <cell r="D117">
            <v>6.0000000000000001E-3</v>
          </cell>
        </row>
        <row r="118">
          <cell r="A118" t="str">
            <v>3684 ПРЕСИЖН с/к в/у 1/250 8шт.   ОСТАНКИНО</v>
          </cell>
          <cell r="D118">
            <v>21</v>
          </cell>
        </row>
        <row r="119">
          <cell r="A119" t="str">
            <v>4063 МЯСНАЯ Папа может вар п/о_Л   ОСТАНКИНО</v>
          </cell>
          <cell r="D119">
            <v>385.56700000000001</v>
          </cell>
        </row>
        <row r="120">
          <cell r="A120" t="str">
            <v>4117 ЭКСТРА Папа может с/к в/у_Л   ОСТАНКИНО</v>
          </cell>
          <cell r="D120">
            <v>8.5370000000000008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24.167999999999999</v>
          </cell>
        </row>
        <row r="122">
          <cell r="A122" t="str">
            <v>4691 ШЕЙКА КОПЧЕНАЯ к/в мл/к в/у 300*6  ОСТАНКИНО</v>
          </cell>
          <cell r="D122">
            <v>-4</v>
          </cell>
        </row>
        <row r="123">
          <cell r="A123" t="str">
            <v>4786 КОЛБ.СНЭКИ Папа может в/к мгс 1/70_5  ОСТАНКИНО</v>
          </cell>
          <cell r="D123">
            <v>21</v>
          </cell>
        </row>
        <row r="124">
          <cell r="A124" t="str">
            <v>4813 ФИЛЕЙНАЯ Папа может вар п/о_Л   ОСТАНКИНО</v>
          </cell>
          <cell r="D124">
            <v>130.73599999999999</v>
          </cell>
        </row>
        <row r="125">
          <cell r="A125" t="str">
            <v>4993 САЛЯМИ ИТАЛЬЯНСКАЯ с/к в/у 1/250*8_120c ОСТАНКИНО</v>
          </cell>
          <cell r="D125">
            <v>81</v>
          </cell>
        </row>
        <row r="126">
          <cell r="A126" t="str">
            <v>5246 ДОКТОРСКАЯ ПРЕМИУМ вар б/о мгс_30с ОСТАНКИНО</v>
          </cell>
          <cell r="D126">
            <v>14.782</v>
          </cell>
        </row>
        <row r="127">
          <cell r="A127" t="str">
            <v>5247 РУССКАЯ ПРЕМИУМ вар б/о мгс_30с ОСТАНКИНО</v>
          </cell>
          <cell r="D127">
            <v>9.7240000000000002</v>
          </cell>
        </row>
        <row r="128">
          <cell r="A128" t="str">
            <v>5341 СЕРВЕЛАТ ОХОТНИЧИЙ в/к в/у  ОСТАНКИНО</v>
          </cell>
          <cell r="D128">
            <v>87.21</v>
          </cell>
        </row>
        <row r="129">
          <cell r="A129" t="str">
            <v>5483 ЭКСТРА Папа может с/к в/у 1/250 8шт.   ОСТАНКИНО</v>
          </cell>
          <cell r="D129">
            <v>109</v>
          </cell>
        </row>
        <row r="130">
          <cell r="A130" t="str">
            <v>5544 Сервелат Финский в/к в/у_45с НОВАЯ ОСТАНКИНО</v>
          </cell>
          <cell r="D130">
            <v>222.536</v>
          </cell>
        </row>
        <row r="131">
          <cell r="A131" t="str">
            <v>5679 САЛЯМИ ИТАЛЬЯНСКАЯ с/к в/у 1/150_60с ОСТАНКИНО</v>
          </cell>
          <cell r="D131">
            <v>55</v>
          </cell>
        </row>
        <row r="132">
          <cell r="A132" t="str">
            <v>5682 САЛЯМИ МЕЛКОЗЕРНЕНАЯ с/к в/у 1/120_60с   ОСТАНКИНО</v>
          </cell>
          <cell r="D132">
            <v>389</v>
          </cell>
        </row>
        <row r="133">
          <cell r="A133" t="str">
            <v>5706 АРОМАТНАЯ Папа может с/к в/у 1/250 8шт.  ОСТАНКИНО</v>
          </cell>
          <cell r="D133">
            <v>151</v>
          </cell>
        </row>
        <row r="134">
          <cell r="A134" t="str">
            <v>5708 ПОСОЛЬСКАЯ Папа может с/к в/у ОСТАНКИНО</v>
          </cell>
          <cell r="D134">
            <v>5.9509999999999996</v>
          </cell>
        </row>
        <row r="135">
          <cell r="A135" t="str">
            <v>5851 ЭКСТРА Папа может вар п/о   ОСТАНКИНО</v>
          </cell>
          <cell r="D135">
            <v>116.688</v>
          </cell>
        </row>
        <row r="136">
          <cell r="A136" t="str">
            <v>5931 ОХОТНИЧЬЯ Папа может с/к в/у 1/220 8шт.   ОСТАНКИНО</v>
          </cell>
          <cell r="D136">
            <v>205</v>
          </cell>
        </row>
        <row r="137">
          <cell r="A137" t="str">
            <v>6004 РАГУ СВИНОЕ 1кг 8шт.зам_120с ОСТАНКИНО</v>
          </cell>
          <cell r="D137">
            <v>24</v>
          </cell>
        </row>
        <row r="138">
          <cell r="A138" t="str">
            <v>6158 ВРЕМЯ ОЛИВЬЕ Папа может вар п/о 0.4кг   ОСТАНКИНО</v>
          </cell>
          <cell r="D138">
            <v>220</v>
          </cell>
        </row>
        <row r="139">
          <cell r="A139" t="str">
            <v>6200 ГРУДИНКА ПРЕМИУМ к/в мл/к в/у 0.3кг  ОСТАНКИНО</v>
          </cell>
          <cell r="D139">
            <v>130</v>
          </cell>
        </row>
        <row r="140">
          <cell r="A140" t="str">
            <v>6201 ГРУДИНКА ПРЕМИУМ к/в с/н в/у 1/150 8 шт ОСТАНКИНО</v>
          </cell>
          <cell r="D140">
            <v>-5</v>
          </cell>
        </row>
        <row r="141">
          <cell r="A141" t="str">
            <v>6206 СВИНИНА ПО-ДОМАШНЕМУ к/в мл/к в/у 0.3кг  ОСТАНКИНО</v>
          </cell>
          <cell r="D141">
            <v>118</v>
          </cell>
        </row>
        <row r="142">
          <cell r="A142" t="str">
            <v>6221 НЕАПОЛИТАНСКИЙ ДУЭТ с/к с/н мгс 1/90  ОСТАНКИНО</v>
          </cell>
          <cell r="D142">
            <v>66</v>
          </cell>
        </row>
        <row r="143">
          <cell r="A143" t="str">
            <v>6222 ИТАЛЬЯНСКОЕ АССОРТИ с/в с/н мгс 1/90 ОСТАНКИНО</v>
          </cell>
          <cell r="D143">
            <v>21</v>
          </cell>
        </row>
        <row r="144">
          <cell r="A144" t="str">
            <v>6228 МЯСНОЕ АССОРТИ к/з с/н мгс 1/90 10шт.  ОСТАНКИНО</v>
          </cell>
          <cell r="D144">
            <v>96</v>
          </cell>
        </row>
        <row r="145">
          <cell r="A145" t="str">
            <v>6247 ДОМАШНЯЯ Папа может вар п/о 0,4кг 8шт.  ОСТАНКИНО</v>
          </cell>
          <cell r="D145">
            <v>54</v>
          </cell>
        </row>
        <row r="146">
          <cell r="A146" t="str">
            <v>6268 ГОВЯЖЬЯ Папа может вар п/о 0,4кг 8 шт.  ОСТАНКИНО</v>
          </cell>
          <cell r="D146">
            <v>81</v>
          </cell>
        </row>
        <row r="147">
          <cell r="A147" t="str">
            <v>6279 КОРЕЙКА ПО-ОСТ.к/в в/с с/н в/у 1/150_45с  ОСТАНКИНО</v>
          </cell>
          <cell r="D147">
            <v>80</v>
          </cell>
        </row>
        <row r="148">
          <cell r="A148" t="str">
            <v>6303 МЯСНЫЕ Папа может сос п/о мгс 1.5*3  ОСТАНКИНО</v>
          </cell>
          <cell r="D148">
            <v>114.654</v>
          </cell>
        </row>
        <row r="149">
          <cell r="A149" t="str">
            <v>6324 ДОКТОРСКАЯ ГОСТ вар п/о 0.4кг 8шт.  ОСТАНКИНО</v>
          </cell>
          <cell r="D149">
            <v>28</v>
          </cell>
        </row>
        <row r="150">
          <cell r="A150" t="str">
            <v>6325 ДОКТОРСКАЯ ПРЕМИУМ вар п/о 0.4кг 8шт.  ОСТАНКИНО</v>
          </cell>
          <cell r="D150">
            <v>178</v>
          </cell>
        </row>
        <row r="151">
          <cell r="A151" t="str">
            <v>6333 МЯСНАЯ Папа может вар п/о 0.4кг 8шт.  ОСТАНКИНО</v>
          </cell>
          <cell r="D151">
            <v>1205</v>
          </cell>
        </row>
        <row r="152">
          <cell r="A152" t="str">
            <v>6340 ДОМАШНИЙ РЕЦЕПТ Коровино 0.5кг 8шт.  ОСТАНКИНО</v>
          </cell>
          <cell r="D152">
            <v>86</v>
          </cell>
        </row>
        <row r="153">
          <cell r="A153" t="str">
            <v>6341 ДОМАШНИЙ РЕЦЕПТ СО ШПИКОМ Коровино 0.5кг  ОСТАНКИНО</v>
          </cell>
          <cell r="D153">
            <v>-1</v>
          </cell>
        </row>
        <row r="154">
          <cell r="A154" t="str">
            <v>6344 СОЧНАЯ Папа может вар п/о 0.4кг  ОСТАНКИНО</v>
          </cell>
          <cell r="D154">
            <v>81</v>
          </cell>
        </row>
        <row r="155">
          <cell r="A155" t="str">
            <v>6353 ЭКСТРА Папа может вар п/о 0.4кг 8шт.  ОСТАНКИНО</v>
          </cell>
          <cell r="D155">
            <v>558</v>
          </cell>
        </row>
        <row r="156">
          <cell r="A156" t="str">
            <v>6392 ФИЛЕЙНАЯ Папа может вар п/о 0.4кг. ОСТАНКИНО</v>
          </cell>
          <cell r="D156">
            <v>1017</v>
          </cell>
        </row>
        <row r="157">
          <cell r="A157" t="str">
            <v>6411 ВЕТЧ.РУБЛЕНАЯ ПМ в/у срез 0.3кг 6шт.  ОСТАНКИНО</v>
          </cell>
          <cell r="D157">
            <v>33</v>
          </cell>
        </row>
        <row r="158">
          <cell r="A158" t="str">
            <v>6415 БАЛЫКОВАЯ Коровино п/к в/у 0.84кг 6шт.  ОСТАНКИНО</v>
          </cell>
          <cell r="D158">
            <v>8</v>
          </cell>
        </row>
        <row r="159">
          <cell r="A159" t="str">
            <v>6426 КЛАССИЧЕСКАЯ ПМ вар п/о 0.3кг 8шт.  ОСТАНКИНО</v>
          </cell>
          <cell r="D159">
            <v>494</v>
          </cell>
        </row>
        <row r="160">
          <cell r="A160" t="str">
            <v>6448 СВИНИНА МАДЕРА с/к с/н в/у 1/100 10шт.   ОСТАНКИНО</v>
          </cell>
          <cell r="D160">
            <v>64</v>
          </cell>
        </row>
        <row r="161">
          <cell r="A161" t="str">
            <v>6453 ЭКСТРА Папа может с/к с/н в/у 1/100 14шт.   ОСТАНКИНО</v>
          </cell>
          <cell r="D161">
            <v>234</v>
          </cell>
        </row>
        <row r="162">
          <cell r="A162" t="str">
            <v>6454 АРОМАТНАЯ с/к с/н в/у 1/100 14шт.  ОСТАНКИНО</v>
          </cell>
          <cell r="D162">
            <v>311</v>
          </cell>
        </row>
        <row r="163">
          <cell r="A163" t="str">
            <v>6459 СЕРВЕЛАТ ШВЕЙЦАРСК. в/к с/н в/у 1/100*10  ОСТАНКИНО</v>
          </cell>
          <cell r="D163">
            <v>133</v>
          </cell>
        </row>
        <row r="164">
          <cell r="A164" t="str">
            <v>6470 ВЕТЧ.МРАМОРНАЯ в/у_45с  ОСТАНКИНО</v>
          </cell>
          <cell r="D164">
            <v>24.66</v>
          </cell>
        </row>
        <row r="165">
          <cell r="A165" t="str">
            <v>6492 ШПИК С ЧЕСНОК.И ПЕРЦЕМ к/в в/у 0.3кг_45c  ОСТАНКИНО</v>
          </cell>
          <cell r="D165">
            <v>41</v>
          </cell>
        </row>
        <row r="166">
          <cell r="A166" t="str">
            <v>6495 ВЕТЧ.МРАМОРНАЯ в/у срез 0.3кг 6шт_45с  ОСТАНКИНО</v>
          </cell>
          <cell r="D166">
            <v>77</v>
          </cell>
        </row>
        <row r="167">
          <cell r="A167" t="str">
            <v>6527 ШПИКАЧКИ СОЧНЫЕ ПМ сар б/о мгс 1*3 45с ОСТАНКИНО</v>
          </cell>
          <cell r="D167">
            <v>104.27</v>
          </cell>
        </row>
        <row r="168">
          <cell r="A168" t="str">
            <v>6586 МРАМОРНАЯ И БАЛЫКОВАЯ в/к с/н мгс 1/90 ОСТАНКИНО</v>
          </cell>
          <cell r="D168">
            <v>18</v>
          </cell>
        </row>
        <row r="169">
          <cell r="A169" t="str">
            <v>6609 С ГОВЯДИНОЙ ПМ сар б/о мгс 0.4кг_45с ОСТАНКИНО</v>
          </cell>
          <cell r="D169">
            <v>10</v>
          </cell>
        </row>
        <row r="170">
          <cell r="A170" t="str">
            <v>6616 МОЛОЧНЫЕ КЛАССИЧЕСКИЕ сос п/о в/у 0.3кг  ОСТАНКИНО</v>
          </cell>
          <cell r="D170">
            <v>88</v>
          </cell>
        </row>
        <row r="171">
          <cell r="A171" t="str">
            <v>6666 БОЯНСКАЯ Папа может п/к в/у 0,28кг 8 шт. ОСТАНКИНО</v>
          </cell>
          <cell r="D171">
            <v>332</v>
          </cell>
        </row>
        <row r="172">
          <cell r="A172" t="str">
            <v>6683 СЕРВЕЛАТ ЗЕРНИСТЫЙ ПМ в/к в/у 0,35кг  ОСТАНКИНО</v>
          </cell>
          <cell r="D172">
            <v>807</v>
          </cell>
        </row>
        <row r="173">
          <cell r="A173" t="str">
            <v>6684 СЕРВЕЛАТ КАРЕЛЬСКИЙ ПМ в/к в/у 0.28кг  ОСТАНКИНО</v>
          </cell>
          <cell r="D173">
            <v>562</v>
          </cell>
        </row>
        <row r="174">
          <cell r="A174" t="str">
            <v>6689 СЕРВЕЛАТ ОХОТНИЧИЙ ПМ в/к в/у 0,35кг 8шт  ОСТАНКИНО</v>
          </cell>
          <cell r="D174">
            <v>687</v>
          </cell>
        </row>
        <row r="175">
          <cell r="A175" t="str">
            <v>6697 СЕРВЕЛАТ ФИНСКИЙ ПМ в/к в/у 0,35кг 8шт.  ОСТАНКИНО</v>
          </cell>
          <cell r="D175">
            <v>936</v>
          </cell>
        </row>
        <row r="176">
          <cell r="A176" t="str">
            <v>6713 СОЧНЫЙ ГРИЛЬ ПМ сос п/о мгс 0.41кг 8шт.  ОСТАНКИНО</v>
          </cell>
          <cell r="D176">
            <v>352</v>
          </cell>
        </row>
        <row r="177">
          <cell r="A177" t="str">
            <v>6724 МОЛОЧНЫЕ ПМ сос п/о мгс 0.41кг 10шт.  ОСТАНКИНО</v>
          </cell>
          <cell r="D177">
            <v>42</v>
          </cell>
        </row>
        <row r="178">
          <cell r="A178" t="str">
            <v>6762 СЛИВОЧНЫЕ сос ц/о мгс 0.41кг 8шт.  ОСТАНКИНО</v>
          </cell>
          <cell r="D178">
            <v>6</v>
          </cell>
        </row>
        <row r="179">
          <cell r="A179" t="str">
            <v>6765 РУБЛЕНЫЕ сос ц/о мгс 0.36кг 6шт.  ОСТАНКИНО</v>
          </cell>
          <cell r="D179">
            <v>144</v>
          </cell>
        </row>
        <row r="180">
          <cell r="A180" t="str">
            <v>6773 САЛЯМИ Папа может п/к в/у 0,28кг 8шт.  ОСТАНКИНО</v>
          </cell>
          <cell r="D180">
            <v>166</v>
          </cell>
        </row>
        <row r="181">
          <cell r="A181" t="str">
            <v>6785 ВЕНСКАЯ САЛЯМИ п/к в/у 0.33кг 8шт.  ОСТАНКИНО</v>
          </cell>
          <cell r="D181">
            <v>79</v>
          </cell>
        </row>
        <row r="182">
          <cell r="A182" t="str">
            <v>6787 СЕРВЕЛАТ КРЕМЛЕВСКИЙ в/к в/у 0,33кг 8шт.  ОСТАНКИНО</v>
          </cell>
          <cell r="D182">
            <v>36</v>
          </cell>
        </row>
        <row r="183">
          <cell r="A183" t="str">
            <v>6791 СЕРВЕЛАТ ПРЕМИУМ в/к в/у 0,33кг 8шт.  ОСТАНКИНО</v>
          </cell>
          <cell r="D183">
            <v>-7</v>
          </cell>
        </row>
        <row r="184">
          <cell r="A184" t="str">
            <v>6793 БАЛЫКОВАЯ в/к в/у 0,33кг 8шт.  ОСТАНКИНО</v>
          </cell>
          <cell r="D184">
            <v>106</v>
          </cell>
        </row>
        <row r="185">
          <cell r="A185" t="str">
            <v>6794 БАЛЫКОВАЯ в/к в/у  ОСТАНКИНО</v>
          </cell>
          <cell r="D185">
            <v>4.468</v>
          </cell>
        </row>
        <row r="186">
          <cell r="A186" t="str">
            <v>6801 ОСТАНКИНСКАЯ вар п/о 0.4кг 8шт.  ОСТАНКИНО</v>
          </cell>
          <cell r="D186">
            <v>11</v>
          </cell>
        </row>
        <row r="187">
          <cell r="A187" t="str">
            <v>6829 МОЛОЧНЫЕ КЛАССИЧЕСКИЕ сос п/о мгс 2*4_С  ОСТАНКИНО</v>
          </cell>
          <cell r="D187">
            <v>96.234999999999999</v>
          </cell>
        </row>
        <row r="188">
          <cell r="A188" t="str">
            <v>6837 ФИЛЕЙНЫЕ Папа Может сос ц/о мгс 0.4кг  ОСТАНКИНО</v>
          </cell>
          <cell r="D188">
            <v>150</v>
          </cell>
        </row>
        <row r="189">
          <cell r="A189" t="str">
            <v>6842 ДЫМОВИЦА ИЗ ОКОРОКА к/в мл/к в/у 0,3кг  ОСТАНКИНО</v>
          </cell>
          <cell r="D189">
            <v>9</v>
          </cell>
        </row>
        <row r="190">
          <cell r="A190" t="str">
            <v>6854 МОЛОЧНЫЕ ПРЕМИУМ ПМ сос п/о мгс 0.6кг  ОСТАНКИНО</v>
          </cell>
          <cell r="D190">
            <v>-1</v>
          </cell>
        </row>
        <row r="191">
          <cell r="A191" t="str">
            <v>6861 ДОМАШНИЙ РЕЦЕПТ Коровино вар п/о  ОСТАНКИНО</v>
          </cell>
          <cell r="D191">
            <v>71.375</v>
          </cell>
        </row>
        <row r="192">
          <cell r="A192" t="str">
            <v>6862 ДОМАШНИЙ РЕЦЕПТ СО ШПИК. Коровино вар п/о  ОСТАНКИНО</v>
          </cell>
          <cell r="D192">
            <v>9.9179999999999993</v>
          </cell>
        </row>
        <row r="193">
          <cell r="A193" t="str">
            <v>6866 ВЕТЧ.НЕЖНАЯ Коровино п/о_Маяк  ОСТАНКИНО</v>
          </cell>
          <cell r="D193">
            <v>33.17</v>
          </cell>
        </row>
        <row r="194">
          <cell r="A194" t="str">
            <v>6869 С ГОВЯДИНОЙ СН сос п/о мгс 1кг 6шт.  ОСТАНКИНО</v>
          </cell>
          <cell r="D194">
            <v>-1</v>
          </cell>
        </row>
        <row r="195">
          <cell r="A195" t="str">
            <v>6909 ДЛЯ ДЕТЕЙ сос п/о мгс 0.33кг 8шт.  ОСТАНКИНО</v>
          </cell>
          <cell r="D195">
            <v>83</v>
          </cell>
        </row>
        <row r="196">
          <cell r="A196" t="str">
            <v>6955 СОЧНЫЕ Папа может сос п/о мгс1.5*4_А Останкино</v>
          </cell>
          <cell r="D196">
            <v>-0.85</v>
          </cell>
        </row>
        <row r="197">
          <cell r="A197" t="str">
            <v>6962 МЯСНИКС ПМ сос б/о мгс 1/160 10шт.  ОСТАНКИНО</v>
          </cell>
          <cell r="D197">
            <v>7</v>
          </cell>
        </row>
        <row r="198">
          <cell r="A198" t="str">
            <v>6987 СУПЕР СЫТНЫЕ ПМ сос п/о мгс 0.6кг 8 шт.  ОСТАНКИНО</v>
          </cell>
          <cell r="D198">
            <v>26</v>
          </cell>
        </row>
        <row r="199">
          <cell r="A199" t="str">
            <v>7001 КЛАССИЧЕСКИЕ Папа может сар б/о мгс 1*3  ОСТАНКИНО</v>
          </cell>
          <cell r="D199">
            <v>53.057000000000002</v>
          </cell>
        </row>
        <row r="200">
          <cell r="A200" t="str">
            <v>7035 ВЕТЧ.КЛАССИЧЕСКАЯ ПМ п/о 0.35кг 8шт.  ОСТАНКИНО</v>
          </cell>
          <cell r="D200">
            <v>46</v>
          </cell>
        </row>
        <row r="201">
          <cell r="A201" t="str">
            <v>7038 С ГОВЯДИНОЙ ПМ сос п/о мгс 1.5*4  ОСТАНКИНО</v>
          </cell>
          <cell r="D201">
            <v>38.706000000000003</v>
          </cell>
        </row>
        <row r="202">
          <cell r="A202" t="str">
            <v>7040 С ИНДЕЙКОЙ ПМ сос ц/о в/у 1/270 8шт.  ОСТАНКИНО</v>
          </cell>
          <cell r="D202">
            <v>80</v>
          </cell>
        </row>
        <row r="203">
          <cell r="A203" t="str">
            <v>7045 БЕКОН Папа может с/к с/н в/у 1/250 7 шт ОСТАНКИНО</v>
          </cell>
          <cell r="D203">
            <v>2</v>
          </cell>
        </row>
        <row r="204">
          <cell r="A204" t="str">
            <v>7052 ПЕППЕРОНИ с/к с/н мгс 1*2_HRC  ОСТАНКИНО</v>
          </cell>
          <cell r="D204">
            <v>4.1909999999999998</v>
          </cell>
        </row>
        <row r="205">
          <cell r="A205" t="str">
            <v>7053 БЕКОН ДЛЯ КУЛИНАРИИ с/к с/н мгс 1*2_HRC  ОСТАНКИНО</v>
          </cell>
          <cell r="D205">
            <v>7.4349999999999996</v>
          </cell>
        </row>
        <row r="206">
          <cell r="A206" t="str">
            <v>7059 ШПИКАЧКИ СОЧНЫЕ С БЕК. п/о мгс 0.3кг_60с  ОСТАНКИНО</v>
          </cell>
          <cell r="D206">
            <v>14</v>
          </cell>
        </row>
        <row r="207">
          <cell r="A207" t="str">
            <v>7066 СОЧНЫЕ ПМ сос п/о мгс 0.41кг 10шт_50с  ОСТАНКИНО</v>
          </cell>
          <cell r="D207">
            <v>1849</v>
          </cell>
        </row>
        <row r="208">
          <cell r="A208" t="str">
            <v>7070 СОЧНЫЕ ПМ сос п/о мгс 1.5*4_А_50с  ОСТАНКИНО</v>
          </cell>
          <cell r="D208">
            <v>696.54499999999996</v>
          </cell>
        </row>
        <row r="209">
          <cell r="A209" t="str">
            <v>7073 МОЛОЧ.ПРЕМИУМ ПМ сос п/о в/у 1/350_50с  ОСТАНКИНО</v>
          </cell>
          <cell r="D209">
            <v>505</v>
          </cell>
        </row>
        <row r="210">
          <cell r="A210" t="str">
            <v>7074 МОЛОЧ.ПРЕМИУМ ПМ сос п/о мгс 0.6кг_50с  ОСТАНКИНО</v>
          </cell>
          <cell r="D210">
            <v>37</v>
          </cell>
        </row>
        <row r="211">
          <cell r="A211" t="str">
            <v>7075 МОЛОЧ.ПРЕМИУМ ПМ сос п/о мгс 1.5*4_О_50с  ОСТАНКИНО</v>
          </cell>
          <cell r="D211">
            <v>36.956000000000003</v>
          </cell>
        </row>
        <row r="212">
          <cell r="A212" t="str">
            <v>7077 МЯСНЫЕ С ГОВЯД.ПМ сос п/о мгс 0.4кг_50с  ОСТАНКИНО</v>
          </cell>
          <cell r="D212">
            <v>256</v>
          </cell>
        </row>
        <row r="213">
          <cell r="A213" t="str">
            <v>7080 СЛИВОЧНЫЕ ПМ сос п/о мгс 0.41кг 10шт. 50с  ОСТАНКИНО</v>
          </cell>
          <cell r="D213">
            <v>572</v>
          </cell>
        </row>
        <row r="214">
          <cell r="A214" t="str">
            <v>7082 СЛИВОЧНЫЕ ПМ сос п/о мгс 1.5*4_50с  ОСТАНКИНО</v>
          </cell>
          <cell r="D214">
            <v>29.445</v>
          </cell>
        </row>
        <row r="215">
          <cell r="A215" t="str">
            <v>7087 ШПИК С ЧЕСНОК.И ПЕРЦЕМ к/в в/у 0.3кг_50с  ОСТАНКИНО</v>
          </cell>
          <cell r="D215">
            <v>1</v>
          </cell>
        </row>
        <row r="216">
          <cell r="A216" t="str">
            <v>7090 СВИНИНА ПО-ДОМ. к/в мл/к в/у 0.3кг_50с  ОСТАНКИНО</v>
          </cell>
          <cell r="D216">
            <v>9</v>
          </cell>
        </row>
        <row r="217">
          <cell r="A217" t="str">
            <v>7092 БЕКОН Папа может с/к с/н в/у 1/140_50с  ОСТАНКИНО</v>
          </cell>
          <cell r="D217">
            <v>176</v>
          </cell>
        </row>
        <row r="218">
          <cell r="A218" t="str">
            <v>7103 БЕКОН с/к с/н в/у 1/180 10шт.  ОСТАНКИНО</v>
          </cell>
          <cell r="D218">
            <v>32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13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53</v>
          </cell>
        </row>
        <row r="221">
          <cell r="A221" t="str">
            <v>Балыковая с/к 200 гр. срез "Эликатессе" термоформ.пак.  СПК</v>
          </cell>
          <cell r="D221">
            <v>43</v>
          </cell>
        </row>
        <row r="222">
          <cell r="A222" t="str">
            <v>БОНУС ДОМАШНИЙ РЕЦЕПТ Коровино 0.5кг 8шт. (6305)</v>
          </cell>
          <cell r="D222">
            <v>3</v>
          </cell>
        </row>
        <row r="223">
          <cell r="A223" t="str">
            <v>БОНУС ДОМАШНИЙ РЕЦЕПТ Коровино вар п/о (5324)</v>
          </cell>
          <cell r="D223">
            <v>9.9009999999999998</v>
          </cell>
        </row>
        <row r="224">
          <cell r="A224" t="str">
            <v>БОНУС СОЧНЫЕ Папа может сос п/о мгс 1.5*4 (6954)  ОСТАНКИНО</v>
          </cell>
          <cell r="D224">
            <v>44.067</v>
          </cell>
        </row>
        <row r="225">
          <cell r="A225" t="str">
            <v>БОНУС СОЧНЫЕ сос п/о мгс 0.41кг_UZ (6087)  ОСТАНКИНО</v>
          </cell>
          <cell r="D225">
            <v>7</v>
          </cell>
        </row>
        <row r="226">
          <cell r="A226" t="str">
            <v>БОНУС_ 457  Колбаса Молочная ТМ Особый рецепт ВЕС большой батон  ПОКОМ</v>
          </cell>
          <cell r="D226">
            <v>235.00399999999999</v>
          </cell>
        </row>
        <row r="227">
          <cell r="A227" t="str">
            <v>БОНУС_079  Колбаса Сервелат Кремлевский,  0.35 кг, ПОКОМ</v>
          </cell>
          <cell r="D227">
            <v>319</v>
          </cell>
        </row>
        <row r="228">
          <cell r="A228" t="str">
            <v>БОНУС_302  Сосиски Сочинки по-баварски,  0.4кг, ТМ Стародворье  ПОКОМ</v>
          </cell>
          <cell r="D228">
            <v>118</v>
          </cell>
        </row>
        <row r="229">
          <cell r="A229" t="str">
            <v>БОНУС_312  Ветчина Филейская ВЕС ТМ  Вязанка ТС Столичная  ПОКОМ</v>
          </cell>
          <cell r="D229">
            <v>125.77</v>
          </cell>
        </row>
        <row r="230">
          <cell r="A230" t="str">
            <v>БОНУС_Готовые чебупели с ветчиной и сыром Горячая штучка 0,3кг зам  ПОКОМ</v>
          </cell>
          <cell r="D230">
            <v>170</v>
          </cell>
        </row>
        <row r="231">
          <cell r="A231" t="str">
            <v>БОНУС_Колбаса вареная Филейская ТМ Вязанка. ВЕС  ПОКОМ</v>
          </cell>
          <cell r="D231">
            <v>1.355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D232">
            <v>130</v>
          </cell>
        </row>
        <row r="233">
          <cell r="A233" t="str">
            <v>Бутербродная вареная 0,47 кг шт.  СПК</v>
          </cell>
          <cell r="D233">
            <v>7</v>
          </cell>
        </row>
        <row r="234">
          <cell r="A234" t="str">
            <v>Вацлавская п/к (черева) 390 гр.шт. термоус.пак  СПК</v>
          </cell>
          <cell r="D234">
            <v>4</v>
          </cell>
        </row>
        <row r="235">
          <cell r="A235" t="str">
            <v>Готовые бельмеши сочные с мясом ТМ Горячая штучка 0,3кг зам  ПОКОМ</v>
          </cell>
          <cell r="D235">
            <v>53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99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276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266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90</v>
          </cell>
        </row>
        <row r="240">
          <cell r="A240" t="str">
            <v>Гуцульская с/к "КолбасГрад" 160 гр.шт. термоус. пак  СПК</v>
          </cell>
          <cell r="D240">
            <v>29</v>
          </cell>
        </row>
        <row r="241">
          <cell r="A241" t="str">
            <v>Дельгаро с/в "Эликатессе" 140 гр.шт.  СПК</v>
          </cell>
          <cell r="D241">
            <v>10</v>
          </cell>
        </row>
        <row r="242">
          <cell r="A242" t="str">
            <v>Деревенская с чесночком и сальцем п/к (черева) 390 гр.шт. термоус. пак.  СПК</v>
          </cell>
          <cell r="D242">
            <v>46</v>
          </cell>
        </row>
        <row r="243">
          <cell r="A243" t="str">
            <v>Докторская вареная в/с  СПК</v>
          </cell>
          <cell r="D243">
            <v>4.548</v>
          </cell>
        </row>
        <row r="244">
          <cell r="A244" t="str">
            <v>Докторская вареная в/с 0,47 кг шт.  СПК</v>
          </cell>
          <cell r="D244">
            <v>3</v>
          </cell>
        </row>
        <row r="245">
          <cell r="A245" t="str">
            <v>Докторская вареная термоус.пак. "Высокий вкус"  СПК</v>
          </cell>
          <cell r="D245">
            <v>27.829000000000001</v>
          </cell>
        </row>
        <row r="246">
          <cell r="A246" t="str">
            <v>ЖАР-ладушки с клубникой и вишней ТМ Стародворье 0,2 кг ПОКОМ</v>
          </cell>
          <cell r="D246">
            <v>11</v>
          </cell>
        </row>
        <row r="247">
          <cell r="A247" t="str">
            <v>ЖАР-ладушки с мясом 0,2кг ТМ Стародворье  ПОКОМ</v>
          </cell>
          <cell r="D247">
            <v>78</v>
          </cell>
        </row>
        <row r="248">
          <cell r="A248" t="str">
            <v>ЖАР-ладушки с яблоком и грушей ТМ Стародворье 0,2 кг. ПОКОМ</v>
          </cell>
          <cell r="D248">
            <v>12</v>
          </cell>
        </row>
        <row r="249">
          <cell r="A249" t="str">
            <v>Карбонад Юбилейный термоус.пак.  СПК</v>
          </cell>
          <cell r="D249">
            <v>12.768000000000001</v>
          </cell>
        </row>
        <row r="250">
          <cell r="A250" t="str">
            <v>Классическая с/к 80 гр.шт.нар. (лоток с ср.защ.атм.)  СПК</v>
          </cell>
          <cell r="D250">
            <v>7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128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120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20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128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244</v>
          </cell>
        </row>
        <row r="256">
          <cell r="A256" t="str">
            <v>Ла Фаворте с/в "Эликатессе" 140 гр.шт.  СПК</v>
          </cell>
          <cell r="D256">
            <v>25</v>
          </cell>
        </row>
        <row r="257">
          <cell r="A257" t="str">
            <v>Ливерная Печеночная "Просто выгодно" 0,3 кг.шт.  СПК</v>
          </cell>
          <cell r="D257">
            <v>2</v>
          </cell>
        </row>
        <row r="258">
          <cell r="A258" t="str">
            <v>Любительская вареная термоус.пак. "Высокий вкус"  СПК</v>
          </cell>
          <cell r="D258">
            <v>28.167999999999999</v>
          </cell>
        </row>
        <row r="259">
          <cell r="A259" t="str">
            <v>Мини-пицца Владимирский стандарт с ветчиной и грибами 0,25кг ТМ Владимирский стандарт  ПОКОМ</v>
          </cell>
          <cell r="D259">
            <v>2</v>
          </cell>
        </row>
        <row r="260">
          <cell r="A260" t="str">
            <v>Мини-сосиски в тесте 3,7кг ВЕС заморож. ТМ Зареченские  ПОКОМ</v>
          </cell>
          <cell r="D260">
            <v>48.100999999999999</v>
          </cell>
        </row>
        <row r="261">
          <cell r="A261" t="str">
            <v>Мини-чебуречки с мясом ВЕС 5,5кг ТМ Зареченские  ПОКОМ</v>
          </cell>
          <cell r="D261">
            <v>44</v>
          </cell>
        </row>
        <row r="262">
          <cell r="A262" t="str">
            <v>Мини-шарики с курочкой и сыром ТМ Зареченские ВЕС  ПОКОМ</v>
          </cell>
          <cell r="D262">
            <v>51</v>
          </cell>
        </row>
        <row r="263">
          <cell r="A263" t="str">
            <v>Наггетсы Foodgital 0,25кг ТМ Горячая штучка  ПОКОМ</v>
          </cell>
          <cell r="D263">
            <v>11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912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488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556</v>
          </cell>
        </row>
        <row r="267">
          <cell r="A267" t="str">
            <v>Наггетсы с куриным филе и сыром ТМ Вязанка 0,25 кг ПОКОМ</v>
          </cell>
          <cell r="D267">
            <v>307</v>
          </cell>
        </row>
        <row r="268">
          <cell r="A268" t="str">
            <v>Наггетсы Хрустящие 0,3кг ТМ Зареченские  ПОКОМ</v>
          </cell>
          <cell r="D268">
            <v>69</v>
          </cell>
        </row>
        <row r="269">
          <cell r="A269" t="str">
            <v>Наггетсы Хрустящие ТМ Зареченские. ВЕС ПОКОМ</v>
          </cell>
          <cell r="D269">
            <v>168</v>
          </cell>
        </row>
        <row r="270">
          <cell r="A270" t="str">
            <v>Оригинальная с перцем с/к  СПК</v>
          </cell>
          <cell r="D270">
            <v>25.288</v>
          </cell>
        </row>
        <row r="271">
          <cell r="A271" t="str">
            <v>Оригинальная с перцем с/к 0,235 кг.шт.  СПК</v>
          </cell>
          <cell r="D271">
            <v>42</v>
          </cell>
        </row>
        <row r="272">
          <cell r="A272" t="str">
            <v>Особая вареная  СПК</v>
          </cell>
          <cell r="D272">
            <v>2.3759999999999999</v>
          </cell>
        </row>
        <row r="273">
          <cell r="A273" t="str">
            <v>Пекерсы с индейкой в сливочном соусе ТМ Горячая штучка 0,25 кг зам  ПОКОМ</v>
          </cell>
          <cell r="D273">
            <v>55</v>
          </cell>
        </row>
        <row r="274">
          <cell r="A274" t="str">
            <v>Пельмени Grandmeni с говядиной и свининой 0,7кг ТМ Горячая штучка  ПОКОМ</v>
          </cell>
          <cell r="D274">
            <v>32</v>
          </cell>
        </row>
        <row r="275">
          <cell r="A275" t="str">
            <v>Пельмени Бигбули #МЕГАВКУСИЩЕ с сочной грудинкой ТМ Горячая штучка 0,4 кг. ПОКОМ</v>
          </cell>
          <cell r="D275">
            <v>17</v>
          </cell>
        </row>
        <row r="276">
          <cell r="A276" t="str">
            <v>Пельмени Бигбули #МЕГАВКУСИЩЕ с сочной грудинкой ТМ Горячая штучка 0,7 кг. ПОКОМ</v>
          </cell>
          <cell r="D276">
            <v>103</v>
          </cell>
        </row>
        <row r="277">
          <cell r="A277" t="str">
            <v>Пельмени Бигбули с мясом ТМ Горячая штучка. флоу-пак сфера 0,4 кг. ПОКОМ</v>
          </cell>
          <cell r="D277">
            <v>33</v>
          </cell>
        </row>
        <row r="278">
          <cell r="A278" t="str">
            <v>Пельмени Бигбули с мясом ТМ Горячая штучка. флоу-пак сфера 0,7 кг ПОКОМ</v>
          </cell>
          <cell r="D278">
            <v>162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5</v>
          </cell>
        </row>
        <row r="280">
          <cell r="A280" t="str">
            <v>Пельмени Бигбули со сливочным маслом ТМ Горячая штучка, флоу-пак сфера 0,4. ПОКОМ</v>
          </cell>
          <cell r="D280">
            <v>25</v>
          </cell>
        </row>
        <row r="281">
          <cell r="A281" t="str">
            <v>Пельмени Бигбули со сливочным маслом ТМ Горячая штучка, флоу-пак сфера 0,7. ПОКОМ</v>
          </cell>
          <cell r="D281">
            <v>241</v>
          </cell>
        </row>
        <row r="282">
          <cell r="A282" t="str">
            <v>Пельмени Бульмени по-сибирски с говядиной и свининой ТМ Горячая штучка 0,8 кг ПОКОМ</v>
          </cell>
          <cell r="D282">
            <v>227</v>
          </cell>
        </row>
        <row r="283">
          <cell r="A283" t="str">
            <v>Пельмени Бульмени с говядиной и свининой Наваристые 2,7кг Горячая штучка ВЕС  ПОКОМ</v>
          </cell>
          <cell r="D283">
            <v>24.3</v>
          </cell>
        </row>
        <row r="284">
          <cell r="A284" t="str">
            <v>Пельмени Бульмени с говядиной и свининой Наваристые 5кг Горячая штучка ВЕС  ПОКОМ</v>
          </cell>
          <cell r="D284">
            <v>340</v>
          </cell>
        </row>
        <row r="285">
          <cell r="A285" t="str">
            <v>Пельмени Бульмени с говядиной и свининой ТМ Горячая штучка. флоу-пак сфера 0,4 кг ПОКОМ</v>
          </cell>
          <cell r="D285">
            <v>218</v>
          </cell>
        </row>
        <row r="286">
          <cell r="A286" t="str">
            <v>Пельмени Бульмени с говядиной и свининой ТМ Горячая штучка. флоу-пак сфера 0,7 кг ПОКОМ</v>
          </cell>
          <cell r="D286">
            <v>426</v>
          </cell>
        </row>
        <row r="287">
          <cell r="A287" t="str">
            <v>Пельмени Бульмени со сливочным маслом ТМ Горячая штучка. флоу-пак сфера 0,4 кг. ПОКОМ</v>
          </cell>
          <cell r="D287">
            <v>286</v>
          </cell>
        </row>
        <row r="288">
          <cell r="A288" t="str">
            <v>Пельмени Бульмени со сливочным маслом ТМ Горячая штучка.флоу-пак сфера 0,7 кг. ПОКОМ</v>
          </cell>
          <cell r="D288">
            <v>604</v>
          </cell>
        </row>
        <row r="289">
          <cell r="A289" t="str">
            <v>Пельмени Домашние с говядиной и свининой 0,7кг, сфера ТМ Зареченские  ПОКОМ</v>
          </cell>
          <cell r="D289">
            <v>5</v>
          </cell>
        </row>
        <row r="290">
          <cell r="A290" t="str">
            <v>Пельмени Домашние со сливочным маслом 0,7кг, сфера ТМ Зареченские  ПОКОМ</v>
          </cell>
          <cell r="D290">
            <v>6</v>
          </cell>
        </row>
        <row r="291">
          <cell r="A291" t="str">
            <v>Пельмени Медвежьи ушки с фермерскими сливками 0,7кг  ПОКОМ</v>
          </cell>
          <cell r="D291">
            <v>32</v>
          </cell>
        </row>
        <row r="292">
          <cell r="A292" t="str">
            <v>Пельмени Медвежьи ушки с фермерской свининой и говядиной Малые 0,7кг  ПОКОМ</v>
          </cell>
          <cell r="D292">
            <v>53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D293">
            <v>35</v>
          </cell>
        </row>
        <row r="294">
          <cell r="A294" t="str">
            <v>Пельмени Мясорубские ТМ Стародворье фоупак равиоли 0,7 кг  ПОКОМ</v>
          </cell>
          <cell r="D294">
            <v>287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D295">
            <v>37</v>
          </cell>
        </row>
        <row r="296">
          <cell r="A296" t="str">
            <v>Пельмени С говядиной и свининой, ВЕС, сфера пуговки Мясная Галерея  ПОКОМ</v>
          </cell>
          <cell r="D296">
            <v>75</v>
          </cell>
        </row>
        <row r="297">
          <cell r="A297" t="str">
            <v>Пельмени Со свининой и говядиной ТМ Особый рецепт Любимая ложка 1,0 кг  ПОКОМ</v>
          </cell>
          <cell r="D297">
            <v>133</v>
          </cell>
        </row>
        <row r="298">
          <cell r="A298" t="str">
            <v>Пельмени Сочные сфера 0,8 кг ТМ Стародворье  ПОКОМ</v>
          </cell>
          <cell r="D298">
            <v>73</v>
          </cell>
        </row>
        <row r="299">
          <cell r="A299" t="str">
            <v>Пипперони с/к "Эликатессе" 0,10 кг.шт.  СПК</v>
          </cell>
        </row>
        <row r="300">
          <cell r="A300" t="str">
            <v>Пирожки с мясом 0,3кг ТМ Зареченские  ПОКОМ</v>
          </cell>
          <cell r="D300">
            <v>6</v>
          </cell>
        </row>
        <row r="301">
          <cell r="A301" t="str">
            <v>Пирожки с мясом 3,7кг ВЕС ТМ Зареченские  ПОКОМ</v>
          </cell>
          <cell r="D301">
            <v>37</v>
          </cell>
        </row>
        <row r="302">
          <cell r="A302" t="str">
            <v>Покровская вареная 0,47 кг шт.  СПК</v>
          </cell>
          <cell r="D302">
            <v>9</v>
          </cell>
        </row>
        <row r="303">
          <cell r="A303" t="str">
            <v>ПолуКоп п/к 250 гр.шт. термоформ.пак.  СПК</v>
          </cell>
          <cell r="D303">
            <v>3</v>
          </cell>
        </row>
        <row r="304">
          <cell r="A304" t="str">
            <v>Ричеза с/к 230 гр.шт.  СПК</v>
          </cell>
          <cell r="D304">
            <v>13</v>
          </cell>
        </row>
        <row r="305">
          <cell r="A305" t="str">
            <v>Сальчетти с/к 230 гр.шт.  СПК</v>
          </cell>
          <cell r="D305">
            <v>33</v>
          </cell>
        </row>
        <row r="306">
          <cell r="A306" t="str">
            <v>Сальчичон с/к 200 гр. срез "Эликатессе" термоформ.пак.  СПК</v>
          </cell>
          <cell r="D306">
            <v>3</v>
          </cell>
        </row>
        <row r="307">
          <cell r="A307" t="str">
            <v>Салями с перчиком с/к "КолбасГрад" 160 гр.шт. термоус. пак.  СПК</v>
          </cell>
          <cell r="D307">
            <v>37</v>
          </cell>
        </row>
        <row r="308">
          <cell r="A308" t="str">
            <v>Салями Трюфель с/в "Эликатессе" 0,16 кг.шт.  СПК</v>
          </cell>
          <cell r="D308">
            <v>23</v>
          </cell>
        </row>
        <row r="309">
          <cell r="A309" t="str">
            <v>Сардельки "Докторские" (черева) ( в ср.защ.атм.) 1.0 кг. "Высокий вкус"  СПК</v>
          </cell>
          <cell r="D309">
            <v>12.496</v>
          </cell>
        </row>
        <row r="310">
          <cell r="A310" t="str">
            <v>Сардельки "Необыкновенные" (в ср.защ.атм.)  СПК</v>
          </cell>
          <cell r="D310">
            <v>3.7759999999999998</v>
          </cell>
        </row>
        <row r="311">
          <cell r="A311" t="str">
            <v>Сардельки Докторские (черева) 400 гр.шт. (лоток с ср.защ.атм.) "Высокий вкус"  СПК</v>
          </cell>
          <cell r="D311">
            <v>-2</v>
          </cell>
        </row>
        <row r="312">
          <cell r="A312" t="str">
            <v>Сардельки из говядины (черева) (в ср.защ.атм.) "Высокий вкус"  СПК</v>
          </cell>
          <cell r="D312">
            <v>11.252000000000001</v>
          </cell>
        </row>
        <row r="313">
          <cell r="A313" t="str">
            <v>Сервелат Европейский в/к, в/с 0,38 кг.шт.термофор.пак  СПК</v>
          </cell>
          <cell r="D313">
            <v>1</v>
          </cell>
        </row>
        <row r="314">
          <cell r="A314" t="str">
            <v>Сервелат Коньячный в/к 0,38 кг.шт термофор.пак  СПК</v>
          </cell>
          <cell r="D314">
            <v>-1</v>
          </cell>
        </row>
        <row r="315">
          <cell r="A315" t="str">
            <v>Сервелат мелкозернистый в/к 0,5 кг.шт. термоус.пак. "Высокий вкус"  СПК</v>
          </cell>
          <cell r="D315">
            <v>1</v>
          </cell>
        </row>
        <row r="316">
          <cell r="A316" t="str">
            <v>Сервелат Финский в/к 0,38 кг.шт. термофор.пак.  СПК</v>
          </cell>
          <cell r="D316">
            <v>1</v>
          </cell>
        </row>
        <row r="317">
          <cell r="A317" t="str">
            <v>Сервелат Фирменный в/к 0,10 кг.шт. нарезка (лоток с ср.защ.атм.)  СПК</v>
          </cell>
          <cell r="D317">
            <v>10</v>
          </cell>
        </row>
        <row r="318">
          <cell r="A318" t="str">
            <v>Сервелат Фирменный в/к 0,38 кг.шт. термофор.пак.  СПК</v>
          </cell>
          <cell r="D318">
            <v>-2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29</v>
          </cell>
        </row>
        <row r="320">
          <cell r="A320" t="str">
            <v>Сибирская особая с/к 0,235 кг шт.  СПК</v>
          </cell>
          <cell r="D320">
            <v>47</v>
          </cell>
        </row>
        <row r="321">
          <cell r="A321" t="str">
            <v>Сосиски "Баварские" 0,36 кг.шт. вак.упак.  СПК</v>
          </cell>
          <cell r="D321">
            <v>1</v>
          </cell>
        </row>
        <row r="322">
          <cell r="A322" t="str">
            <v>Сосиски "Молочные" 0,36 кг.шт. вак.упак.  СПК</v>
          </cell>
          <cell r="D322">
            <v>2</v>
          </cell>
        </row>
        <row r="323">
          <cell r="A323" t="str">
            <v>Сосиски Мини (коллаген) (лоток с ср.защ.атм.) (для ХОРЕКА)  СПК</v>
          </cell>
          <cell r="D323">
            <v>-1.6</v>
          </cell>
        </row>
        <row r="324">
          <cell r="A324" t="str">
            <v>Сосиски Мусульманские "Просто выгодно" (в ср.защ.атм.)  СПК</v>
          </cell>
          <cell r="D324">
            <v>2.3780000000000001</v>
          </cell>
        </row>
        <row r="325">
          <cell r="A325" t="str">
            <v>Сосиски Хот-дог подкопченные (лоток с ср.защ.атм.)  СПК</v>
          </cell>
          <cell r="D325">
            <v>5.4820000000000002</v>
          </cell>
        </row>
        <row r="326">
          <cell r="A326" t="str">
            <v>Сочный мегачебурек ТМ Зареченские ВЕС ПОКОМ</v>
          </cell>
          <cell r="D326">
            <v>67.180000000000007</v>
          </cell>
        </row>
        <row r="327">
          <cell r="A327" t="str">
            <v>Уши свиные копченые к пиву 0,15кг нар. д/ф шт.  СПК</v>
          </cell>
          <cell r="D327">
            <v>10</v>
          </cell>
        </row>
        <row r="328">
          <cell r="A328" t="str">
            <v>Фестивальная пора с/к 100 гр.шт.нар. (лоток с ср.защ.атм.)  СПК</v>
          </cell>
          <cell r="D328">
            <v>21</v>
          </cell>
        </row>
        <row r="329">
          <cell r="A329" t="str">
            <v>Фестивальная пора с/к 235 гр.шт.  СПК</v>
          </cell>
          <cell r="D329">
            <v>84</v>
          </cell>
        </row>
        <row r="330">
          <cell r="A330" t="str">
            <v>Фестивальная пора с/к термоус.пак  СПК</v>
          </cell>
          <cell r="D330">
            <v>9.39</v>
          </cell>
        </row>
        <row r="331">
          <cell r="A331" t="str">
            <v>Фирменная с/к 200 гр. срез "Эликатессе" термоформ.пак.  СПК</v>
          </cell>
          <cell r="D331">
            <v>14</v>
          </cell>
        </row>
        <row r="332">
          <cell r="A332" t="str">
            <v>Фуэт с/в "Эликатессе" 160 гр.шт.  СПК</v>
          </cell>
          <cell r="D332">
            <v>56</v>
          </cell>
        </row>
        <row r="333">
          <cell r="A333" t="str">
            <v>Хинкали Классические ТМ Зареченские ВЕС ПОКОМ</v>
          </cell>
          <cell r="D333">
            <v>10</v>
          </cell>
        </row>
        <row r="334">
          <cell r="A334" t="str">
            <v>Хот-догстер ТМ Горячая штучка ТС Хот-Догстер флоу-пак 0,09 кг. ПОКОМ</v>
          </cell>
          <cell r="D334">
            <v>102</v>
          </cell>
        </row>
        <row r="335">
          <cell r="A335" t="str">
            <v>Хотстеры с сыром 0,25кг ТМ Горячая штучка  ПОКОМ</v>
          </cell>
          <cell r="D335">
            <v>120</v>
          </cell>
        </row>
        <row r="336">
          <cell r="A336" t="str">
            <v>Хотстеры ТМ Горячая штучка ТС Хотстеры 0,25 кг зам  ПОКОМ</v>
          </cell>
          <cell r="D336">
            <v>403</v>
          </cell>
        </row>
        <row r="337">
          <cell r="A337" t="str">
            <v>Хрустящие крылышки острые к пиву ТМ Горячая штучка 0,3кг зам  ПОКОМ</v>
          </cell>
          <cell r="D337">
            <v>139</v>
          </cell>
        </row>
        <row r="338">
          <cell r="A338" t="str">
            <v>Хрустящие крылышки ТМ Горячая штучка 0,3 кг зам  ПОКОМ</v>
          </cell>
          <cell r="D338">
            <v>13</v>
          </cell>
        </row>
        <row r="339">
          <cell r="A339" t="str">
            <v>Чебупели Foodgital 0,25кг ТМ Горячая штучка  ПОКОМ</v>
          </cell>
          <cell r="D339">
            <v>8</v>
          </cell>
        </row>
        <row r="340">
          <cell r="A340" t="str">
            <v>Чебупели Курочка гриль ТМ Горячая штучка, 0,3 кг зам  ПОКОМ</v>
          </cell>
          <cell r="D340">
            <v>72</v>
          </cell>
        </row>
        <row r="341">
          <cell r="A341" t="str">
            <v>Чебупицца курочка по-итальянски Горячая штучка 0,25 кг зам  ПОКОМ</v>
          </cell>
          <cell r="D341">
            <v>438</v>
          </cell>
        </row>
        <row r="342">
          <cell r="A342" t="str">
            <v>Чебупицца Пепперони ТМ Горячая штучка ТС Чебупицца 0.25кг зам  ПОКОМ</v>
          </cell>
          <cell r="D342">
            <v>657</v>
          </cell>
        </row>
        <row r="343">
          <cell r="A343" t="str">
            <v>Чебуреки сочные ВЕС ТМ Зареченские  ПОКОМ</v>
          </cell>
          <cell r="D343">
            <v>81</v>
          </cell>
        </row>
        <row r="344">
          <cell r="A344" t="str">
            <v>Шпикачки Русские (черева) (в ср.защ.атм.) "Высокий вкус"  СПК</v>
          </cell>
          <cell r="D344">
            <v>-0.432</v>
          </cell>
        </row>
        <row r="345">
          <cell r="A345" t="str">
            <v>Эликапреза с/в "Эликатессе" 85 гр.шт. нарезка (лоток с ср.защ.атм.)  СПК</v>
          </cell>
          <cell r="D345">
            <v>6</v>
          </cell>
        </row>
        <row r="346">
          <cell r="A346" t="str">
            <v>Юбилейная с/к 0,235 кг.шт.  СПК</v>
          </cell>
          <cell r="D346">
            <v>77</v>
          </cell>
        </row>
        <row r="347">
          <cell r="A347" t="str">
            <v>Итого</v>
          </cell>
          <cell r="D347">
            <v>50438.999000000003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13.02.2025 - 19.02.2025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117  Колбаса Сервелат Филейбургский с ароматными пряностями, в/у 0,35 кг срез, БАВАРУШКА ПОКОМ</v>
          </cell>
          <cell r="D7">
            <v>24</v>
          </cell>
        </row>
        <row r="8">
          <cell r="A8" t="str">
            <v xml:space="preserve"> 273  Сосиски Сочинки с сочной грудинкой, МГС 0.4кг,   ПОКОМ</v>
          </cell>
          <cell r="D8">
            <v>510</v>
          </cell>
        </row>
        <row r="9">
          <cell r="A9" t="str">
            <v xml:space="preserve"> 319  Колбаса вареная Филейская ТМ Вязанка ТС Классическая, 0,45 кг. ПОКОМ</v>
          </cell>
          <cell r="D9">
            <v>790</v>
          </cell>
        </row>
        <row r="10">
          <cell r="A10" t="str">
            <v xml:space="preserve"> 342 Сосиски Сочинки Молочные ТМ Стародворье 0,4 кг ПОКОМ</v>
          </cell>
          <cell r="D10">
            <v>486</v>
          </cell>
        </row>
        <row r="11">
          <cell r="A11" t="str">
            <v xml:space="preserve"> 410  Сосиски Баварские с сыром ТМ Стародворье 0,35 кг. ПОКОМ</v>
          </cell>
          <cell r="D11">
            <v>768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48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96</v>
          </cell>
        </row>
        <row r="14">
          <cell r="A14" t="str">
            <v>Пельмени Бигбули с мясом ТМ Горячая штучка. флоу-пак сфера 0,7 кг ПОКОМ</v>
          </cell>
          <cell r="D14">
            <v>140</v>
          </cell>
        </row>
        <row r="15">
          <cell r="A15" t="str">
            <v>Пельмени Бульмени с говядиной и свининой ТМ Горячая штучка. флоу-пак сфера 0,7 кг ПОКОМ</v>
          </cell>
          <cell r="D15">
            <v>630</v>
          </cell>
        </row>
        <row r="16">
          <cell r="A16" t="str">
            <v>Пельмени Бульмени со сливочным маслом ТМ Горячая штучка.флоу-пак сфера 0,7 кг. ПОКОМ</v>
          </cell>
          <cell r="D16">
            <v>1350</v>
          </cell>
        </row>
        <row r="17">
          <cell r="A17" t="str">
            <v>Хотстеры ТМ Горячая штучка ТС Хотстеры 0,25 кг зам  ПОКОМ</v>
          </cell>
          <cell r="D17">
            <v>360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144</v>
          </cell>
        </row>
        <row r="19">
          <cell r="A19" t="str">
            <v>Итого</v>
          </cell>
          <cell r="D19">
            <v>5346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2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14" sqref="AQ14"/>
    </sheetView>
  </sheetViews>
  <sheetFormatPr defaultColWidth="10.5" defaultRowHeight="11.45" customHeight="1" outlineLevelRow="1" x14ac:dyDescent="0.2"/>
  <cols>
    <col min="1" max="1" width="63.5" style="1" customWidth="1"/>
    <col min="2" max="2" width="4.1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83203125" style="5" customWidth="1"/>
    <col min="20" max="20" width="6.6640625" style="5" bestFit="1" customWidth="1"/>
    <col min="21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0" width="6" style="5" bestFit="1" customWidth="1"/>
    <col min="31" max="34" width="6.6640625" style="5" bestFit="1" customWidth="1"/>
    <col min="35" max="35" width="8.6640625" style="5" customWidth="1"/>
    <col min="36" max="36" width="5.83203125" style="5" customWidth="1"/>
    <col min="37" max="38" width="6.6640625" style="5" bestFit="1" customWidth="1"/>
    <col min="39" max="40" width="0.6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148</v>
      </c>
      <c r="AL3" s="1" t="s">
        <v>149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  <c r="AK4" s="11" t="s">
        <v>140</v>
      </c>
      <c r="AL4" s="11" t="s">
        <v>140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141</v>
      </c>
      <c r="M5" s="14" t="s">
        <v>142</v>
      </c>
      <c r="T5" s="14" t="s">
        <v>143</v>
      </c>
      <c r="V5" s="14" t="s">
        <v>143</v>
      </c>
      <c r="X5" s="14" t="s">
        <v>144</v>
      </c>
      <c r="AE5" s="14" t="s">
        <v>145</v>
      </c>
      <c r="AF5" s="14" t="s">
        <v>146</v>
      </c>
      <c r="AG5" s="14" t="s">
        <v>147</v>
      </c>
      <c r="AH5" s="14" t="s">
        <v>141</v>
      </c>
      <c r="AJ5" s="14" t="s">
        <v>131</v>
      </c>
      <c r="AK5" s="14" t="s">
        <v>143</v>
      </c>
      <c r="AL5" s="14" t="s">
        <v>144</v>
      </c>
    </row>
    <row r="6" spans="1:41" ht="11.1" customHeight="1" x14ac:dyDescent="0.2">
      <c r="A6" s="6"/>
      <c r="B6" s="6"/>
      <c r="C6" s="3"/>
      <c r="D6" s="3"/>
      <c r="E6" s="12">
        <f>SUM(E7:E156)</f>
        <v>101231.01400000001</v>
      </c>
      <c r="F6" s="12">
        <f>SUM(F7:F156)</f>
        <v>97038.672999999995</v>
      </c>
      <c r="J6" s="12">
        <f>SUM(J7:J156)</f>
        <v>105330.66799999996</v>
      </c>
      <c r="K6" s="12">
        <f t="shared" ref="K6:X6" si="0">SUM(K7:K156)</f>
        <v>-4099.6539999999995</v>
      </c>
      <c r="L6" s="12">
        <f t="shared" si="0"/>
        <v>4000</v>
      </c>
      <c r="M6" s="12">
        <f t="shared" si="0"/>
        <v>30380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13038</v>
      </c>
      <c r="U6" s="12">
        <f t="shared" si="0"/>
        <v>0</v>
      </c>
      <c r="V6" s="12">
        <f t="shared" si="0"/>
        <v>17800</v>
      </c>
      <c r="W6" s="12">
        <f t="shared" si="0"/>
        <v>19730.602799999997</v>
      </c>
      <c r="X6" s="12">
        <f t="shared" si="0"/>
        <v>26950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2578</v>
      </c>
      <c r="AE6" s="12">
        <f t="shared" ref="AE6" si="5">SUM(AE7:AE156)</f>
        <v>18842.347400000002</v>
      </c>
      <c r="AF6" s="12">
        <f t="shared" ref="AF6" si="6">SUM(AF7:AF156)</f>
        <v>20227.911399999997</v>
      </c>
      <c r="AG6" s="12">
        <f t="shared" ref="AG6" si="7">SUM(AG7:AG156)</f>
        <v>20040.7588</v>
      </c>
      <c r="AH6" s="12">
        <f t="shared" ref="AH6" si="8">SUM(AH7:AH156)</f>
        <v>22651.114000000001</v>
      </c>
      <c r="AI6" s="12"/>
      <c r="AJ6" s="12">
        <f t="shared" ref="AJ6" si="9">SUM(AJ7:AJ156)</f>
        <v>5367.8</v>
      </c>
      <c r="AK6" s="12">
        <f t="shared" ref="AK6" si="10">SUM(AK7:AK156)</f>
        <v>11516.9</v>
      </c>
      <c r="AL6" s="12">
        <f t="shared" ref="AL6" si="11">SUM(AL7:AL156)</f>
        <v>17086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423.22800000000001</v>
      </c>
      <c r="D7" s="8">
        <v>627.43799999999999</v>
      </c>
      <c r="E7" s="8">
        <v>596.59900000000005</v>
      </c>
      <c r="F7" s="8">
        <v>442.61900000000003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591.17999999999995</v>
      </c>
      <c r="K7" s="13">
        <f>E7-J7</f>
        <v>5.4190000000000964</v>
      </c>
      <c r="L7" s="13">
        <f>VLOOKUP(A:A,[1]TDSheet!$A:$O,15,0)</f>
        <v>0</v>
      </c>
      <c r="M7" s="13">
        <f>VLOOKUP(A:A,[1]TDSheet!$A:$X,24,0)</f>
        <v>160</v>
      </c>
      <c r="N7" s="13"/>
      <c r="O7" s="13"/>
      <c r="P7" s="13"/>
      <c r="Q7" s="13"/>
      <c r="R7" s="13"/>
      <c r="S7" s="13"/>
      <c r="T7" s="13"/>
      <c r="U7" s="13"/>
      <c r="V7" s="15">
        <v>250</v>
      </c>
      <c r="W7" s="13">
        <f>(E7-AD7)/5</f>
        <v>119.31980000000001</v>
      </c>
      <c r="X7" s="15">
        <v>180</v>
      </c>
      <c r="Y7" s="16">
        <f>(F7+L7+M7+V7+X7)/W7</f>
        <v>8.6542132990501166</v>
      </c>
      <c r="Z7" s="13">
        <f>F7/W7</f>
        <v>3.7095184537687791</v>
      </c>
      <c r="AA7" s="13"/>
      <c r="AB7" s="13"/>
      <c r="AC7" s="13"/>
      <c r="AD7" s="13">
        <v>0</v>
      </c>
      <c r="AE7" s="13">
        <f>VLOOKUP(A:A,[1]TDSheet!$A:$AF,32,0)</f>
        <v>80.486199999999997</v>
      </c>
      <c r="AF7" s="13">
        <f>VLOOKUP(A:A,[1]TDSheet!$A:$AG,33,0)</f>
        <v>98.9268</v>
      </c>
      <c r="AG7" s="13">
        <f>VLOOKUP(A:A,[1]TDSheet!$A:$W,23,0)</f>
        <v>108.2086</v>
      </c>
      <c r="AH7" s="13">
        <f>VLOOKUP(A:A,[3]TDSheet!$A:$D,4,0)</f>
        <v>139.66999999999999</v>
      </c>
      <c r="AI7" s="13" t="str">
        <f>VLOOKUP(A:A,[1]TDSheet!$A:$AI,35,0)</f>
        <v>ябфев</v>
      </c>
      <c r="AJ7" s="13">
        <f>T7*H7</f>
        <v>0</v>
      </c>
      <c r="AK7" s="13">
        <f>V7*H7</f>
        <v>250</v>
      </c>
      <c r="AL7" s="13">
        <f>X7*H7</f>
        <v>180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518.62900000000002</v>
      </c>
      <c r="D8" s="8">
        <v>428.77199999999999</v>
      </c>
      <c r="E8" s="8">
        <v>554.54399999999998</v>
      </c>
      <c r="F8" s="8">
        <v>345.82900000000001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544.53399999999999</v>
      </c>
      <c r="K8" s="13">
        <f t="shared" ref="K8:K71" si="12">E8-J8</f>
        <v>10.009999999999991</v>
      </c>
      <c r="L8" s="13">
        <f>VLOOKUP(A:A,[1]TDSheet!$A:$O,15,0)</f>
        <v>100</v>
      </c>
      <c r="M8" s="13">
        <f>VLOOKUP(A:A,[1]TDSheet!$A:$X,24,0)</f>
        <v>260</v>
      </c>
      <c r="N8" s="13"/>
      <c r="O8" s="13"/>
      <c r="P8" s="13"/>
      <c r="Q8" s="13"/>
      <c r="R8" s="13"/>
      <c r="S8" s="13"/>
      <c r="T8" s="13"/>
      <c r="U8" s="13"/>
      <c r="V8" s="15">
        <v>100</v>
      </c>
      <c r="W8" s="13">
        <f t="shared" ref="W8:W71" si="13">(E8-AD8)/5</f>
        <v>110.9088</v>
      </c>
      <c r="X8" s="15">
        <v>150</v>
      </c>
      <c r="Y8" s="16">
        <f t="shared" ref="Y8:Y71" si="14">(F8+L8+M8+V8+X8)/W8</f>
        <v>8.618152932860152</v>
      </c>
      <c r="Z8" s="13">
        <f t="shared" ref="Z8:Z71" si="15">F8/W8</f>
        <v>3.1181385065928042</v>
      </c>
      <c r="AA8" s="13"/>
      <c r="AB8" s="13"/>
      <c r="AC8" s="13"/>
      <c r="AD8" s="13">
        <v>0</v>
      </c>
      <c r="AE8" s="13">
        <f>VLOOKUP(A:A,[1]TDSheet!$A:$AF,32,0)</f>
        <v>98.4238</v>
      </c>
      <c r="AF8" s="13">
        <f>VLOOKUP(A:A,[1]TDSheet!$A:$AG,33,0)</f>
        <v>113.6324</v>
      </c>
      <c r="AG8" s="13">
        <f>VLOOKUP(A:A,[1]TDSheet!$A:$W,23,0)</f>
        <v>112.8296</v>
      </c>
      <c r="AH8" s="13">
        <f>VLOOKUP(A:A,[3]TDSheet!$A:$D,4,0)</f>
        <v>97.38</v>
      </c>
      <c r="AI8" s="13">
        <f>VLOOKUP(A:A,[1]TDSheet!$A:$AI,35,0)</f>
        <v>0</v>
      </c>
      <c r="AJ8" s="13">
        <f t="shared" ref="AJ8:AJ71" si="16">T8*H8</f>
        <v>0</v>
      </c>
      <c r="AK8" s="13">
        <f t="shared" ref="AK8:AK71" si="17">V8*H8</f>
        <v>100</v>
      </c>
      <c r="AL8" s="13">
        <f t="shared" ref="AL8:AL71" si="18">X8*H8</f>
        <v>150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1024.4870000000001</v>
      </c>
      <c r="D9" s="8">
        <v>2670.5540000000001</v>
      </c>
      <c r="E9" s="8">
        <v>1680.6110000000001</v>
      </c>
      <c r="F9" s="8">
        <v>1976.71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1616.4490000000001</v>
      </c>
      <c r="K9" s="13">
        <f t="shared" si="12"/>
        <v>64.162000000000035</v>
      </c>
      <c r="L9" s="13">
        <f>VLOOKUP(A:A,[1]TDSheet!$A:$O,15,0)</f>
        <v>0</v>
      </c>
      <c r="M9" s="13">
        <f>VLOOKUP(A:A,[1]TDSheet!$A:$X,24,0)</f>
        <v>300</v>
      </c>
      <c r="N9" s="13"/>
      <c r="O9" s="13"/>
      <c r="P9" s="13"/>
      <c r="Q9" s="13"/>
      <c r="R9" s="13"/>
      <c r="S9" s="13"/>
      <c r="T9" s="13"/>
      <c r="U9" s="13"/>
      <c r="V9" s="15">
        <v>100</v>
      </c>
      <c r="W9" s="13">
        <f t="shared" si="13"/>
        <v>336.12220000000002</v>
      </c>
      <c r="X9" s="15">
        <v>500</v>
      </c>
      <c r="Y9" s="16">
        <f t="shared" si="14"/>
        <v>8.55852425100157</v>
      </c>
      <c r="Z9" s="13">
        <f t="shared" si="15"/>
        <v>5.8809266391806307</v>
      </c>
      <c r="AA9" s="13"/>
      <c r="AB9" s="13"/>
      <c r="AC9" s="13"/>
      <c r="AD9" s="13">
        <v>0</v>
      </c>
      <c r="AE9" s="13">
        <f>VLOOKUP(A:A,[1]TDSheet!$A:$AF,32,0)</f>
        <v>373.4744</v>
      </c>
      <c r="AF9" s="13">
        <f>VLOOKUP(A:A,[1]TDSheet!$A:$AG,33,0)</f>
        <v>368.40100000000001</v>
      </c>
      <c r="AG9" s="13">
        <f>VLOOKUP(A:A,[1]TDSheet!$A:$W,23,0)</f>
        <v>365.43700000000001</v>
      </c>
      <c r="AH9" s="13">
        <f>VLOOKUP(A:A,[3]TDSheet!$A:$D,4,0)</f>
        <v>438.81799999999998</v>
      </c>
      <c r="AI9" s="13" t="str">
        <f>VLOOKUP(A:A,[1]TDSheet!$A:$AI,35,0)</f>
        <v>продфев</v>
      </c>
      <c r="AJ9" s="13">
        <f t="shared" si="16"/>
        <v>0</v>
      </c>
      <c r="AK9" s="13">
        <f t="shared" si="17"/>
        <v>100</v>
      </c>
      <c r="AL9" s="13">
        <f t="shared" si="18"/>
        <v>500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1328</v>
      </c>
      <c r="D10" s="8">
        <v>1554</v>
      </c>
      <c r="E10" s="8">
        <v>1435</v>
      </c>
      <c r="F10" s="8">
        <v>1374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2103</v>
      </c>
      <c r="K10" s="13">
        <f t="shared" si="12"/>
        <v>-668</v>
      </c>
      <c r="L10" s="13">
        <f>VLOOKUP(A:A,[1]TDSheet!$A:$O,15,0)</f>
        <v>200</v>
      </c>
      <c r="M10" s="13">
        <f>VLOOKUP(A:A,[1]TDSheet!$A:$X,24,0)</f>
        <v>700</v>
      </c>
      <c r="N10" s="13"/>
      <c r="O10" s="13"/>
      <c r="P10" s="13"/>
      <c r="Q10" s="13"/>
      <c r="R10" s="13"/>
      <c r="S10" s="13"/>
      <c r="T10" s="13">
        <v>830</v>
      </c>
      <c r="U10" s="13"/>
      <c r="V10" s="15">
        <v>200</v>
      </c>
      <c r="W10" s="13">
        <f t="shared" si="13"/>
        <v>287</v>
      </c>
      <c r="X10" s="15">
        <v>200</v>
      </c>
      <c r="Y10" s="16">
        <f t="shared" si="14"/>
        <v>9.3170731707317067</v>
      </c>
      <c r="Z10" s="13">
        <f t="shared" si="15"/>
        <v>4.7874564459930316</v>
      </c>
      <c r="AA10" s="13"/>
      <c r="AB10" s="13"/>
      <c r="AC10" s="13"/>
      <c r="AD10" s="13">
        <v>0</v>
      </c>
      <c r="AE10" s="13">
        <f>VLOOKUP(A:A,[1]TDSheet!$A:$AF,32,0)</f>
        <v>328</v>
      </c>
      <c r="AF10" s="13">
        <f>VLOOKUP(A:A,[1]TDSheet!$A:$AG,33,0)</f>
        <v>282.39999999999998</v>
      </c>
      <c r="AG10" s="13">
        <f>VLOOKUP(A:A,[1]TDSheet!$A:$W,23,0)</f>
        <v>315.8</v>
      </c>
      <c r="AH10" s="13">
        <f>VLOOKUP(A:A,[3]TDSheet!$A:$D,4,0)</f>
        <v>309</v>
      </c>
      <c r="AI10" s="19" t="s">
        <v>150</v>
      </c>
      <c r="AJ10" s="13">
        <f t="shared" si="16"/>
        <v>332</v>
      </c>
      <c r="AK10" s="13">
        <f t="shared" si="17"/>
        <v>80</v>
      </c>
      <c r="AL10" s="13">
        <f t="shared" si="18"/>
        <v>80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1858</v>
      </c>
      <c r="D11" s="8">
        <v>5718</v>
      </c>
      <c r="E11" s="8">
        <v>3546</v>
      </c>
      <c r="F11" s="8">
        <v>3916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3648</v>
      </c>
      <c r="K11" s="13">
        <f t="shared" si="12"/>
        <v>-102</v>
      </c>
      <c r="L11" s="13">
        <f>VLOOKUP(A:A,[1]TDSheet!$A:$O,15,0)</f>
        <v>0</v>
      </c>
      <c r="M11" s="13">
        <f>VLOOKUP(A:A,[1]TDSheet!$A:$X,24,0)</f>
        <v>1100</v>
      </c>
      <c r="N11" s="13"/>
      <c r="O11" s="13"/>
      <c r="P11" s="13"/>
      <c r="Q11" s="13"/>
      <c r="R11" s="13"/>
      <c r="S11" s="13"/>
      <c r="T11" s="13">
        <v>252</v>
      </c>
      <c r="U11" s="13"/>
      <c r="V11" s="15"/>
      <c r="W11" s="13">
        <f t="shared" si="13"/>
        <v>709.2</v>
      </c>
      <c r="X11" s="15">
        <v>1000</v>
      </c>
      <c r="Y11" s="16">
        <f t="shared" si="14"/>
        <v>8.4827975183305124</v>
      </c>
      <c r="Z11" s="13">
        <f t="shared" si="15"/>
        <v>5.5217146080090238</v>
      </c>
      <c r="AA11" s="13"/>
      <c r="AB11" s="13"/>
      <c r="AC11" s="13"/>
      <c r="AD11" s="13">
        <v>0</v>
      </c>
      <c r="AE11" s="13">
        <f>VLOOKUP(A:A,[1]TDSheet!$A:$AF,32,0)</f>
        <v>657.8</v>
      </c>
      <c r="AF11" s="13">
        <f>VLOOKUP(A:A,[1]TDSheet!$A:$AG,33,0)</f>
        <v>765</v>
      </c>
      <c r="AG11" s="13">
        <f>VLOOKUP(A:A,[1]TDSheet!$A:$W,23,0)</f>
        <v>784.2</v>
      </c>
      <c r="AH11" s="13">
        <f>VLOOKUP(A:A,[3]TDSheet!$A:$D,4,0)</f>
        <v>783</v>
      </c>
      <c r="AI11" s="13" t="str">
        <f>VLOOKUP(A:A,[1]TDSheet!$A:$AI,35,0)</f>
        <v>продфев</v>
      </c>
      <c r="AJ11" s="13">
        <f t="shared" si="16"/>
        <v>113.4</v>
      </c>
      <c r="AK11" s="13">
        <f t="shared" si="17"/>
        <v>0</v>
      </c>
      <c r="AL11" s="13">
        <f t="shared" si="18"/>
        <v>450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1918</v>
      </c>
      <c r="D12" s="8">
        <v>5783</v>
      </c>
      <c r="E12" s="8">
        <v>3636</v>
      </c>
      <c r="F12" s="8">
        <v>3979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3728</v>
      </c>
      <c r="K12" s="13">
        <f t="shared" si="12"/>
        <v>-92</v>
      </c>
      <c r="L12" s="13">
        <f>VLOOKUP(A:A,[1]TDSheet!$A:$O,15,0)</f>
        <v>0</v>
      </c>
      <c r="M12" s="13">
        <f>VLOOKUP(A:A,[1]TDSheet!$A:$X,24,0)</f>
        <v>1200</v>
      </c>
      <c r="N12" s="13"/>
      <c r="O12" s="13"/>
      <c r="P12" s="13"/>
      <c r="Q12" s="13"/>
      <c r="R12" s="13"/>
      <c r="S12" s="13"/>
      <c r="T12" s="13">
        <v>2052</v>
      </c>
      <c r="U12" s="13"/>
      <c r="V12" s="15"/>
      <c r="W12" s="13">
        <f t="shared" si="13"/>
        <v>727.2</v>
      </c>
      <c r="X12" s="15">
        <v>1000</v>
      </c>
      <c r="Y12" s="16">
        <f t="shared" si="14"/>
        <v>8.4969746974697458</v>
      </c>
      <c r="Z12" s="13">
        <f t="shared" si="15"/>
        <v>5.4716721672167212</v>
      </c>
      <c r="AA12" s="13"/>
      <c r="AB12" s="13"/>
      <c r="AC12" s="13"/>
      <c r="AD12" s="13">
        <v>0</v>
      </c>
      <c r="AE12" s="13">
        <f>VLOOKUP(A:A,[1]TDSheet!$A:$AF,32,0)</f>
        <v>611.4</v>
      </c>
      <c r="AF12" s="13">
        <f>VLOOKUP(A:A,[1]TDSheet!$A:$AG,33,0)</f>
        <v>792.4</v>
      </c>
      <c r="AG12" s="13">
        <f>VLOOKUP(A:A,[1]TDSheet!$A:$W,23,0)</f>
        <v>799.8</v>
      </c>
      <c r="AH12" s="13">
        <f>VLOOKUP(A:A,[3]TDSheet!$A:$D,4,0)</f>
        <v>822</v>
      </c>
      <c r="AI12" s="13">
        <f>VLOOKUP(A:A,[1]TDSheet!$A:$AI,35,0)</f>
        <v>0</v>
      </c>
      <c r="AJ12" s="13">
        <f t="shared" si="16"/>
        <v>923.4</v>
      </c>
      <c r="AK12" s="13">
        <f t="shared" si="17"/>
        <v>0</v>
      </c>
      <c r="AL12" s="13">
        <f t="shared" si="18"/>
        <v>450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26</v>
      </c>
      <c r="D13" s="8">
        <v>54</v>
      </c>
      <c r="E13" s="8">
        <v>37</v>
      </c>
      <c r="F13" s="8">
        <v>40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62</v>
      </c>
      <c r="K13" s="13">
        <f t="shared" si="12"/>
        <v>-25</v>
      </c>
      <c r="L13" s="13">
        <f>VLOOKUP(A:A,[1]TDSheet!$A:$O,15,0)</f>
        <v>0</v>
      </c>
      <c r="M13" s="13">
        <f>VLOOKUP(A:A,[1]TDSheet!$A:$X,24,0)</f>
        <v>30</v>
      </c>
      <c r="N13" s="13"/>
      <c r="O13" s="13"/>
      <c r="P13" s="13"/>
      <c r="Q13" s="13"/>
      <c r="R13" s="13"/>
      <c r="S13" s="13"/>
      <c r="T13" s="13"/>
      <c r="U13" s="13"/>
      <c r="V13" s="15"/>
      <c r="W13" s="13">
        <f t="shared" si="13"/>
        <v>7.4</v>
      </c>
      <c r="X13" s="15"/>
      <c r="Y13" s="16">
        <f t="shared" si="14"/>
        <v>9.4594594594594597</v>
      </c>
      <c r="Z13" s="13">
        <f t="shared" si="15"/>
        <v>5.4054054054054053</v>
      </c>
      <c r="AA13" s="13"/>
      <c r="AB13" s="13"/>
      <c r="AC13" s="13"/>
      <c r="AD13" s="13">
        <v>0</v>
      </c>
      <c r="AE13" s="13">
        <f>VLOOKUP(A:A,[1]TDSheet!$A:$AF,32,0)</f>
        <v>7.8</v>
      </c>
      <c r="AF13" s="13">
        <f>VLOOKUP(A:A,[1]TDSheet!$A:$AG,33,0)</f>
        <v>7.2</v>
      </c>
      <c r="AG13" s="13">
        <f>VLOOKUP(A:A,[1]TDSheet!$A:$W,23,0)</f>
        <v>8.8000000000000007</v>
      </c>
      <c r="AH13" s="13">
        <f>VLOOKUP(A:A,[3]TDSheet!$A:$D,4,0)</f>
        <v>10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717</v>
      </c>
      <c r="D14" s="8">
        <v>303</v>
      </c>
      <c r="E14" s="8">
        <v>172</v>
      </c>
      <c r="F14" s="8">
        <v>846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191</v>
      </c>
      <c r="K14" s="13">
        <f t="shared" si="12"/>
        <v>-19</v>
      </c>
      <c r="L14" s="13">
        <f>VLOOKUP(A:A,[1]TDSheet!$A:$O,15,0)</f>
        <v>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3"/>
        <v>34.4</v>
      </c>
      <c r="X14" s="15"/>
      <c r="Y14" s="16">
        <f t="shared" si="14"/>
        <v>24.593023255813954</v>
      </c>
      <c r="Z14" s="13">
        <f t="shared" si="15"/>
        <v>24.593023255813954</v>
      </c>
      <c r="AA14" s="13"/>
      <c r="AB14" s="13"/>
      <c r="AC14" s="13"/>
      <c r="AD14" s="13">
        <v>0</v>
      </c>
      <c r="AE14" s="13">
        <f>VLOOKUP(A:A,[1]TDSheet!$A:$AF,32,0)</f>
        <v>51.8</v>
      </c>
      <c r="AF14" s="13">
        <f>VLOOKUP(A:A,[1]TDSheet!$A:$AG,33,0)</f>
        <v>31.4</v>
      </c>
      <c r="AG14" s="13">
        <f>VLOOKUP(A:A,[1]TDSheet!$A:$W,23,0)</f>
        <v>38.200000000000003</v>
      </c>
      <c r="AH14" s="13">
        <f>VLOOKUP(A:A,[3]TDSheet!$A:$D,4,0)</f>
        <v>27</v>
      </c>
      <c r="AI14" s="13" t="str">
        <f>VLOOKUP(A:A,[1]TDSheet!$A:$AI,35,0)</f>
        <v>склад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138</v>
      </c>
      <c r="D15" s="8">
        <v>272</v>
      </c>
      <c r="E15" s="8">
        <v>210</v>
      </c>
      <c r="F15" s="8">
        <v>192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275</v>
      </c>
      <c r="K15" s="13">
        <f t="shared" si="12"/>
        <v>-65</v>
      </c>
      <c r="L15" s="13">
        <f>VLOOKUP(A:A,[1]TDSheet!$A:$O,15,0)</f>
        <v>60</v>
      </c>
      <c r="M15" s="13">
        <f>VLOOKUP(A:A,[1]TDSheet!$A:$X,24,0)</f>
        <v>60</v>
      </c>
      <c r="N15" s="13"/>
      <c r="O15" s="13"/>
      <c r="P15" s="13"/>
      <c r="Q15" s="13"/>
      <c r="R15" s="13"/>
      <c r="S15" s="13"/>
      <c r="T15" s="13"/>
      <c r="U15" s="13"/>
      <c r="V15" s="15"/>
      <c r="W15" s="13">
        <f t="shared" si="13"/>
        <v>42</v>
      </c>
      <c r="X15" s="15">
        <v>50</v>
      </c>
      <c r="Y15" s="16">
        <f t="shared" si="14"/>
        <v>8.6190476190476186</v>
      </c>
      <c r="Z15" s="13">
        <f t="shared" si="15"/>
        <v>4.5714285714285712</v>
      </c>
      <c r="AA15" s="13"/>
      <c r="AB15" s="13"/>
      <c r="AC15" s="13"/>
      <c r="AD15" s="13">
        <v>0</v>
      </c>
      <c r="AE15" s="13">
        <f>VLOOKUP(A:A,[1]TDSheet!$A:$AF,32,0)</f>
        <v>41.8</v>
      </c>
      <c r="AF15" s="13">
        <f>VLOOKUP(A:A,[1]TDSheet!$A:$AG,33,0)</f>
        <v>46.6</v>
      </c>
      <c r="AG15" s="13">
        <f>VLOOKUP(A:A,[1]TDSheet!$A:$W,23,0)</f>
        <v>46</v>
      </c>
      <c r="AH15" s="13">
        <f>VLOOKUP(A:A,[3]TDSheet!$A:$D,4,0)</f>
        <v>49</v>
      </c>
      <c r="AI15" s="13">
        <v>0</v>
      </c>
      <c r="AJ15" s="13">
        <f t="shared" si="16"/>
        <v>0</v>
      </c>
      <c r="AK15" s="13">
        <f t="shared" si="17"/>
        <v>0</v>
      </c>
      <c r="AL15" s="13">
        <f t="shared" si="18"/>
        <v>15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325</v>
      </c>
      <c r="D16" s="8">
        <v>1218</v>
      </c>
      <c r="E16" s="18">
        <v>1090</v>
      </c>
      <c r="F16" s="18">
        <v>224</v>
      </c>
      <c r="G16" s="1" t="str">
        <f>VLOOKUP(A:A,[1]TDSheet!$A:$G,7,0)</f>
        <v>ак</v>
      </c>
      <c r="H16" s="1">
        <f>VLOOKUP(A:A,[1]TDSheet!$A:$H,8,0)</f>
        <v>0.35</v>
      </c>
      <c r="I16" s="1" t="e">
        <f>VLOOKUP(A:A,[1]TDSheet!$A:$I,9,0)</f>
        <v>#N/A</v>
      </c>
      <c r="J16" s="13">
        <f>VLOOKUP(A:A,[2]TDSheet!$A:$F,6,0)</f>
        <v>23</v>
      </c>
      <c r="K16" s="13">
        <f t="shared" si="12"/>
        <v>1067</v>
      </c>
      <c r="L16" s="13">
        <f>VLOOKUP(A:A,[1]TDSheet!$A:$O,15,0)</f>
        <v>200</v>
      </c>
      <c r="M16" s="13">
        <f>VLOOKUP(A:A,[1]TDSheet!$A:$X,24,0)</f>
        <v>500</v>
      </c>
      <c r="N16" s="13"/>
      <c r="O16" s="13"/>
      <c r="P16" s="13"/>
      <c r="Q16" s="13"/>
      <c r="R16" s="13"/>
      <c r="S16" s="13"/>
      <c r="T16" s="13"/>
      <c r="U16" s="13"/>
      <c r="V16" s="15">
        <v>500</v>
      </c>
      <c r="W16" s="13">
        <f t="shared" si="13"/>
        <v>218</v>
      </c>
      <c r="X16" s="15">
        <v>450</v>
      </c>
      <c r="Y16" s="16">
        <f t="shared" si="14"/>
        <v>8.5963302752293576</v>
      </c>
      <c r="Z16" s="13">
        <f t="shared" si="15"/>
        <v>1.0275229357798166</v>
      </c>
      <c r="AA16" s="13"/>
      <c r="AB16" s="13"/>
      <c r="AC16" s="13"/>
      <c r="AD16" s="13">
        <v>0</v>
      </c>
      <c r="AE16" s="13">
        <f>VLOOKUP(A:A,[1]TDSheet!$A:$AF,32,0)</f>
        <v>0</v>
      </c>
      <c r="AF16" s="13">
        <f>VLOOKUP(A:A,[1]TDSheet!$A:$AG,33,0)</f>
        <v>98.2</v>
      </c>
      <c r="AG16" s="13">
        <f>VLOOKUP(A:A,[1]TDSheet!$A:$W,23,0)</f>
        <v>216.4</v>
      </c>
      <c r="AH16" s="19">
        <v>320</v>
      </c>
      <c r="AI16" s="13" t="str">
        <f>VLOOKUP(A:A,[1]TDSheet!$A:$AI,35,0)</f>
        <v>Паша тф</v>
      </c>
      <c r="AJ16" s="13">
        <f t="shared" si="16"/>
        <v>0</v>
      </c>
      <c r="AK16" s="13">
        <f t="shared" si="17"/>
        <v>175</v>
      </c>
      <c r="AL16" s="13">
        <f t="shared" si="18"/>
        <v>157.5</v>
      </c>
      <c r="AM16" s="13"/>
      <c r="AN16" s="13"/>
      <c r="AO16" s="13"/>
    </row>
    <row r="17" spans="1:41" s="1" customFormat="1" ht="11.1" customHeight="1" outlineLevel="1" x14ac:dyDescent="0.2">
      <c r="A17" s="7" t="s">
        <v>20</v>
      </c>
      <c r="B17" s="7" t="s">
        <v>12</v>
      </c>
      <c r="C17" s="8">
        <v>2211</v>
      </c>
      <c r="D17" s="8">
        <v>2038</v>
      </c>
      <c r="E17" s="8">
        <v>1043</v>
      </c>
      <c r="F17" s="8">
        <v>3173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1091</v>
      </c>
      <c r="K17" s="13">
        <f t="shared" si="12"/>
        <v>-48</v>
      </c>
      <c r="L17" s="13">
        <f>VLOOKUP(A:A,[1]TDSheet!$A:$O,15,0)</f>
        <v>0</v>
      </c>
      <c r="M17" s="13">
        <f>VLOOKUP(A:A,[1]TDSheet!$A:$X,24,0)</f>
        <v>0</v>
      </c>
      <c r="N17" s="13"/>
      <c r="O17" s="13"/>
      <c r="P17" s="13"/>
      <c r="Q17" s="13"/>
      <c r="R17" s="13"/>
      <c r="S17" s="13"/>
      <c r="T17" s="13"/>
      <c r="U17" s="13"/>
      <c r="V17" s="15"/>
      <c r="W17" s="13">
        <f t="shared" si="13"/>
        <v>208.6</v>
      </c>
      <c r="X17" s="15"/>
      <c r="Y17" s="16">
        <f t="shared" si="14"/>
        <v>15.210930009587727</v>
      </c>
      <c r="Z17" s="13">
        <f t="shared" si="15"/>
        <v>15.210930009587727</v>
      </c>
      <c r="AA17" s="13"/>
      <c r="AB17" s="13"/>
      <c r="AC17" s="13"/>
      <c r="AD17" s="13">
        <v>0</v>
      </c>
      <c r="AE17" s="13">
        <f>VLOOKUP(A:A,[1]TDSheet!$A:$AF,32,0)</f>
        <v>199.8</v>
      </c>
      <c r="AF17" s="13">
        <f>VLOOKUP(A:A,[1]TDSheet!$A:$AG,33,0)</f>
        <v>225.8</v>
      </c>
      <c r="AG17" s="13">
        <f>VLOOKUP(A:A,[1]TDSheet!$A:$W,23,0)</f>
        <v>202.6</v>
      </c>
      <c r="AH17" s="13">
        <f>VLOOKUP(A:A,[3]TDSheet!$A:$D,4,0)</f>
        <v>221</v>
      </c>
      <c r="AI17" s="13">
        <f>VLOOKUP(A:A,[1]TDSheet!$A:$AI,35,0)</f>
        <v>0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654</v>
      </c>
      <c r="D18" s="8">
        <v>219</v>
      </c>
      <c r="E18" s="8">
        <v>376</v>
      </c>
      <c r="F18" s="8">
        <v>482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499</v>
      </c>
      <c r="K18" s="13">
        <f t="shared" si="12"/>
        <v>-123</v>
      </c>
      <c r="L18" s="13">
        <f>VLOOKUP(A:A,[1]TDSheet!$A:$O,15,0)</f>
        <v>0</v>
      </c>
      <c r="M18" s="13">
        <f>VLOOKUP(A:A,[1]TDSheet!$A:$X,24,0)</f>
        <v>150</v>
      </c>
      <c r="N18" s="13"/>
      <c r="O18" s="13"/>
      <c r="P18" s="13"/>
      <c r="Q18" s="13"/>
      <c r="R18" s="13"/>
      <c r="S18" s="13"/>
      <c r="T18" s="13"/>
      <c r="U18" s="13"/>
      <c r="V18" s="15"/>
      <c r="W18" s="13">
        <f t="shared" si="13"/>
        <v>75.2</v>
      </c>
      <c r="X18" s="15"/>
      <c r="Y18" s="16">
        <f t="shared" si="14"/>
        <v>8.4042553191489358</v>
      </c>
      <c r="Z18" s="13">
        <f t="shared" si="15"/>
        <v>6.4095744680851059</v>
      </c>
      <c r="AA18" s="13"/>
      <c r="AB18" s="13"/>
      <c r="AC18" s="13"/>
      <c r="AD18" s="13">
        <v>0</v>
      </c>
      <c r="AE18" s="13">
        <f>VLOOKUP(A:A,[1]TDSheet!$A:$AF,32,0)</f>
        <v>59.2</v>
      </c>
      <c r="AF18" s="13">
        <f>VLOOKUP(A:A,[1]TDSheet!$A:$AG,33,0)</f>
        <v>97.8</v>
      </c>
      <c r="AG18" s="13">
        <f>VLOOKUP(A:A,[1]TDSheet!$A:$W,23,0)</f>
        <v>90.8</v>
      </c>
      <c r="AH18" s="13">
        <f>VLOOKUP(A:A,[3]TDSheet!$A:$D,4,0)</f>
        <v>82</v>
      </c>
      <c r="AI18" s="13" t="str">
        <f>VLOOKUP(A:A,[1]TDSheet!$A:$AI,35,0)</f>
        <v>ябфев</v>
      </c>
      <c r="AJ18" s="13">
        <f t="shared" si="16"/>
        <v>0</v>
      </c>
      <c r="AK18" s="13">
        <f t="shared" si="17"/>
        <v>0</v>
      </c>
      <c r="AL18" s="13">
        <f t="shared" si="18"/>
        <v>0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97</v>
      </c>
      <c r="D19" s="8">
        <v>61</v>
      </c>
      <c r="E19" s="8">
        <v>70</v>
      </c>
      <c r="F19" s="8">
        <v>78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92</v>
      </c>
      <c r="K19" s="13">
        <f t="shared" si="12"/>
        <v>-22</v>
      </c>
      <c r="L19" s="13">
        <f>VLOOKUP(A:A,[1]TDSheet!$A:$O,15,0)</f>
        <v>0</v>
      </c>
      <c r="M19" s="13">
        <f>VLOOKUP(A:A,[1]TDSheet!$A:$X,24,0)</f>
        <v>20</v>
      </c>
      <c r="N19" s="13"/>
      <c r="O19" s="13"/>
      <c r="P19" s="13"/>
      <c r="Q19" s="13"/>
      <c r="R19" s="13"/>
      <c r="S19" s="13"/>
      <c r="T19" s="13">
        <v>252</v>
      </c>
      <c r="U19" s="13"/>
      <c r="V19" s="15">
        <v>20</v>
      </c>
      <c r="W19" s="13">
        <f t="shared" si="13"/>
        <v>14</v>
      </c>
      <c r="X19" s="15"/>
      <c r="Y19" s="16">
        <f t="shared" si="14"/>
        <v>8.4285714285714288</v>
      </c>
      <c r="Z19" s="13">
        <f t="shared" si="15"/>
        <v>5.5714285714285712</v>
      </c>
      <c r="AA19" s="13"/>
      <c r="AB19" s="13"/>
      <c r="AC19" s="13"/>
      <c r="AD19" s="13">
        <v>0</v>
      </c>
      <c r="AE19" s="13">
        <f>VLOOKUP(A:A,[1]TDSheet!$A:$AF,32,0)</f>
        <v>21.4</v>
      </c>
      <c r="AF19" s="13">
        <f>VLOOKUP(A:A,[1]TDSheet!$A:$AG,33,0)</f>
        <v>17.2</v>
      </c>
      <c r="AG19" s="13">
        <f>VLOOKUP(A:A,[1]TDSheet!$A:$W,23,0)</f>
        <v>15</v>
      </c>
      <c r="AH19" s="13">
        <f>VLOOKUP(A:A,[3]TDSheet!$A:$D,4,0)</f>
        <v>24</v>
      </c>
      <c r="AI19" s="13">
        <f>VLOOKUP(A:A,[1]TDSheet!$A:$AI,35,0)</f>
        <v>0</v>
      </c>
      <c r="AJ19" s="13">
        <f t="shared" si="16"/>
        <v>88.199999999999989</v>
      </c>
      <c r="AK19" s="13">
        <f t="shared" si="17"/>
        <v>7</v>
      </c>
      <c r="AL19" s="13">
        <f t="shared" si="18"/>
        <v>0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250</v>
      </c>
      <c r="D20" s="8">
        <v>967</v>
      </c>
      <c r="E20" s="8">
        <v>453</v>
      </c>
      <c r="F20" s="8">
        <v>750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509</v>
      </c>
      <c r="K20" s="13">
        <f t="shared" si="12"/>
        <v>-56</v>
      </c>
      <c r="L20" s="13">
        <f>VLOOKUP(A:A,[1]TDSheet!$A:$O,15,0)</f>
        <v>0</v>
      </c>
      <c r="M20" s="13">
        <f>VLOOKUP(A:A,[1]TDSheet!$A:$X,24,0)</f>
        <v>50</v>
      </c>
      <c r="N20" s="13"/>
      <c r="O20" s="13"/>
      <c r="P20" s="13"/>
      <c r="Q20" s="13"/>
      <c r="R20" s="13"/>
      <c r="S20" s="13"/>
      <c r="T20" s="13">
        <v>72</v>
      </c>
      <c r="U20" s="13"/>
      <c r="V20" s="15"/>
      <c r="W20" s="13">
        <f t="shared" si="13"/>
        <v>85.8</v>
      </c>
      <c r="X20" s="15"/>
      <c r="Y20" s="16">
        <f t="shared" si="14"/>
        <v>9.3240093240093245</v>
      </c>
      <c r="Z20" s="13">
        <f t="shared" si="15"/>
        <v>8.7412587412587417</v>
      </c>
      <c r="AA20" s="13"/>
      <c r="AB20" s="13"/>
      <c r="AC20" s="13"/>
      <c r="AD20" s="13">
        <f>VLOOKUP(A:A,[4]TDSheet!$A:$D,4,0)</f>
        <v>24</v>
      </c>
      <c r="AE20" s="13">
        <f>VLOOKUP(A:A,[1]TDSheet!$A:$AF,32,0)</f>
        <v>38.4</v>
      </c>
      <c r="AF20" s="13">
        <f>VLOOKUP(A:A,[1]TDSheet!$A:$AG,33,0)</f>
        <v>127.2</v>
      </c>
      <c r="AG20" s="13">
        <f>VLOOKUP(A:A,[1]TDSheet!$A:$W,23,0)</f>
        <v>112.2</v>
      </c>
      <c r="AH20" s="13">
        <f>VLOOKUP(A:A,[3]TDSheet!$A:$D,4,0)</f>
        <v>111</v>
      </c>
      <c r="AI20" s="13" t="str">
        <f>VLOOKUP(A:A,[1]TDSheet!$A:$AI,35,0)</f>
        <v>400Ларин</v>
      </c>
      <c r="AJ20" s="13">
        <f t="shared" si="16"/>
        <v>25.2</v>
      </c>
      <c r="AK20" s="13">
        <f t="shared" si="17"/>
        <v>0</v>
      </c>
      <c r="AL20" s="13">
        <f t="shared" si="18"/>
        <v>0</v>
      </c>
      <c r="AM20" s="13"/>
      <c r="AN20" s="13"/>
      <c r="AO20" s="13"/>
    </row>
    <row r="21" spans="1:41" s="1" customFormat="1" ht="21.95" customHeight="1" outlineLevel="1" x14ac:dyDescent="0.2">
      <c r="A21" s="7" t="s">
        <v>24</v>
      </c>
      <c r="B21" s="7" t="s">
        <v>12</v>
      </c>
      <c r="C21" s="8">
        <v>687</v>
      </c>
      <c r="D21" s="8">
        <v>319</v>
      </c>
      <c r="E21" s="8">
        <v>557</v>
      </c>
      <c r="F21" s="8">
        <v>436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581</v>
      </c>
      <c r="K21" s="13">
        <f t="shared" si="12"/>
        <v>-24</v>
      </c>
      <c r="L21" s="13">
        <f>VLOOKUP(A:A,[1]TDSheet!$A:$O,15,0)</f>
        <v>0</v>
      </c>
      <c r="M21" s="13">
        <f>VLOOKUP(A:A,[1]TDSheet!$A:$X,24,0)</f>
        <v>300</v>
      </c>
      <c r="N21" s="13"/>
      <c r="O21" s="13"/>
      <c r="P21" s="13"/>
      <c r="Q21" s="13"/>
      <c r="R21" s="13"/>
      <c r="S21" s="13"/>
      <c r="T21" s="13"/>
      <c r="U21" s="13"/>
      <c r="V21" s="15">
        <v>120</v>
      </c>
      <c r="W21" s="13">
        <f t="shared" si="13"/>
        <v>111.4</v>
      </c>
      <c r="X21" s="15">
        <v>100</v>
      </c>
      <c r="Y21" s="16">
        <f t="shared" si="14"/>
        <v>8.5816876122082579</v>
      </c>
      <c r="Z21" s="13">
        <f t="shared" si="15"/>
        <v>3.9138240574506282</v>
      </c>
      <c r="AA21" s="13"/>
      <c r="AB21" s="13"/>
      <c r="AC21" s="13"/>
      <c r="AD21" s="13">
        <v>0</v>
      </c>
      <c r="AE21" s="13">
        <f>VLOOKUP(A:A,[1]TDSheet!$A:$AF,32,0)</f>
        <v>95.2</v>
      </c>
      <c r="AF21" s="13">
        <f>VLOOKUP(A:A,[1]TDSheet!$A:$AG,33,0)</f>
        <v>99</v>
      </c>
      <c r="AG21" s="13">
        <f>VLOOKUP(A:A,[1]TDSheet!$A:$W,23,0)</f>
        <v>111.4</v>
      </c>
      <c r="AH21" s="13">
        <f>VLOOKUP(A:A,[3]TDSheet!$A:$D,4,0)</f>
        <v>114</v>
      </c>
      <c r="AI21" s="13" t="str">
        <f>VLOOKUP(A:A,[1]TDSheet!$A:$AI,35,0)</f>
        <v>ябфев</v>
      </c>
      <c r="AJ21" s="13">
        <f t="shared" si="16"/>
        <v>0</v>
      </c>
      <c r="AK21" s="13">
        <f t="shared" si="17"/>
        <v>42</v>
      </c>
      <c r="AL21" s="13">
        <f t="shared" si="18"/>
        <v>35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382.48500000000001</v>
      </c>
      <c r="D22" s="8">
        <v>474.09500000000003</v>
      </c>
      <c r="E22" s="8">
        <v>377.55799999999999</v>
      </c>
      <c r="F22" s="8">
        <v>458.60300000000001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406.52100000000002</v>
      </c>
      <c r="K22" s="13">
        <f t="shared" si="12"/>
        <v>-28.963000000000022</v>
      </c>
      <c r="L22" s="13">
        <f>VLOOKUP(A:A,[1]TDSheet!$A:$O,15,0)</f>
        <v>0</v>
      </c>
      <c r="M22" s="13">
        <f>VLOOKUP(A:A,[1]TDSheet!$A:$X,24,0)</f>
        <v>120</v>
      </c>
      <c r="N22" s="13"/>
      <c r="O22" s="13"/>
      <c r="P22" s="13"/>
      <c r="Q22" s="13"/>
      <c r="R22" s="13"/>
      <c r="S22" s="13"/>
      <c r="T22" s="13"/>
      <c r="U22" s="13"/>
      <c r="V22" s="15"/>
      <c r="W22" s="13">
        <f t="shared" si="13"/>
        <v>75.511600000000001</v>
      </c>
      <c r="X22" s="15">
        <v>80</v>
      </c>
      <c r="Y22" s="16">
        <f t="shared" si="14"/>
        <v>8.7218784928408351</v>
      </c>
      <c r="Z22" s="13">
        <f t="shared" si="15"/>
        <v>6.0732788074944777</v>
      </c>
      <c r="AA22" s="13"/>
      <c r="AB22" s="13"/>
      <c r="AC22" s="13"/>
      <c r="AD22" s="13">
        <v>0</v>
      </c>
      <c r="AE22" s="13">
        <f>VLOOKUP(A:A,[1]TDSheet!$A:$AF,32,0)</f>
        <v>57.916999999999994</v>
      </c>
      <c r="AF22" s="13">
        <f>VLOOKUP(A:A,[1]TDSheet!$A:$AG,33,0)</f>
        <v>89.255399999999995</v>
      </c>
      <c r="AG22" s="13">
        <f>VLOOKUP(A:A,[1]TDSheet!$A:$W,23,0)</f>
        <v>82.89</v>
      </c>
      <c r="AH22" s="13">
        <f>VLOOKUP(A:A,[3]TDSheet!$A:$D,4,0)</f>
        <v>93.825999999999993</v>
      </c>
      <c r="AI22" s="13">
        <v>0</v>
      </c>
      <c r="AJ22" s="13">
        <f t="shared" si="16"/>
        <v>0</v>
      </c>
      <c r="AK22" s="13">
        <f t="shared" si="17"/>
        <v>0</v>
      </c>
      <c r="AL22" s="13">
        <f t="shared" si="18"/>
        <v>80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3434.3119999999999</v>
      </c>
      <c r="D23" s="8">
        <v>4953.1220000000003</v>
      </c>
      <c r="E23" s="8">
        <v>4366.8519999999999</v>
      </c>
      <c r="F23" s="8">
        <v>3892.5839999999998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4531.7039999999997</v>
      </c>
      <c r="K23" s="13">
        <f t="shared" si="12"/>
        <v>-164.85199999999986</v>
      </c>
      <c r="L23" s="13">
        <f>VLOOKUP(A:A,[1]TDSheet!$A:$O,15,0)</f>
        <v>400</v>
      </c>
      <c r="M23" s="13">
        <f>VLOOKUP(A:A,[1]TDSheet!$A:$X,24,0)</f>
        <v>1200</v>
      </c>
      <c r="N23" s="13"/>
      <c r="O23" s="13"/>
      <c r="P23" s="13"/>
      <c r="Q23" s="13"/>
      <c r="R23" s="13"/>
      <c r="S23" s="13"/>
      <c r="T23" s="13"/>
      <c r="U23" s="13"/>
      <c r="V23" s="15">
        <v>1000</v>
      </c>
      <c r="W23" s="13">
        <f t="shared" si="13"/>
        <v>873.37040000000002</v>
      </c>
      <c r="X23" s="15">
        <v>1300</v>
      </c>
      <c r="Y23" s="16">
        <f t="shared" si="14"/>
        <v>8.9224274145311089</v>
      </c>
      <c r="Z23" s="13">
        <f t="shared" si="15"/>
        <v>4.4569680859346734</v>
      </c>
      <c r="AA23" s="13"/>
      <c r="AB23" s="13"/>
      <c r="AC23" s="13"/>
      <c r="AD23" s="13">
        <v>0</v>
      </c>
      <c r="AE23" s="13">
        <f>VLOOKUP(A:A,[1]TDSheet!$A:$AF,32,0)</f>
        <v>920.92019999999991</v>
      </c>
      <c r="AF23" s="13">
        <f>VLOOKUP(A:A,[1]TDSheet!$A:$AG,33,0)</f>
        <v>868.93700000000013</v>
      </c>
      <c r="AG23" s="13">
        <f>VLOOKUP(A:A,[1]TDSheet!$A:$W,23,0)</f>
        <v>890.58140000000003</v>
      </c>
      <c r="AH23" s="13">
        <f>VLOOKUP(A:A,[3]TDSheet!$A:$D,4,0)</f>
        <v>969.76800000000003</v>
      </c>
      <c r="AI23" s="13" t="str">
        <f>VLOOKUP(A:A,[1]TDSheet!$A:$AI,35,0)</f>
        <v>оконч</v>
      </c>
      <c r="AJ23" s="13">
        <f t="shared" si="16"/>
        <v>0</v>
      </c>
      <c r="AK23" s="13">
        <f t="shared" si="17"/>
        <v>1000</v>
      </c>
      <c r="AL23" s="13">
        <f t="shared" si="18"/>
        <v>1300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189.566</v>
      </c>
      <c r="D24" s="8">
        <v>529.12</v>
      </c>
      <c r="E24" s="8">
        <v>257.60300000000001</v>
      </c>
      <c r="F24" s="8">
        <v>438.82100000000003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264.16399999999999</v>
      </c>
      <c r="K24" s="13">
        <f t="shared" si="12"/>
        <v>-6.5609999999999786</v>
      </c>
      <c r="L24" s="13">
        <f>VLOOKUP(A:A,[1]TDSheet!$A:$O,15,0)</f>
        <v>0</v>
      </c>
      <c r="M24" s="13">
        <f>VLOOKUP(A:A,[1]TDSheet!$A:$X,24,0)</f>
        <v>50</v>
      </c>
      <c r="N24" s="13"/>
      <c r="O24" s="13"/>
      <c r="P24" s="13"/>
      <c r="Q24" s="13"/>
      <c r="R24" s="13"/>
      <c r="S24" s="13"/>
      <c r="T24" s="13"/>
      <c r="U24" s="13"/>
      <c r="V24" s="15"/>
      <c r="W24" s="13">
        <f t="shared" si="13"/>
        <v>51.520600000000002</v>
      </c>
      <c r="X24" s="15"/>
      <c r="Y24" s="16">
        <f t="shared" si="14"/>
        <v>9.4878747530114165</v>
      </c>
      <c r="Z24" s="13">
        <f t="shared" si="15"/>
        <v>8.5173891608405192</v>
      </c>
      <c r="AA24" s="13"/>
      <c r="AB24" s="13"/>
      <c r="AC24" s="13"/>
      <c r="AD24" s="13">
        <v>0</v>
      </c>
      <c r="AE24" s="13">
        <f>VLOOKUP(A:A,[1]TDSheet!$A:$AF,32,0)</f>
        <v>67.0428</v>
      </c>
      <c r="AF24" s="13">
        <f>VLOOKUP(A:A,[1]TDSheet!$A:$AG,33,0)</f>
        <v>68.287400000000005</v>
      </c>
      <c r="AG24" s="13">
        <f>VLOOKUP(A:A,[1]TDSheet!$A:$W,23,0)</f>
        <v>66.926000000000002</v>
      </c>
      <c r="AH24" s="13">
        <f>VLOOKUP(A:A,[3]TDSheet!$A:$D,4,0)</f>
        <v>87.995000000000005</v>
      </c>
      <c r="AI24" s="13">
        <f>VLOOKUP(A:A,[1]TDSheet!$A:$AI,35,0)</f>
        <v>0</v>
      </c>
      <c r="AJ24" s="13">
        <f t="shared" si="16"/>
        <v>0</v>
      </c>
      <c r="AK24" s="13">
        <f t="shared" si="17"/>
        <v>0</v>
      </c>
      <c r="AL24" s="13">
        <f t="shared" si="18"/>
        <v>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938.76499999999999</v>
      </c>
      <c r="D25" s="8">
        <v>700.40300000000002</v>
      </c>
      <c r="E25" s="8">
        <v>1003.485</v>
      </c>
      <c r="F25" s="8">
        <v>590.30499999999995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1098.069</v>
      </c>
      <c r="K25" s="13">
        <f t="shared" si="12"/>
        <v>-94.583999999999946</v>
      </c>
      <c r="L25" s="13">
        <f>VLOOKUP(A:A,[1]TDSheet!$A:$O,15,0)</f>
        <v>300</v>
      </c>
      <c r="M25" s="13">
        <f>VLOOKUP(A:A,[1]TDSheet!$A:$X,24,0)</f>
        <v>500</v>
      </c>
      <c r="N25" s="13"/>
      <c r="O25" s="13"/>
      <c r="P25" s="13"/>
      <c r="Q25" s="13"/>
      <c r="R25" s="13"/>
      <c r="S25" s="13"/>
      <c r="T25" s="13"/>
      <c r="U25" s="13"/>
      <c r="V25" s="15">
        <v>200</v>
      </c>
      <c r="W25" s="13">
        <f t="shared" si="13"/>
        <v>200.697</v>
      </c>
      <c r="X25" s="15">
        <v>200</v>
      </c>
      <c r="Y25" s="16">
        <f t="shared" si="14"/>
        <v>8.9204372760928159</v>
      </c>
      <c r="Z25" s="13">
        <f t="shared" si="15"/>
        <v>2.9412746578175057</v>
      </c>
      <c r="AA25" s="13"/>
      <c r="AB25" s="13"/>
      <c r="AC25" s="13"/>
      <c r="AD25" s="13">
        <v>0</v>
      </c>
      <c r="AE25" s="13">
        <f>VLOOKUP(A:A,[1]TDSheet!$A:$AF,32,0)</f>
        <v>203.04079999999999</v>
      </c>
      <c r="AF25" s="13">
        <f>VLOOKUP(A:A,[1]TDSheet!$A:$AG,33,0)</f>
        <v>181.59399999999999</v>
      </c>
      <c r="AG25" s="13">
        <f>VLOOKUP(A:A,[1]TDSheet!$A:$W,23,0)</f>
        <v>198.59719999999999</v>
      </c>
      <c r="AH25" s="13">
        <f>VLOOKUP(A:A,[3]TDSheet!$A:$D,4,0)</f>
        <v>232.03100000000001</v>
      </c>
      <c r="AI25" s="13">
        <v>0</v>
      </c>
      <c r="AJ25" s="13">
        <f t="shared" si="16"/>
        <v>0</v>
      </c>
      <c r="AK25" s="13">
        <f t="shared" si="17"/>
        <v>200</v>
      </c>
      <c r="AL25" s="13">
        <f t="shared" si="18"/>
        <v>200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426.30099999999999</v>
      </c>
      <c r="D26" s="8">
        <v>618.16300000000001</v>
      </c>
      <c r="E26" s="8">
        <v>518.97500000000002</v>
      </c>
      <c r="F26" s="8">
        <v>497.23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523.49599999999998</v>
      </c>
      <c r="K26" s="13">
        <f t="shared" si="12"/>
        <v>-4.5209999999999582</v>
      </c>
      <c r="L26" s="13">
        <f>VLOOKUP(A:A,[1]TDSheet!$A:$O,15,0)</f>
        <v>0</v>
      </c>
      <c r="M26" s="13">
        <f>VLOOKUP(A:A,[1]TDSheet!$A:$X,24,0)</f>
        <v>260</v>
      </c>
      <c r="N26" s="13"/>
      <c r="O26" s="13"/>
      <c r="P26" s="13"/>
      <c r="Q26" s="13"/>
      <c r="R26" s="13"/>
      <c r="S26" s="13"/>
      <c r="T26" s="13"/>
      <c r="U26" s="13"/>
      <c r="V26" s="15"/>
      <c r="W26" s="13">
        <f t="shared" si="13"/>
        <v>103.795</v>
      </c>
      <c r="X26" s="15">
        <v>150</v>
      </c>
      <c r="Y26" s="16">
        <f t="shared" si="14"/>
        <v>8.7405944409653653</v>
      </c>
      <c r="Z26" s="13">
        <f t="shared" si="15"/>
        <v>4.7905005058047117</v>
      </c>
      <c r="AA26" s="13"/>
      <c r="AB26" s="13"/>
      <c r="AC26" s="13"/>
      <c r="AD26" s="13">
        <v>0</v>
      </c>
      <c r="AE26" s="13">
        <f>VLOOKUP(A:A,[1]TDSheet!$A:$AF,32,0)</f>
        <v>102.6182</v>
      </c>
      <c r="AF26" s="13">
        <f>VLOOKUP(A:A,[1]TDSheet!$A:$AG,33,0)</f>
        <v>113.7906</v>
      </c>
      <c r="AG26" s="13">
        <f>VLOOKUP(A:A,[1]TDSheet!$A:$W,23,0)</f>
        <v>114.17819999999999</v>
      </c>
      <c r="AH26" s="13">
        <f>VLOOKUP(A:A,[3]TDSheet!$A:$D,4,0)</f>
        <v>130.59899999999999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>
        <f t="shared" si="18"/>
        <v>150</v>
      </c>
      <c r="AM26" s="13"/>
      <c r="AN26" s="13"/>
      <c r="AO26" s="13"/>
    </row>
    <row r="27" spans="1:41" s="1" customFormat="1" ht="11.1" customHeight="1" outlineLevel="1" x14ac:dyDescent="0.2">
      <c r="A27" s="7" t="s">
        <v>30</v>
      </c>
      <c r="B27" s="7" t="s">
        <v>8</v>
      </c>
      <c r="C27" s="8">
        <v>210.65299999999999</v>
      </c>
      <c r="D27" s="8">
        <v>176.05199999999999</v>
      </c>
      <c r="E27" s="8">
        <v>193.12200000000001</v>
      </c>
      <c r="F27" s="8">
        <v>187.48099999999999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187.33600000000001</v>
      </c>
      <c r="K27" s="13">
        <f t="shared" si="12"/>
        <v>5.7860000000000014</v>
      </c>
      <c r="L27" s="13">
        <f>VLOOKUP(A:A,[1]TDSheet!$A:$O,15,0)</f>
        <v>0</v>
      </c>
      <c r="M27" s="13">
        <f>VLOOKUP(A:A,[1]TDSheet!$A:$X,24,0)</f>
        <v>70</v>
      </c>
      <c r="N27" s="13"/>
      <c r="O27" s="13"/>
      <c r="P27" s="13"/>
      <c r="Q27" s="13"/>
      <c r="R27" s="13"/>
      <c r="S27" s="13"/>
      <c r="T27" s="13"/>
      <c r="U27" s="13"/>
      <c r="V27" s="15">
        <v>30</v>
      </c>
      <c r="W27" s="13">
        <f t="shared" si="13"/>
        <v>38.624400000000001</v>
      </c>
      <c r="X27" s="15">
        <v>50</v>
      </c>
      <c r="Y27" s="16">
        <f t="shared" si="14"/>
        <v>8.7375078965627946</v>
      </c>
      <c r="Z27" s="13">
        <f t="shared" si="15"/>
        <v>4.8539524238564224</v>
      </c>
      <c r="AA27" s="13"/>
      <c r="AB27" s="13"/>
      <c r="AC27" s="13"/>
      <c r="AD27" s="13">
        <v>0</v>
      </c>
      <c r="AE27" s="13">
        <f>VLOOKUP(A:A,[1]TDSheet!$A:$AF,32,0)</f>
        <v>41.041600000000003</v>
      </c>
      <c r="AF27" s="13">
        <f>VLOOKUP(A:A,[1]TDSheet!$A:$AG,33,0)</f>
        <v>47.7166</v>
      </c>
      <c r="AG27" s="13">
        <f>VLOOKUP(A:A,[1]TDSheet!$A:$W,23,0)</f>
        <v>39.4818</v>
      </c>
      <c r="AH27" s="13">
        <f>VLOOKUP(A:A,[3]TDSheet!$A:$D,4,0)</f>
        <v>47.189</v>
      </c>
      <c r="AI27" s="13">
        <f>VLOOKUP(A:A,[1]TDSheet!$A:$AI,35,0)</f>
        <v>0</v>
      </c>
      <c r="AJ27" s="13">
        <f t="shared" si="16"/>
        <v>0</v>
      </c>
      <c r="AK27" s="13">
        <f t="shared" si="17"/>
        <v>30</v>
      </c>
      <c r="AL27" s="13">
        <f t="shared" si="18"/>
        <v>50</v>
      </c>
      <c r="AM27" s="13"/>
      <c r="AN27" s="13"/>
      <c r="AO27" s="13"/>
    </row>
    <row r="28" spans="1:41" s="1" customFormat="1" ht="21.95" customHeight="1" outlineLevel="1" x14ac:dyDescent="0.2">
      <c r="A28" s="7" t="s">
        <v>31</v>
      </c>
      <c r="B28" s="7" t="s">
        <v>8</v>
      </c>
      <c r="C28" s="8">
        <v>164.88300000000001</v>
      </c>
      <c r="D28" s="8">
        <v>172.81700000000001</v>
      </c>
      <c r="E28" s="8">
        <v>160.82400000000001</v>
      </c>
      <c r="F28" s="8">
        <v>165.34100000000001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164.023</v>
      </c>
      <c r="K28" s="13">
        <f t="shared" si="12"/>
        <v>-3.1989999999999839</v>
      </c>
      <c r="L28" s="13">
        <f>VLOOKUP(A:A,[1]TDSheet!$A:$O,15,0)</f>
        <v>0</v>
      </c>
      <c r="M28" s="13">
        <f>VLOOKUP(A:A,[1]TDSheet!$A:$X,24,0)</f>
        <v>70</v>
      </c>
      <c r="N28" s="13"/>
      <c r="O28" s="13"/>
      <c r="P28" s="13"/>
      <c r="Q28" s="13"/>
      <c r="R28" s="13"/>
      <c r="S28" s="13"/>
      <c r="T28" s="13"/>
      <c r="U28" s="13"/>
      <c r="V28" s="15"/>
      <c r="W28" s="13">
        <f t="shared" si="13"/>
        <v>32.1648</v>
      </c>
      <c r="X28" s="15">
        <v>50</v>
      </c>
      <c r="Y28" s="16">
        <f t="shared" si="14"/>
        <v>8.871219469730887</v>
      </c>
      <c r="Z28" s="13">
        <f t="shared" si="15"/>
        <v>5.1404330199472721</v>
      </c>
      <c r="AA28" s="13"/>
      <c r="AB28" s="13"/>
      <c r="AC28" s="13"/>
      <c r="AD28" s="13">
        <v>0</v>
      </c>
      <c r="AE28" s="13">
        <f>VLOOKUP(A:A,[1]TDSheet!$A:$AF,32,0)</f>
        <v>31.452800000000003</v>
      </c>
      <c r="AF28" s="13">
        <f>VLOOKUP(A:A,[1]TDSheet!$A:$AG,33,0)</f>
        <v>37.3384</v>
      </c>
      <c r="AG28" s="13">
        <f>VLOOKUP(A:A,[1]TDSheet!$A:$W,23,0)</f>
        <v>34.625399999999999</v>
      </c>
      <c r="AH28" s="13">
        <f>VLOOKUP(A:A,[3]TDSheet!$A:$D,4,0)</f>
        <v>42.305999999999997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50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348.44499999999999</v>
      </c>
      <c r="D29" s="8">
        <v>524.27200000000005</v>
      </c>
      <c r="E29" s="8">
        <v>444.67599999999999</v>
      </c>
      <c r="F29" s="8">
        <v>415.78800000000001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461.26400000000001</v>
      </c>
      <c r="K29" s="13">
        <f t="shared" si="12"/>
        <v>-16.588000000000022</v>
      </c>
      <c r="L29" s="13">
        <f>VLOOKUP(A:A,[1]TDSheet!$A:$O,15,0)</f>
        <v>0</v>
      </c>
      <c r="M29" s="13">
        <f>VLOOKUP(A:A,[1]TDSheet!$A:$X,24,0)</f>
        <v>100</v>
      </c>
      <c r="N29" s="13"/>
      <c r="O29" s="13"/>
      <c r="P29" s="13"/>
      <c r="Q29" s="13"/>
      <c r="R29" s="13"/>
      <c r="S29" s="13"/>
      <c r="T29" s="13"/>
      <c r="U29" s="13"/>
      <c r="V29" s="15">
        <v>120</v>
      </c>
      <c r="W29" s="13">
        <f t="shared" si="13"/>
        <v>88.935199999999995</v>
      </c>
      <c r="X29" s="15">
        <v>150</v>
      </c>
      <c r="Y29" s="16">
        <f t="shared" si="14"/>
        <v>8.8355116984051314</v>
      </c>
      <c r="Z29" s="13">
        <f t="shared" si="15"/>
        <v>4.6751792316203264</v>
      </c>
      <c r="AA29" s="13"/>
      <c r="AB29" s="13"/>
      <c r="AC29" s="13"/>
      <c r="AD29" s="13">
        <v>0</v>
      </c>
      <c r="AE29" s="13">
        <f>VLOOKUP(A:A,[1]TDSheet!$A:$AF,32,0)</f>
        <v>79.647199999999998</v>
      </c>
      <c r="AF29" s="13">
        <f>VLOOKUP(A:A,[1]TDSheet!$A:$AG,33,0)</f>
        <v>104.69000000000001</v>
      </c>
      <c r="AG29" s="13">
        <f>VLOOKUP(A:A,[1]TDSheet!$A:$W,23,0)</f>
        <v>84.138000000000005</v>
      </c>
      <c r="AH29" s="13">
        <f>VLOOKUP(A:A,[3]TDSheet!$A:$D,4,0)</f>
        <v>106.863</v>
      </c>
      <c r="AI29" s="13">
        <f>VLOOKUP(A:A,[1]TDSheet!$A:$AI,35,0)</f>
        <v>0</v>
      </c>
      <c r="AJ29" s="13">
        <f t="shared" si="16"/>
        <v>0</v>
      </c>
      <c r="AK29" s="13">
        <f t="shared" si="17"/>
        <v>120</v>
      </c>
      <c r="AL29" s="13">
        <f t="shared" si="18"/>
        <v>150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80.915999999999997</v>
      </c>
      <c r="D30" s="8">
        <v>164.52699999999999</v>
      </c>
      <c r="E30" s="8">
        <v>126.041</v>
      </c>
      <c r="F30" s="8">
        <v>111.226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138.35</v>
      </c>
      <c r="K30" s="13">
        <f t="shared" si="12"/>
        <v>-12.308999999999997</v>
      </c>
      <c r="L30" s="13">
        <f>VLOOKUP(A:A,[1]TDSheet!$A:$O,15,0)</f>
        <v>20</v>
      </c>
      <c r="M30" s="13">
        <f>VLOOKUP(A:A,[1]TDSheet!$A:$X,24,0)</f>
        <v>30</v>
      </c>
      <c r="N30" s="13"/>
      <c r="O30" s="13"/>
      <c r="P30" s="13"/>
      <c r="Q30" s="13"/>
      <c r="R30" s="13"/>
      <c r="S30" s="13"/>
      <c r="T30" s="13"/>
      <c r="U30" s="13"/>
      <c r="V30" s="15"/>
      <c r="W30" s="13">
        <f t="shared" si="13"/>
        <v>25.208199999999998</v>
      </c>
      <c r="X30" s="15">
        <v>20</v>
      </c>
      <c r="Y30" s="16">
        <f t="shared" si="14"/>
        <v>7.189168603866996</v>
      </c>
      <c r="Z30" s="13">
        <f t="shared" si="15"/>
        <v>4.4122944121357337</v>
      </c>
      <c r="AA30" s="13"/>
      <c r="AB30" s="13"/>
      <c r="AC30" s="13"/>
      <c r="AD30" s="13">
        <v>0</v>
      </c>
      <c r="AE30" s="13">
        <f>VLOOKUP(A:A,[1]TDSheet!$A:$AF,32,0)</f>
        <v>27.235000000000003</v>
      </c>
      <c r="AF30" s="13">
        <f>VLOOKUP(A:A,[1]TDSheet!$A:$AG,33,0)</f>
        <v>26.906799999999997</v>
      </c>
      <c r="AG30" s="13">
        <f>VLOOKUP(A:A,[1]TDSheet!$A:$W,23,0)</f>
        <v>27.638799999999996</v>
      </c>
      <c r="AH30" s="13">
        <f>VLOOKUP(A:A,[3]TDSheet!$A:$D,4,0)</f>
        <v>31.905999999999999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20</v>
      </c>
      <c r="AM30" s="13"/>
      <c r="AN30" s="13"/>
      <c r="AO30" s="13"/>
    </row>
    <row r="31" spans="1:41" s="1" customFormat="1" ht="11.1" customHeight="1" outlineLevel="1" x14ac:dyDescent="0.2">
      <c r="A31" s="21" t="s">
        <v>34</v>
      </c>
      <c r="B31" s="7" t="s">
        <v>8</v>
      </c>
      <c r="C31" s="8">
        <v>118.86199999999999</v>
      </c>
      <c r="D31" s="8">
        <v>98.337000000000003</v>
      </c>
      <c r="E31" s="8">
        <v>84.796999999999997</v>
      </c>
      <c r="F31" s="8">
        <v>118.095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165.333</v>
      </c>
      <c r="K31" s="13">
        <f t="shared" si="12"/>
        <v>-80.536000000000001</v>
      </c>
      <c r="L31" s="13">
        <f>VLOOKUP(A:A,[1]TDSheet!$A:$O,15,0)</f>
        <v>20</v>
      </c>
      <c r="M31" s="13">
        <f>VLOOKUP(A:A,[1]TDSheet!$A:$X,24,0)</f>
        <v>60</v>
      </c>
      <c r="N31" s="13"/>
      <c r="O31" s="13"/>
      <c r="P31" s="13"/>
      <c r="Q31" s="13"/>
      <c r="R31" s="13"/>
      <c r="S31" s="13"/>
      <c r="T31" s="13"/>
      <c r="U31" s="13"/>
      <c r="V31" s="15"/>
      <c r="W31" s="13">
        <f t="shared" si="13"/>
        <v>16.959399999999999</v>
      </c>
      <c r="X31" s="15"/>
      <c r="Y31" s="16">
        <f t="shared" si="14"/>
        <v>11.680542943736217</v>
      </c>
      <c r="Z31" s="13">
        <f t="shared" si="15"/>
        <v>6.9633949314244612</v>
      </c>
      <c r="AA31" s="13"/>
      <c r="AB31" s="13"/>
      <c r="AC31" s="13"/>
      <c r="AD31" s="13">
        <v>0</v>
      </c>
      <c r="AE31" s="13">
        <f>VLOOKUP(A:A,[1]TDSheet!$A:$AF,32,0)</f>
        <v>28.599400000000003</v>
      </c>
      <c r="AF31" s="13">
        <f>VLOOKUP(A:A,[1]TDSheet!$A:$AG,33,0)</f>
        <v>23.135400000000001</v>
      </c>
      <c r="AG31" s="13">
        <f>VLOOKUP(A:A,[1]TDSheet!$A:$W,23,0)</f>
        <v>27.1676</v>
      </c>
      <c r="AH31" s="13">
        <f>VLOOKUP(A:A,[3]TDSheet!$A:$D,4,0)</f>
        <v>8.3710000000000004</v>
      </c>
      <c r="AI31" s="20" t="s">
        <v>151</v>
      </c>
      <c r="AJ31" s="13">
        <f t="shared" si="16"/>
        <v>0</v>
      </c>
      <c r="AK31" s="13">
        <f t="shared" si="17"/>
        <v>0</v>
      </c>
      <c r="AL31" s="13">
        <f t="shared" si="18"/>
        <v>0</v>
      </c>
      <c r="AM31" s="13"/>
      <c r="AN31" s="13"/>
      <c r="AO31" s="13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678.68700000000001</v>
      </c>
      <c r="D32" s="8">
        <v>1013.43</v>
      </c>
      <c r="E32" s="8">
        <v>991.02499999999998</v>
      </c>
      <c r="F32" s="8">
        <v>671.97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1007.693</v>
      </c>
      <c r="K32" s="13">
        <f t="shared" si="12"/>
        <v>-16.668000000000006</v>
      </c>
      <c r="L32" s="13">
        <f>VLOOKUP(A:A,[1]TDSheet!$A:$O,15,0)</f>
        <v>0</v>
      </c>
      <c r="M32" s="13">
        <f>VLOOKUP(A:A,[1]TDSheet!$A:$X,24,0)</f>
        <v>300</v>
      </c>
      <c r="N32" s="13"/>
      <c r="O32" s="13"/>
      <c r="P32" s="13"/>
      <c r="Q32" s="13"/>
      <c r="R32" s="13"/>
      <c r="S32" s="13"/>
      <c r="T32" s="13"/>
      <c r="U32" s="13"/>
      <c r="V32" s="15">
        <v>220</v>
      </c>
      <c r="W32" s="13">
        <f t="shared" si="13"/>
        <v>198.20499999999998</v>
      </c>
      <c r="X32" s="15">
        <v>200</v>
      </c>
      <c r="Y32" s="16">
        <f t="shared" si="14"/>
        <v>7.0228803511515858</v>
      </c>
      <c r="Z32" s="13">
        <f t="shared" si="15"/>
        <v>3.3902777427411017</v>
      </c>
      <c r="AA32" s="13"/>
      <c r="AB32" s="13"/>
      <c r="AC32" s="13"/>
      <c r="AD32" s="13">
        <v>0</v>
      </c>
      <c r="AE32" s="13">
        <f>VLOOKUP(A:A,[1]TDSheet!$A:$AF,32,0)</f>
        <v>193.00839999999999</v>
      </c>
      <c r="AF32" s="13">
        <f>VLOOKUP(A:A,[1]TDSheet!$A:$AG,33,0)</f>
        <v>223.13820000000001</v>
      </c>
      <c r="AG32" s="13">
        <f>VLOOKUP(A:A,[1]TDSheet!$A:$W,23,0)</f>
        <v>196.8886</v>
      </c>
      <c r="AH32" s="13">
        <f>VLOOKUP(A:A,[3]TDSheet!$A:$D,4,0)</f>
        <v>217.09399999999999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220</v>
      </c>
      <c r="AL32" s="13">
        <f t="shared" si="18"/>
        <v>200</v>
      </c>
      <c r="AM32" s="13"/>
      <c r="AN32" s="13"/>
      <c r="AO32" s="13"/>
    </row>
    <row r="33" spans="1:41" s="1" customFormat="1" ht="21.95" customHeight="1" outlineLevel="1" x14ac:dyDescent="0.2">
      <c r="A33" s="7" t="s">
        <v>36</v>
      </c>
      <c r="B33" s="7" t="s">
        <v>8</v>
      </c>
      <c r="C33" s="8">
        <v>132.524</v>
      </c>
      <c r="D33" s="8">
        <v>222.52099999999999</v>
      </c>
      <c r="E33" s="8">
        <v>77.447999999999993</v>
      </c>
      <c r="F33" s="8">
        <v>42.320999999999998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104.501</v>
      </c>
      <c r="K33" s="13">
        <f t="shared" si="12"/>
        <v>-27.053000000000011</v>
      </c>
      <c r="L33" s="13">
        <f>VLOOKUP(A:A,[1]TDSheet!$A:$O,15,0)</f>
        <v>0</v>
      </c>
      <c r="M33" s="13">
        <f>VLOOKUP(A:A,[1]TDSheet!$A:$X,24,0)</f>
        <v>10</v>
      </c>
      <c r="N33" s="13"/>
      <c r="O33" s="13"/>
      <c r="P33" s="13"/>
      <c r="Q33" s="13"/>
      <c r="R33" s="13"/>
      <c r="S33" s="13"/>
      <c r="T33" s="13"/>
      <c r="U33" s="13"/>
      <c r="V33" s="15">
        <v>60</v>
      </c>
      <c r="W33" s="13">
        <f t="shared" si="13"/>
        <v>15.489599999999999</v>
      </c>
      <c r="X33" s="15">
        <v>30</v>
      </c>
      <c r="Y33" s="16">
        <f t="shared" si="14"/>
        <v>9.1881649622972841</v>
      </c>
      <c r="Z33" s="13">
        <f t="shared" si="15"/>
        <v>2.732220328478463</v>
      </c>
      <c r="AA33" s="13"/>
      <c r="AB33" s="13"/>
      <c r="AC33" s="13"/>
      <c r="AD33" s="13">
        <v>0</v>
      </c>
      <c r="AE33" s="13">
        <f>VLOOKUP(A:A,[1]TDSheet!$A:$AF,32,0)</f>
        <v>19.424199999999999</v>
      </c>
      <c r="AF33" s="13">
        <f>VLOOKUP(A:A,[1]TDSheet!$A:$AG,33,0)</f>
        <v>8.6257999999999999</v>
      </c>
      <c r="AG33" s="13">
        <f>VLOOKUP(A:A,[1]TDSheet!$A:$W,23,0)</f>
        <v>10.2348</v>
      </c>
      <c r="AH33" s="13">
        <f>VLOOKUP(A:A,[3]TDSheet!$A:$D,4,0)</f>
        <v>23.510999999999999</v>
      </c>
      <c r="AI33" s="13">
        <v>0</v>
      </c>
      <c r="AJ33" s="13">
        <f t="shared" si="16"/>
        <v>0</v>
      </c>
      <c r="AK33" s="13">
        <f t="shared" si="17"/>
        <v>60</v>
      </c>
      <c r="AL33" s="13">
        <f t="shared" si="18"/>
        <v>30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155.72200000000001</v>
      </c>
      <c r="D34" s="8">
        <v>44.728999999999999</v>
      </c>
      <c r="E34" s="8">
        <v>78.713999999999999</v>
      </c>
      <c r="F34" s="8">
        <v>109.78700000000001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103.905</v>
      </c>
      <c r="K34" s="13">
        <f t="shared" si="12"/>
        <v>-25.191000000000003</v>
      </c>
      <c r="L34" s="13">
        <f>VLOOKUP(A:A,[1]TDSheet!$A:$O,15,0)</f>
        <v>0</v>
      </c>
      <c r="M34" s="13">
        <f>VLOOKUP(A:A,[1]TDSheet!$A:$X,24,0)</f>
        <v>40</v>
      </c>
      <c r="N34" s="13"/>
      <c r="O34" s="13"/>
      <c r="P34" s="13"/>
      <c r="Q34" s="13"/>
      <c r="R34" s="13"/>
      <c r="S34" s="13"/>
      <c r="T34" s="13"/>
      <c r="U34" s="13"/>
      <c r="V34" s="15"/>
      <c r="W34" s="13">
        <f t="shared" si="13"/>
        <v>15.742799999999999</v>
      </c>
      <c r="X34" s="15"/>
      <c r="Y34" s="16">
        <f t="shared" si="14"/>
        <v>9.5146352618339822</v>
      </c>
      <c r="Z34" s="13">
        <f t="shared" si="15"/>
        <v>6.9737911934344599</v>
      </c>
      <c r="AA34" s="13"/>
      <c r="AB34" s="13"/>
      <c r="AC34" s="13"/>
      <c r="AD34" s="13">
        <v>0</v>
      </c>
      <c r="AE34" s="13">
        <f>VLOOKUP(A:A,[1]TDSheet!$A:$AF,32,0)</f>
        <v>30.048000000000002</v>
      </c>
      <c r="AF34" s="13">
        <f>VLOOKUP(A:A,[1]TDSheet!$A:$AG,33,0)</f>
        <v>19.5198</v>
      </c>
      <c r="AG34" s="13">
        <f>VLOOKUP(A:A,[1]TDSheet!$A:$W,23,0)</f>
        <v>19.4924</v>
      </c>
      <c r="AH34" s="13">
        <f>VLOOKUP(A:A,[3]TDSheet!$A:$D,4,0)</f>
        <v>24.738</v>
      </c>
      <c r="AI34" s="13">
        <f>VLOOKUP(A:A,[1]TDSheet!$A:$AI,35,0)</f>
        <v>0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62.569000000000003</v>
      </c>
      <c r="D35" s="8">
        <v>93.355000000000004</v>
      </c>
      <c r="E35" s="8">
        <v>63.215000000000003</v>
      </c>
      <c r="F35" s="8">
        <v>87.328999999999994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125.203</v>
      </c>
      <c r="K35" s="13">
        <f t="shared" si="12"/>
        <v>-61.988</v>
      </c>
      <c r="L35" s="13">
        <f>VLOOKUP(A:A,[1]TDSheet!$A:$O,15,0)</f>
        <v>10</v>
      </c>
      <c r="M35" s="13">
        <f>VLOOKUP(A:A,[1]TDSheet!$A:$X,24,0)</f>
        <v>10</v>
      </c>
      <c r="N35" s="13"/>
      <c r="O35" s="13"/>
      <c r="P35" s="13"/>
      <c r="Q35" s="13"/>
      <c r="R35" s="13"/>
      <c r="S35" s="13"/>
      <c r="T35" s="13"/>
      <c r="U35" s="13"/>
      <c r="V35" s="15">
        <v>10</v>
      </c>
      <c r="W35" s="13">
        <f t="shared" si="13"/>
        <v>12.643000000000001</v>
      </c>
      <c r="X35" s="15">
        <v>10</v>
      </c>
      <c r="Y35" s="16">
        <f t="shared" si="14"/>
        <v>10.071106541169025</v>
      </c>
      <c r="Z35" s="13">
        <f t="shared" si="15"/>
        <v>6.9073004824804229</v>
      </c>
      <c r="AA35" s="13"/>
      <c r="AB35" s="13"/>
      <c r="AC35" s="13"/>
      <c r="AD35" s="13">
        <v>0</v>
      </c>
      <c r="AE35" s="13">
        <f>VLOOKUP(A:A,[1]TDSheet!$A:$AF,32,0)</f>
        <v>13.238999999999999</v>
      </c>
      <c r="AF35" s="13">
        <f>VLOOKUP(A:A,[1]TDSheet!$A:$AG,33,0)</f>
        <v>14.315000000000001</v>
      </c>
      <c r="AG35" s="13">
        <f>VLOOKUP(A:A,[1]TDSheet!$A:$W,23,0)</f>
        <v>11.029</v>
      </c>
      <c r="AH35" s="13">
        <f>VLOOKUP(A:A,[3]TDSheet!$A:$D,4,0)</f>
        <v>25.555</v>
      </c>
      <c r="AI35" s="19" t="str">
        <f>VLOOKUP(A:A,[1]TDSheet!$A:$AI,35,0)</f>
        <v>склад</v>
      </c>
      <c r="AJ35" s="13">
        <f t="shared" si="16"/>
        <v>0</v>
      </c>
      <c r="AK35" s="13">
        <f t="shared" si="17"/>
        <v>10</v>
      </c>
      <c r="AL35" s="13">
        <f t="shared" si="18"/>
        <v>10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60.67</v>
      </c>
      <c r="D36" s="8">
        <v>0.90600000000000003</v>
      </c>
      <c r="E36" s="8">
        <v>30.803999999999998</v>
      </c>
      <c r="F36" s="8">
        <v>29.866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50.3</v>
      </c>
      <c r="K36" s="13">
        <f t="shared" si="12"/>
        <v>-19.495999999999999</v>
      </c>
      <c r="L36" s="13">
        <f>VLOOKUP(A:A,[1]TDSheet!$A:$O,15,0)</f>
        <v>0</v>
      </c>
      <c r="M36" s="13">
        <f>VLOOKUP(A:A,[1]TDSheet!$A:$X,24,0)</f>
        <v>20</v>
      </c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3"/>
        <v>6.1608000000000001</v>
      </c>
      <c r="X36" s="15"/>
      <c r="Y36" s="16">
        <f t="shared" si="14"/>
        <v>8.0940786910790798</v>
      </c>
      <c r="Z36" s="13">
        <f t="shared" si="15"/>
        <v>4.8477470458382026</v>
      </c>
      <c r="AA36" s="13"/>
      <c r="AB36" s="13"/>
      <c r="AC36" s="13"/>
      <c r="AD36" s="13">
        <v>0</v>
      </c>
      <c r="AE36" s="13">
        <f>VLOOKUP(A:A,[1]TDSheet!$A:$AF,32,0)</f>
        <v>7.7842000000000002</v>
      </c>
      <c r="AF36" s="13">
        <f>VLOOKUP(A:A,[1]TDSheet!$A:$AG,33,0)</f>
        <v>8.2938000000000009</v>
      </c>
      <c r="AG36" s="13">
        <f>VLOOKUP(A:A,[1]TDSheet!$A:$W,23,0)</f>
        <v>7.0842000000000001</v>
      </c>
      <c r="AH36" s="13">
        <f>VLOOKUP(A:A,[3]TDSheet!$A:$D,4,0)</f>
        <v>1.8120000000000001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  <c r="AO36" s="13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65.924999999999997</v>
      </c>
      <c r="D37" s="8">
        <v>2.1589999999999998</v>
      </c>
      <c r="E37" s="8">
        <v>39.491</v>
      </c>
      <c r="F37" s="8">
        <v>26.434999999999999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46.481000000000002</v>
      </c>
      <c r="K37" s="13">
        <f t="shared" si="12"/>
        <v>-6.990000000000002</v>
      </c>
      <c r="L37" s="13">
        <f>VLOOKUP(A:A,[1]TDSheet!$A:$O,15,0)</f>
        <v>0</v>
      </c>
      <c r="M37" s="13">
        <f>VLOOKUP(A:A,[1]TDSheet!$A:$X,24,0)</f>
        <v>40</v>
      </c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3"/>
        <v>7.8982000000000001</v>
      </c>
      <c r="X37" s="15"/>
      <c r="Y37" s="16">
        <f t="shared" si="14"/>
        <v>8.4114101947279121</v>
      </c>
      <c r="Z37" s="13">
        <f t="shared" si="15"/>
        <v>3.3469651312957382</v>
      </c>
      <c r="AA37" s="13"/>
      <c r="AB37" s="13"/>
      <c r="AC37" s="13"/>
      <c r="AD37" s="13">
        <v>0</v>
      </c>
      <c r="AE37" s="13">
        <f>VLOOKUP(A:A,[1]TDSheet!$A:$AF,32,0)</f>
        <v>10.7432</v>
      </c>
      <c r="AF37" s="13">
        <f>VLOOKUP(A:A,[1]TDSheet!$A:$AG,33,0)</f>
        <v>9.4754000000000005</v>
      </c>
      <c r="AG37" s="13">
        <f>VLOOKUP(A:A,[1]TDSheet!$A:$W,23,0)</f>
        <v>9.1864000000000008</v>
      </c>
      <c r="AH37" s="13">
        <f>VLOOKUP(A:A,[3]TDSheet!$A:$D,4,0)</f>
        <v>4.2990000000000004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  <c r="AO37" s="13"/>
    </row>
    <row r="38" spans="1:41" s="1" customFormat="1" ht="21.95" customHeight="1" outlineLevel="1" x14ac:dyDescent="0.2">
      <c r="A38" s="21" t="s">
        <v>41</v>
      </c>
      <c r="B38" s="7" t="s">
        <v>8</v>
      </c>
      <c r="C38" s="8">
        <v>40.646999999999998</v>
      </c>
      <c r="D38" s="8">
        <v>57.512999999999998</v>
      </c>
      <c r="E38" s="8">
        <v>20.94</v>
      </c>
      <c r="F38" s="8">
        <v>75.400000000000006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71.632000000000005</v>
      </c>
      <c r="K38" s="13">
        <f t="shared" si="12"/>
        <v>-50.692000000000007</v>
      </c>
      <c r="L38" s="13">
        <f>VLOOKUP(A:A,[1]TDSheet!$A:$O,15,0)</f>
        <v>0</v>
      </c>
      <c r="M38" s="13">
        <f>VLOOKUP(A:A,[1]TDSheet!$A:$X,24,0)</f>
        <v>10</v>
      </c>
      <c r="N38" s="13"/>
      <c r="O38" s="13"/>
      <c r="P38" s="13"/>
      <c r="Q38" s="13"/>
      <c r="R38" s="13"/>
      <c r="S38" s="13"/>
      <c r="T38" s="13"/>
      <c r="U38" s="13"/>
      <c r="V38" s="15"/>
      <c r="W38" s="13">
        <f t="shared" si="13"/>
        <v>4.1880000000000006</v>
      </c>
      <c r="X38" s="15"/>
      <c r="Y38" s="16">
        <f t="shared" si="14"/>
        <v>20.391595033428842</v>
      </c>
      <c r="Z38" s="13">
        <f t="shared" si="15"/>
        <v>18.003820439350523</v>
      </c>
      <c r="AA38" s="13"/>
      <c r="AB38" s="13"/>
      <c r="AC38" s="13"/>
      <c r="AD38" s="13">
        <v>0</v>
      </c>
      <c r="AE38" s="13">
        <f>VLOOKUP(A:A,[1]TDSheet!$A:$AF,32,0)</f>
        <v>10.9834</v>
      </c>
      <c r="AF38" s="13">
        <f>VLOOKUP(A:A,[1]TDSheet!$A:$AG,33,0)</f>
        <v>5.8235999999999999</v>
      </c>
      <c r="AG38" s="13">
        <f>VLOOKUP(A:A,[1]TDSheet!$A:$W,23,0)</f>
        <v>9.2989999999999995</v>
      </c>
      <c r="AH38" s="13">
        <f>VLOOKUP(A:A,[3]TDSheet!$A:$D,4,0)</f>
        <v>10.006</v>
      </c>
      <c r="AI38" s="22" t="s">
        <v>150</v>
      </c>
      <c r="AJ38" s="13">
        <f t="shared" si="16"/>
        <v>0</v>
      </c>
      <c r="AK38" s="13">
        <f t="shared" si="17"/>
        <v>0</v>
      </c>
      <c r="AL38" s="13">
        <f t="shared" si="18"/>
        <v>0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2794</v>
      </c>
      <c r="D39" s="8">
        <v>23</v>
      </c>
      <c r="E39" s="8">
        <v>980</v>
      </c>
      <c r="F39" s="8">
        <v>1811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1003</v>
      </c>
      <c r="K39" s="13">
        <f t="shared" si="12"/>
        <v>-23</v>
      </c>
      <c r="L39" s="13">
        <f>VLOOKUP(A:A,[1]TDSheet!$A:$O,15,0)</f>
        <v>0</v>
      </c>
      <c r="M39" s="13">
        <f>VLOOKUP(A:A,[1]TDSheet!$A:$X,24,0)</f>
        <v>0</v>
      </c>
      <c r="N39" s="13"/>
      <c r="O39" s="13"/>
      <c r="P39" s="13"/>
      <c r="Q39" s="13"/>
      <c r="R39" s="13"/>
      <c r="S39" s="13"/>
      <c r="T39" s="13"/>
      <c r="U39" s="13"/>
      <c r="V39" s="15"/>
      <c r="W39" s="13">
        <f t="shared" si="13"/>
        <v>196</v>
      </c>
      <c r="X39" s="15"/>
      <c r="Y39" s="16">
        <f t="shared" si="14"/>
        <v>9.2397959183673475</v>
      </c>
      <c r="Z39" s="13">
        <f t="shared" si="15"/>
        <v>9.2397959183673475</v>
      </c>
      <c r="AA39" s="13"/>
      <c r="AB39" s="13"/>
      <c r="AC39" s="13"/>
      <c r="AD39" s="13">
        <v>0</v>
      </c>
      <c r="AE39" s="13">
        <f>VLOOKUP(A:A,[1]TDSheet!$A:$AF,32,0)</f>
        <v>537.6</v>
      </c>
      <c r="AF39" s="13">
        <f>VLOOKUP(A:A,[1]TDSheet!$A:$AG,33,0)</f>
        <v>267.60000000000002</v>
      </c>
      <c r="AG39" s="13">
        <f>VLOOKUP(A:A,[1]TDSheet!$A:$W,23,0)</f>
        <v>194.2</v>
      </c>
      <c r="AH39" s="13">
        <f>VLOOKUP(A:A,[3]TDSheet!$A:$D,4,0)</f>
        <v>212</v>
      </c>
      <c r="AI39" s="19" t="str">
        <f>VLOOKUP(A:A,[1]TDSheet!$A:$AI,35,0)</f>
        <v>увел</v>
      </c>
      <c r="AJ39" s="13">
        <f t="shared" si="16"/>
        <v>0</v>
      </c>
      <c r="AK39" s="13">
        <f t="shared" si="17"/>
        <v>0</v>
      </c>
      <c r="AL39" s="13">
        <f t="shared" si="18"/>
        <v>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2297</v>
      </c>
      <c r="D40" s="8">
        <v>3117</v>
      </c>
      <c r="E40" s="8">
        <v>2994</v>
      </c>
      <c r="F40" s="8">
        <v>2308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3145</v>
      </c>
      <c r="K40" s="13">
        <f t="shared" si="12"/>
        <v>-151</v>
      </c>
      <c r="L40" s="13">
        <f>VLOOKUP(A:A,[1]TDSheet!$A:$O,15,0)</f>
        <v>300</v>
      </c>
      <c r="M40" s="13">
        <f>VLOOKUP(A:A,[1]TDSheet!$A:$X,24,0)</f>
        <v>900</v>
      </c>
      <c r="N40" s="13"/>
      <c r="O40" s="13"/>
      <c r="P40" s="13"/>
      <c r="Q40" s="13"/>
      <c r="R40" s="13"/>
      <c r="S40" s="13"/>
      <c r="T40" s="13">
        <v>1302</v>
      </c>
      <c r="U40" s="13"/>
      <c r="V40" s="15"/>
      <c r="W40" s="13">
        <f t="shared" si="13"/>
        <v>496.8</v>
      </c>
      <c r="X40" s="15">
        <v>800</v>
      </c>
      <c r="Y40" s="16">
        <f t="shared" si="14"/>
        <v>8.6714975845410631</v>
      </c>
      <c r="Z40" s="13">
        <f t="shared" si="15"/>
        <v>4.6457326892109503</v>
      </c>
      <c r="AA40" s="13"/>
      <c r="AB40" s="13"/>
      <c r="AC40" s="13"/>
      <c r="AD40" s="13">
        <f>VLOOKUP(A:A,[4]TDSheet!$A:$D,4,0)</f>
        <v>510</v>
      </c>
      <c r="AE40" s="13">
        <f>VLOOKUP(A:A,[1]TDSheet!$A:$AF,32,0)</f>
        <v>501.2</v>
      </c>
      <c r="AF40" s="13">
        <f>VLOOKUP(A:A,[1]TDSheet!$A:$AG,33,0)</f>
        <v>578.4</v>
      </c>
      <c r="AG40" s="13">
        <f>VLOOKUP(A:A,[1]TDSheet!$A:$W,23,0)</f>
        <v>520.6</v>
      </c>
      <c r="AH40" s="13">
        <f>VLOOKUP(A:A,[3]TDSheet!$A:$D,4,0)</f>
        <v>550</v>
      </c>
      <c r="AI40" s="13">
        <f>VLOOKUP(A:A,[1]TDSheet!$A:$AI,35,0)</f>
        <v>0</v>
      </c>
      <c r="AJ40" s="13">
        <f t="shared" si="16"/>
        <v>520.80000000000007</v>
      </c>
      <c r="AK40" s="13">
        <f t="shared" si="17"/>
        <v>0</v>
      </c>
      <c r="AL40" s="13">
        <f t="shared" si="18"/>
        <v>320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12</v>
      </c>
      <c r="C41" s="8">
        <v>2040</v>
      </c>
      <c r="D41" s="8">
        <v>7478</v>
      </c>
      <c r="E41" s="8">
        <v>4875</v>
      </c>
      <c r="F41" s="8">
        <v>4554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4957</v>
      </c>
      <c r="K41" s="13">
        <f t="shared" si="12"/>
        <v>-82</v>
      </c>
      <c r="L41" s="13">
        <f>VLOOKUP(A:A,[1]TDSheet!$A:$O,15,0)</f>
        <v>0</v>
      </c>
      <c r="M41" s="13">
        <f>VLOOKUP(A:A,[1]TDSheet!$A:$X,24,0)</f>
        <v>1500</v>
      </c>
      <c r="N41" s="13"/>
      <c r="O41" s="13"/>
      <c r="P41" s="13"/>
      <c r="Q41" s="13"/>
      <c r="R41" s="13"/>
      <c r="S41" s="13"/>
      <c r="T41" s="13">
        <v>1620</v>
      </c>
      <c r="U41" s="13"/>
      <c r="V41" s="15">
        <v>1000</v>
      </c>
      <c r="W41" s="13">
        <f t="shared" si="13"/>
        <v>975</v>
      </c>
      <c r="X41" s="15">
        <v>1300</v>
      </c>
      <c r="Y41" s="16">
        <f t="shared" si="14"/>
        <v>8.568205128205129</v>
      </c>
      <c r="Z41" s="13">
        <f t="shared" si="15"/>
        <v>4.6707692307692303</v>
      </c>
      <c r="AA41" s="13"/>
      <c r="AB41" s="13"/>
      <c r="AC41" s="13"/>
      <c r="AD41" s="13">
        <v>0</v>
      </c>
      <c r="AE41" s="13">
        <f>VLOOKUP(A:A,[1]TDSheet!$A:$AF,32,0)</f>
        <v>697.2</v>
      </c>
      <c r="AF41" s="13">
        <f>VLOOKUP(A:A,[1]TDSheet!$A:$AG,33,0)</f>
        <v>923</v>
      </c>
      <c r="AG41" s="13">
        <f>VLOOKUP(A:A,[1]TDSheet!$A:$W,23,0)</f>
        <v>1013</v>
      </c>
      <c r="AH41" s="13">
        <f>VLOOKUP(A:A,[3]TDSheet!$A:$D,4,0)</f>
        <v>1153</v>
      </c>
      <c r="AI41" s="13" t="str">
        <f>VLOOKUP(A:A,[1]TDSheet!$A:$AI,35,0)</f>
        <v>продфев</v>
      </c>
      <c r="AJ41" s="13">
        <f t="shared" si="16"/>
        <v>729</v>
      </c>
      <c r="AK41" s="13">
        <f t="shared" si="17"/>
        <v>450</v>
      </c>
      <c r="AL41" s="13">
        <f t="shared" si="18"/>
        <v>585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382.52499999999998</v>
      </c>
      <c r="D42" s="8">
        <v>536.96100000000001</v>
      </c>
      <c r="E42" s="8">
        <v>523.85199999999998</v>
      </c>
      <c r="F42" s="8">
        <v>377.94900000000001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525.06500000000005</v>
      </c>
      <c r="K42" s="13">
        <f t="shared" si="12"/>
        <v>-1.2130000000000791</v>
      </c>
      <c r="L42" s="13">
        <f>VLOOKUP(A:A,[1]TDSheet!$A:$O,15,0)</f>
        <v>0</v>
      </c>
      <c r="M42" s="13">
        <f>VLOOKUP(A:A,[1]TDSheet!$A:$X,24,0)</f>
        <v>140</v>
      </c>
      <c r="N42" s="13"/>
      <c r="O42" s="13"/>
      <c r="P42" s="13"/>
      <c r="Q42" s="13"/>
      <c r="R42" s="13"/>
      <c r="S42" s="13"/>
      <c r="T42" s="13"/>
      <c r="U42" s="13"/>
      <c r="V42" s="15">
        <v>250</v>
      </c>
      <c r="W42" s="13">
        <f t="shared" si="13"/>
        <v>104.7704</v>
      </c>
      <c r="X42" s="15">
        <v>150</v>
      </c>
      <c r="Y42" s="16">
        <f t="shared" si="14"/>
        <v>8.7615299741148274</v>
      </c>
      <c r="Z42" s="13">
        <f t="shared" si="15"/>
        <v>3.6074024724540523</v>
      </c>
      <c r="AA42" s="13"/>
      <c r="AB42" s="13"/>
      <c r="AC42" s="13"/>
      <c r="AD42" s="13">
        <v>0</v>
      </c>
      <c r="AE42" s="13">
        <f>VLOOKUP(A:A,[1]TDSheet!$A:$AF,32,0)</f>
        <v>93.555599999999998</v>
      </c>
      <c r="AF42" s="13">
        <f>VLOOKUP(A:A,[1]TDSheet!$A:$AG,33,0)</f>
        <v>110.4432</v>
      </c>
      <c r="AG42" s="13">
        <f>VLOOKUP(A:A,[1]TDSheet!$A:$W,23,0)</f>
        <v>90.7714</v>
      </c>
      <c r="AH42" s="13">
        <f>VLOOKUP(A:A,[3]TDSheet!$A:$D,4,0)</f>
        <v>154.66200000000001</v>
      </c>
      <c r="AI42" s="13">
        <f>VLOOKUP(A:A,[1]TDSheet!$A:$AI,35,0)</f>
        <v>0</v>
      </c>
      <c r="AJ42" s="13">
        <f t="shared" si="16"/>
        <v>0</v>
      </c>
      <c r="AK42" s="13">
        <f t="shared" si="17"/>
        <v>250</v>
      </c>
      <c r="AL42" s="13">
        <f t="shared" si="18"/>
        <v>150</v>
      </c>
      <c r="AM42" s="13"/>
      <c r="AN42" s="13"/>
      <c r="AO42" s="13"/>
    </row>
    <row r="43" spans="1:41" s="1" customFormat="1" ht="11.1" customHeight="1" outlineLevel="1" x14ac:dyDescent="0.2">
      <c r="A43" s="7" t="s">
        <v>46</v>
      </c>
      <c r="B43" s="7" t="s">
        <v>12</v>
      </c>
      <c r="C43" s="8">
        <v>1767</v>
      </c>
      <c r="D43" s="8">
        <v>1520</v>
      </c>
      <c r="E43" s="8">
        <v>504</v>
      </c>
      <c r="F43" s="8">
        <v>2768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521</v>
      </c>
      <c r="K43" s="13">
        <f t="shared" si="12"/>
        <v>-17</v>
      </c>
      <c r="L43" s="13">
        <f>VLOOKUP(A:A,[1]TDSheet!$A:$O,15,0)</f>
        <v>0</v>
      </c>
      <c r="M43" s="13">
        <f>VLOOKUP(A:A,[1]TDSheet!$A:$X,24,0)</f>
        <v>0</v>
      </c>
      <c r="N43" s="13"/>
      <c r="O43" s="13"/>
      <c r="P43" s="13"/>
      <c r="Q43" s="13"/>
      <c r="R43" s="13"/>
      <c r="S43" s="13"/>
      <c r="T43" s="13"/>
      <c r="U43" s="13"/>
      <c r="V43" s="15"/>
      <c r="W43" s="13">
        <f t="shared" si="13"/>
        <v>100.8</v>
      </c>
      <c r="X43" s="15"/>
      <c r="Y43" s="16">
        <f t="shared" si="14"/>
        <v>27.460317460317462</v>
      </c>
      <c r="Z43" s="13">
        <f t="shared" si="15"/>
        <v>27.460317460317462</v>
      </c>
      <c r="AA43" s="13"/>
      <c r="AB43" s="13"/>
      <c r="AC43" s="13"/>
      <c r="AD43" s="13">
        <v>0</v>
      </c>
      <c r="AE43" s="13">
        <f>VLOOKUP(A:A,[1]TDSheet!$A:$AF,32,0)</f>
        <v>110.2</v>
      </c>
      <c r="AF43" s="13">
        <f>VLOOKUP(A:A,[1]TDSheet!$A:$AG,33,0)</f>
        <v>144.19999999999999</v>
      </c>
      <c r="AG43" s="13">
        <f>VLOOKUP(A:A,[1]TDSheet!$A:$W,23,0)</f>
        <v>107.8</v>
      </c>
      <c r="AH43" s="13">
        <f>VLOOKUP(A:A,[3]TDSheet!$A:$D,4,0)</f>
        <v>125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/>
      <c r="AN43" s="13"/>
      <c r="AO43" s="13"/>
    </row>
    <row r="44" spans="1:41" s="1" customFormat="1" ht="21.95" customHeight="1" outlineLevel="1" x14ac:dyDescent="0.2">
      <c r="A44" s="7" t="s">
        <v>47</v>
      </c>
      <c r="B44" s="7" t="s">
        <v>12</v>
      </c>
      <c r="C44" s="8">
        <v>904</v>
      </c>
      <c r="D44" s="8">
        <v>1163.4659999999999</v>
      </c>
      <c r="E44" s="8">
        <v>1016</v>
      </c>
      <c r="F44" s="8">
        <v>981.46600000000001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1105</v>
      </c>
      <c r="K44" s="13">
        <f t="shared" si="12"/>
        <v>-89</v>
      </c>
      <c r="L44" s="13">
        <f>VLOOKUP(A:A,[1]TDSheet!$A:$O,15,0)</f>
        <v>0</v>
      </c>
      <c r="M44" s="13">
        <f>VLOOKUP(A:A,[1]TDSheet!$A:$X,24,0)</f>
        <v>500</v>
      </c>
      <c r="N44" s="13"/>
      <c r="O44" s="13"/>
      <c r="P44" s="13"/>
      <c r="Q44" s="13"/>
      <c r="R44" s="13"/>
      <c r="S44" s="13"/>
      <c r="T44" s="13"/>
      <c r="U44" s="13"/>
      <c r="V44" s="15"/>
      <c r="W44" s="13">
        <f t="shared" si="13"/>
        <v>203.2</v>
      </c>
      <c r="X44" s="15">
        <v>300</v>
      </c>
      <c r="Y44" s="16">
        <f t="shared" si="14"/>
        <v>8.767057086614173</v>
      </c>
      <c r="Z44" s="13">
        <f t="shared" si="15"/>
        <v>4.8300492125984258</v>
      </c>
      <c r="AA44" s="13"/>
      <c r="AB44" s="13"/>
      <c r="AC44" s="13"/>
      <c r="AD44" s="13">
        <v>0</v>
      </c>
      <c r="AE44" s="13">
        <f>VLOOKUP(A:A,[1]TDSheet!$A:$AF,32,0)</f>
        <v>216.4</v>
      </c>
      <c r="AF44" s="13">
        <f>VLOOKUP(A:A,[1]TDSheet!$A:$AG,33,0)</f>
        <v>231.8</v>
      </c>
      <c r="AG44" s="13">
        <f>VLOOKUP(A:A,[1]TDSheet!$A:$W,23,0)</f>
        <v>213.2</v>
      </c>
      <c r="AH44" s="13">
        <f>VLOOKUP(A:A,[3]TDSheet!$A:$D,4,0)</f>
        <v>224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105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199.77799999999999</v>
      </c>
      <c r="D45" s="8">
        <v>309.39999999999998</v>
      </c>
      <c r="E45" s="8">
        <v>257.084</v>
      </c>
      <c r="F45" s="8">
        <v>232.39400000000001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273.92099999999999</v>
      </c>
      <c r="K45" s="13">
        <f t="shared" si="12"/>
        <v>-16.836999999999989</v>
      </c>
      <c r="L45" s="13">
        <f>VLOOKUP(A:A,[1]TDSheet!$A:$O,15,0)</f>
        <v>0</v>
      </c>
      <c r="M45" s="13">
        <f>VLOOKUP(A:A,[1]TDSheet!$A:$X,24,0)</f>
        <v>30</v>
      </c>
      <c r="N45" s="13"/>
      <c r="O45" s="13"/>
      <c r="P45" s="13"/>
      <c r="Q45" s="13"/>
      <c r="R45" s="13"/>
      <c r="S45" s="13"/>
      <c r="T45" s="13"/>
      <c r="U45" s="13"/>
      <c r="V45" s="15">
        <v>120</v>
      </c>
      <c r="W45" s="13">
        <f t="shared" si="13"/>
        <v>51.416800000000002</v>
      </c>
      <c r="X45" s="15">
        <v>70</v>
      </c>
      <c r="Y45" s="16">
        <f t="shared" si="14"/>
        <v>8.7985638935134034</v>
      </c>
      <c r="Z45" s="13">
        <f t="shared" si="15"/>
        <v>4.5198067557685428</v>
      </c>
      <c r="AA45" s="13"/>
      <c r="AB45" s="13"/>
      <c r="AC45" s="13"/>
      <c r="AD45" s="13">
        <v>0</v>
      </c>
      <c r="AE45" s="13">
        <f>VLOOKUP(A:A,[1]TDSheet!$A:$AF,32,0)</f>
        <v>57.063800000000001</v>
      </c>
      <c r="AF45" s="13">
        <f>VLOOKUP(A:A,[1]TDSheet!$A:$AG,33,0)</f>
        <v>57.785600000000002</v>
      </c>
      <c r="AG45" s="13">
        <f>VLOOKUP(A:A,[1]TDSheet!$A:$W,23,0)</f>
        <v>49.640599999999999</v>
      </c>
      <c r="AH45" s="13">
        <f>VLOOKUP(A:A,[3]TDSheet!$A:$D,4,0)</f>
        <v>65.328999999999994</v>
      </c>
      <c r="AI45" s="13">
        <f>VLOOKUP(A:A,[1]TDSheet!$A:$AI,35,0)</f>
        <v>0</v>
      </c>
      <c r="AJ45" s="13">
        <f t="shared" si="16"/>
        <v>0</v>
      </c>
      <c r="AK45" s="13">
        <f t="shared" si="17"/>
        <v>120</v>
      </c>
      <c r="AL45" s="13">
        <f t="shared" si="18"/>
        <v>70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624</v>
      </c>
      <c r="D46" s="8">
        <v>2379</v>
      </c>
      <c r="E46" s="8">
        <v>1527</v>
      </c>
      <c r="F46" s="8">
        <v>1398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1629</v>
      </c>
      <c r="K46" s="13">
        <f t="shared" si="12"/>
        <v>-102</v>
      </c>
      <c r="L46" s="13">
        <f>VLOOKUP(A:A,[1]TDSheet!$A:$O,15,0)</f>
        <v>0</v>
      </c>
      <c r="M46" s="13">
        <f>VLOOKUP(A:A,[1]TDSheet!$A:$X,24,0)</f>
        <v>600</v>
      </c>
      <c r="N46" s="13"/>
      <c r="O46" s="13"/>
      <c r="P46" s="13"/>
      <c r="Q46" s="13"/>
      <c r="R46" s="13"/>
      <c r="S46" s="13"/>
      <c r="T46" s="13"/>
      <c r="U46" s="13"/>
      <c r="V46" s="15">
        <v>200</v>
      </c>
      <c r="W46" s="13">
        <f t="shared" si="13"/>
        <v>305.39999999999998</v>
      </c>
      <c r="X46" s="15">
        <v>200</v>
      </c>
      <c r="Y46" s="16">
        <f t="shared" si="14"/>
        <v>7.8519973804846108</v>
      </c>
      <c r="Z46" s="13">
        <f t="shared" si="15"/>
        <v>4.5776031434184681</v>
      </c>
      <c r="AA46" s="13"/>
      <c r="AB46" s="13"/>
      <c r="AC46" s="13"/>
      <c r="AD46" s="13">
        <v>0</v>
      </c>
      <c r="AE46" s="13">
        <f>VLOOKUP(A:A,[1]TDSheet!$A:$AF,32,0)</f>
        <v>267</v>
      </c>
      <c r="AF46" s="13">
        <f>VLOOKUP(A:A,[1]TDSheet!$A:$AG,33,0)</f>
        <v>284</v>
      </c>
      <c r="AG46" s="13">
        <f>VLOOKUP(A:A,[1]TDSheet!$A:$W,23,0)</f>
        <v>299.39999999999998</v>
      </c>
      <c r="AH46" s="13">
        <f>VLOOKUP(A:A,[3]TDSheet!$A:$D,4,0)</f>
        <v>340</v>
      </c>
      <c r="AI46" s="13">
        <v>0</v>
      </c>
      <c r="AJ46" s="13">
        <f t="shared" si="16"/>
        <v>0</v>
      </c>
      <c r="AK46" s="13">
        <f t="shared" si="17"/>
        <v>80</v>
      </c>
      <c r="AL46" s="13">
        <f t="shared" si="18"/>
        <v>80</v>
      </c>
      <c r="AM46" s="13"/>
      <c r="AN46" s="13"/>
      <c r="AO46" s="13"/>
    </row>
    <row r="47" spans="1:41" s="1" customFormat="1" ht="11.1" customHeight="1" outlineLevel="1" x14ac:dyDescent="0.2">
      <c r="A47" s="7" t="s">
        <v>50</v>
      </c>
      <c r="B47" s="7" t="s">
        <v>12</v>
      </c>
      <c r="C47" s="8">
        <v>1086</v>
      </c>
      <c r="D47" s="8">
        <v>3511</v>
      </c>
      <c r="E47" s="18">
        <v>2717</v>
      </c>
      <c r="F47" s="18">
        <v>2562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2413</v>
      </c>
      <c r="K47" s="13">
        <f t="shared" si="12"/>
        <v>304</v>
      </c>
      <c r="L47" s="13">
        <f>VLOOKUP(A:A,[1]TDSheet!$A:$O,15,0)</f>
        <v>0</v>
      </c>
      <c r="M47" s="13">
        <f>VLOOKUP(A:A,[1]TDSheet!$A:$X,24,0)</f>
        <v>1100</v>
      </c>
      <c r="N47" s="13"/>
      <c r="O47" s="13"/>
      <c r="P47" s="13"/>
      <c r="Q47" s="13"/>
      <c r="R47" s="13"/>
      <c r="S47" s="13"/>
      <c r="T47" s="13"/>
      <c r="U47" s="13"/>
      <c r="V47" s="15">
        <v>300</v>
      </c>
      <c r="W47" s="13">
        <f t="shared" si="13"/>
        <v>543.4</v>
      </c>
      <c r="X47" s="15">
        <v>800</v>
      </c>
      <c r="Y47" s="16">
        <f t="shared" si="14"/>
        <v>8.763341921236659</v>
      </c>
      <c r="Z47" s="13">
        <f t="shared" si="15"/>
        <v>4.7147589252852411</v>
      </c>
      <c r="AA47" s="13"/>
      <c r="AB47" s="13"/>
      <c r="AC47" s="13"/>
      <c r="AD47" s="13">
        <v>0</v>
      </c>
      <c r="AE47" s="13">
        <f>VLOOKUP(A:A,[1]TDSheet!$A:$AF,32,0)</f>
        <v>633.4</v>
      </c>
      <c r="AF47" s="13">
        <f>VLOOKUP(A:A,[1]TDSheet!$A:$AG,33,0)</f>
        <v>559.4</v>
      </c>
      <c r="AG47" s="13">
        <f>VLOOKUP(A:A,[1]TDSheet!$A:$W,23,0)</f>
        <v>567.6</v>
      </c>
      <c r="AH47" s="13">
        <f>VLOOKUP(A:A,[3]TDSheet!$A:$D,4,0)</f>
        <v>589</v>
      </c>
      <c r="AI47" s="13">
        <f>VLOOKUP(A:A,[1]TDSheet!$A:$AI,35,0)</f>
        <v>0</v>
      </c>
      <c r="AJ47" s="13">
        <f t="shared" si="16"/>
        <v>0</v>
      </c>
      <c r="AK47" s="13">
        <f t="shared" si="17"/>
        <v>120</v>
      </c>
      <c r="AL47" s="13">
        <f t="shared" si="18"/>
        <v>320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107.879</v>
      </c>
      <c r="D48" s="8">
        <v>108.839</v>
      </c>
      <c r="E48" s="8">
        <v>82.677999999999997</v>
      </c>
      <c r="F48" s="8">
        <v>128.16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89.796000000000006</v>
      </c>
      <c r="K48" s="13">
        <f t="shared" si="12"/>
        <v>-7.1180000000000092</v>
      </c>
      <c r="L48" s="13">
        <f>VLOOKUP(A:A,[1]TDSheet!$A:$O,15,0)</f>
        <v>0</v>
      </c>
      <c r="M48" s="13">
        <f>VLOOKUP(A:A,[1]TDSheet!$A:$X,24,0)</f>
        <v>0</v>
      </c>
      <c r="N48" s="13"/>
      <c r="O48" s="13"/>
      <c r="P48" s="13"/>
      <c r="Q48" s="13"/>
      <c r="R48" s="13"/>
      <c r="S48" s="13"/>
      <c r="T48" s="13"/>
      <c r="U48" s="13"/>
      <c r="V48" s="15"/>
      <c r="W48" s="13">
        <f t="shared" si="13"/>
        <v>16.535599999999999</v>
      </c>
      <c r="X48" s="15">
        <v>20</v>
      </c>
      <c r="Y48" s="16">
        <f t="shared" si="14"/>
        <v>8.9600619269938804</v>
      </c>
      <c r="Z48" s="13">
        <f t="shared" si="15"/>
        <v>7.7505503277776437</v>
      </c>
      <c r="AA48" s="13"/>
      <c r="AB48" s="13"/>
      <c r="AC48" s="13"/>
      <c r="AD48" s="13">
        <v>0</v>
      </c>
      <c r="AE48" s="13">
        <f>VLOOKUP(A:A,[1]TDSheet!$A:$AF,32,0)</f>
        <v>27.240199999999998</v>
      </c>
      <c r="AF48" s="13">
        <f>VLOOKUP(A:A,[1]TDSheet!$A:$AG,33,0)</f>
        <v>20.1188</v>
      </c>
      <c r="AG48" s="13">
        <f>VLOOKUP(A:A,[1]TDSheet!$A:$W,23,0)</f>
        <v>17.628</v>
      </c>
      <c r="AH48" s="13">
        <f>VLOOKUP(A:A,[3]TDSheet!$A:$D,4,0)</f>
        <v>17.628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20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176.059</v>
      </c>
      <c r="D49" s="8">
        <v>370.20699999999999</v>
      </c>
      <c r="E49" s="8">
        <v>228.90899999999999</v>
      </c>
      <c r="F49" s="8">
        <v>298.50700000000001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247.30099999999999</v>
      </c>
      <c r="K49" s="13">
        <f t="shared" si="12"/>
        <v>-18.391999999999996</v>
      </c>
      <c r="L49" s="13">
        <f>VLOOKUP(A:A,[1]TDSheet!$A:$O,15,0)</f>
        <v>0</v>
      </c>
      <c r="M49" s="13">
        <f>VLOOKUP(A:A,[1]TDSheet!$A:$X,24,0)</f>
        <v>0</v>
      </c>
      <c r="N49" s="13"/>
      <c r="O49" s="13"/>
      <c r="P49" s="13"/>
      <c r="Q49" s="13"/>
      <c r="R49" s="13"/>
      <c r="S49" s="13"/>
      <c r="T49" s="13"/>
      <c r="U49" s="13"/>
      <c r="V49" s="15">
        <v>30</v>
      </c>
      <c r="W49" s="13">
        <f t="shared" si="13"/>
        <v>45.781799999999997</v>
      </c>
      <c r="X49" s="15">
        <v>70</v>
      </c>
      <c r="Y49" s="16">
        <f t="shared" si="14"/>
        <v>8.704485188437328</v>
      </c>
      <c r="Z49" s="13">
        <f t="shared" si="15"/>
        <v>6.5202110882490425</v>
      </c>
      <c r="AA49" s="13"/>
      <c r="AB49" s="13"/>
      <c r="AC49" s="13"/>
      <c r="AD49" s="13">
        <v>0</v>
      </c>
      <c r="AE49" s="13">
        <f>VLOOKUP(A:A,[1]TDSheet!$A:$AF,32,0)</f>
        <v>47.843200000000003</v>
      </c>
      <c r="AF49" s="13">
        <f>VLOOKUP(A:A,[1]TDSheet!$A:$AG,33,0)</f>
        <v>64.356999999999999</v>
      </c>
      <c r="AG49" s="13">
        <f>VLOOKUP(A:A,[1]TDSheet!$A:$W,23,0)</f>
        <v>41.809199999999997</v>
      </c>
      <c r="AH49" s="13">
        <f>VLOOKUP(A:A,[3]TDSheet!$A:$D,4,0)</f>
        <v>51.39</v>
      </c>
      <c r="AI49" s="13">
        <f>VLOOKUP(A:A,[1]TDSheet!$A:$AI,35,0)</f>
        <v>0</v>
      </c>
      <c r="AJ49" s="13">
        <f t="shared" si="16"/>
        <v>0</v>
      </c>
      <c r="AK49" s="13">
        <f t="shared" si="17"/>
        <v>30</v>
      </c>
      <c r="AL49" s="13">
        <f t="shared" si="18"/>
        <v>70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932</v>
      </c>
      <c r="D50" s="8">
        <v>1202</v>
      </c>
      <c r="E50" s="8">
        <v>1007</v>
      </c>
      <c r="F50" s="8">
        <v>1080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1059</v>
      </c>
      <c r="K50" s="13">
        <f t="shared" si="12"/>
        <v>-52</v>
      </c>
      <c r="L50" s="13">
        <f>VLOOKUP(A:A,[1]TDSheet!$A:$O,15,0)</f>
        <v>0</v>
      </c>
      <c r="M50" s="13">
        <f>VLOOKUP(A:A,[1]TDSheet!$A:$X,24,0)</f>
        <v>400</v>
      </c>
      <c r="N50" s="13"/>
      <c r="O50" s="13"/>
      <c r="P50" s="13"/>
      <c r="Q50" s="13"/>
      <c r="R50" s="13"/>
      <c r="S50" s="13"/>
      <c r="T50" s="13"/>
      <c r="U50" s="13"/>
      <c r="V50" s="15"/>
      <c r="W50" s="13">
        <f t="shared" si="13"/>
        <v>201.4</v>
      </c>
      <c r="X50" s="15">
        <v>300</v>
      </c>
      <c r="Y50" s="16">
        <f t="shared" si="14"/>
        <v>8.8381330685203565</v>
      </c>
      <c r="Z50" s="13">
        <f t="shared" si="15"/>
        <v>5.3624627606752728</v>
      </c>
      <c r="AA50" s="13"/>
      <c r="AB50" s="13"/>
      <c r="AC50" s="13"/>
      <c r="AD50" s="13">
        <v>0</v>
      </c>
      <c r="AE50" s="13">
        <f>VLOOKUP(A:A,[1]TDSheet!$A:$AF,32,0)</f>
        <v>218.6</v>
      </c>
      <c r="AF50" s="13">
        <f>VLOOKUP(A:A,[1]TDSheet!$A:$AG,33,0)</f>
        <v>246.6</v>
      </c>
      <c r="AG50" s="13">
        <f>VLOOKUP(A:A,[1]TDSheet!$A:$W,23,0)</f>
        <v>219</v>
      </c>
      <c r="AH50" s="13">
        <f>VLOOKUP(A:A,[3]TDSheet!$A:$D,4,0)</f>
        <v>229</v>
      </c>
      <c r="AI50" s="13">
        <f>VLOOKUP(A:A,[1]TDSheet!$A:$AI,35,0)</f>
        <v>0</v>
      </c>
      <c r="AJ50" s="13">
        <f t="shared" si="16"/>
        <v>0</v>
      </c>
      <c r="AK50" s="13">
        <f t="shared" si="17"/>
        <v>0</v>
      </c>
      <c r="AL50" s="13">
        <f t="shared" si="18"/>
        <v>105</v>
      </c>
      <c r="AM50" s="13"/>
      <c r="AN50" s="13"/>
      <c r="AO50" s="13"/>
    </row>
    <row r="51" spans="1:41" s="1" customFormat="1" ht="21.95" customHeight="1" outlineLevel="1" x14ac:dyDescent="0.2">
      <c r="A51" s="7" t="s">
        <v>54</v>
      </c>
      <c r="B51" s="7" t="s">
        <v>12</v>
      </c>
      <c r="C51" s="8">
        <v>1329</v>
      </c>
      <c r="D51" s="8">
        <v>1686</v>
      </c>
      <c r="E51" s="8">
        <v>1622</v>
      </c>
      <c r="F51" s="8">
        <v>1311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1700</v>
      </c>
      <c r="K51" s="13">
        <f t="shared" si="12"/>
        <v>-78</v>
      </c>
      <c r="L51" s="13">
        <f>VLOOKUP(A:A,[1]TDSheet!$A:$O,15,0)</f>
        <v>0</v>
      </c>
      <c r="M51" s="13">
        <f>VLOOKUP(A:A,[1]TDSheet!$A:$X,24,0)</f>
        <v>700</v>
      </c>
      <c r="N51" s="13"/>
      <c r="O51" s="13"/>
      <c r="P51" s="13"/>
      <c r="Q51" s="13"/>
      <c r="R51" s="13"/>
      <c r="S51" s="13"/>
      <c r="T51" s="13"/>
      <c r="U51" s="13"/>
      <c r="V51" s="15">
        <v>300</v>
      </c>
      <c r="W51" s="13">
        <f t="shared" si="13"/>
        <v>324.39999999999998</v>
      </c>
      <c r="X51" s="15">
        <v>500</v>
      </c>
      <c r="Y51" s="16">
        <f t="shared" si="14"/>
        <v>8.6652281134401985</v>
      </c>
      <c r="Z51" s="13">
        <f t="shared" si="15"/>
        <v>4.0413070283600492</v>
      </c>
      <c r="AA51" s="13"/>
      <c r="AB51" s="13"/>
      <c r="AC51" s="13"/>
      <c r="AD51" s="13">
        <v>0</v>
      </c>
      <c r="AE51" s="13">
        <f>VLOOKUP(A:A,[1]TDSheet!$A:$AF,32,0)</f>
        <v>292.60000000000002</v>
      </c>
      <c r="AF51" s="13">
        <f>VLOOKUP(A:A,[1]TDSheet!$A:$AG,33,0)</f>
        <v>355.8</v>
      </c>
      <c r="AG51" s="13">
        <f>VLOOKUP(A:A,[1]TDSheet!$A:$W,23,0)</f>
        <v>323.60000000000002</v>
      </c>
      <c r="AH51" s="13">
        <f>VLOOKUP(A:A,[3]TDSheet!$A:$D,4,0)</f>
        <v>346</v>
      </c>
      <c r="AI51" s="13">
        <f>VLOOKUP(A:A,[1]TDSheet!$A:$AI,35,0)</f>
        <v>0</v>
      </c>
      <c r="AJ51" s="13">
        <f t="shared" si="16"/>
        <v>0</v>
      </c>
      <c r="AK51" s="13">
        <f t="shared" si="17"/>
        <v>105</v>
      </c>
      <c r="AL51" s="13">
        <f t="shared" si="18"/>
        <v>175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12</v>
      </c>
      <c r="C52" s="8">
        <v>711</v>
      </c>
      <c r="D52" s="8">
        <v>1209</v>
      </c>
      <c r="E52" s="8">
        <v>1020</v>
      </c>
      <c r="F52" s="8">
        <v>858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1106</v>
      </c>
      <c r="K52" s="13">
        <f t="shared" si="12"/>
        <v>-86</v>
      </c>
      <c r="L52" s="13">
        <f>VLOOKUP(A:A,[1]TDSheet!$A:$O,15,0)</f>
        <v>0</v>
      </c>
      <c r="M52" s="13">
        <f>VLOOKUP(A:A,[1]TDSheet!$A:$X,24,0)</f>
        <v>400</v>
      </c>
      <c r="N52" s="13"/>
      <c r="O52" s="13"/>
      <c r="P52" s="13"/>
      <c r="Q52" s="13"/>
      <c r="R52" s="13"/>
      <c r="S52" s="13"/>
      <c r="T52" s="13"/>
      <c r="U52" s="13"/>
      <c r="V52" s="15">
        <v>200</v>
      </c>
      <c r="W52" s="13">
        <f t="shared" si="13"/>
        <v>204</v>
      </c>
      <c r="X52" s="15">
        <v>300</v>
      </c>
      <c r="Y52" s="16">
        <f t="shared" si="14"/>
        <v>8.617647058823529</v>
      </c>
      <c r="Z52" s="13">
        <f t="shared" si="15"/>
        <v>4.2058823529411766</v>
      </c>
      <c r="AA52" s="13"/>
      <c r="AB52" s="13"/>
      <c r="AC52" s="13"/>
      <c r="AD52" s="13">
        <v>0</v>
      </c>
      <c r="AE52" s="13">
        <f>VLOOKUP(A:A,[1]TDSheet!$A:$AF,32,0)</f>
        <v>175.4</v>
      </c>
      <c r="AF52" s="13">
        <f>VLOOKUP(A:A,[1]TDSheet!$A:$AG,33,0)</f>
        <v>220</v>
      </c>
      <c r="AG52" s="13">
        <f>VLOOKUP(A:A,[1]TDSheet!$A:$W,23,0)</f>
        <v>210.8</v>
      </c>
      <c r="AH52" s="13">
        <f>VLOOKUP(A:A,[3]TDSheet!$A:$D,4,0)</f>
        <v>225</v>
      </c>
      <c r="AI52" s="13">
        <f>VLOOKUP(A:A,[1]TDSheet!$A:$AI,35,0)</f>
        <v>0</v>
      </c>
      <c r="AJ52" s="13">
        <f t="shared" si="16"/>
        <v>0</v>
      </c>
      <c r="AK52" s="13">
        <f t="shared" si="17"/>
        <v>80</v>
      </c>
      <c r="AL52" s="13">
        <f t="shared" si="18"/>
        <v>120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400.63200000000001</v>
      </c>
      <c r="D53" s="8">
        <v>693.827</v>
      </c>
      <c r="E53" s="18">
        <v>691</v>
      </c>
      <c r="F53" s="18">
        <v>343</v>
      </c>
      <c r="G53" s="1" t="str">
        <f>VLOOKUP(A:A,[1]TDSheet!$A:$G,7,0)</f>
        <v>ак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238.053</v>
      </c>
      <c r="K53" s="13">
        <f t="shared" si="12"/>
        <v>452.947</v>
      </c>
      <c r="L53" s="13">
        <f>VLOOKUP(A:A,[1]TDSheet!$A:$O,15,0)</f>
        <v>0</v>
      </c>
      <c r="M53" s="13">
        <f>VLOOKUP(A:A,[1]TDSheet!$A:$X,24,0)</f>
        <v>400</v>
      </c>
      <c r="N53" s="13"/>
      <c r="O53" s="13"/>
      <c r="P53" s="13"/>
      <c r="Q53" s="13"/>
      <c r="R53" s="13"/>
      <c r="S53" s="13"/>
      <c r="T53" s="13"/>
      <c r="U53" s="13"/>
      <c r="V53" s="15">
        <v>300</v>
      </c>
      <c r="W53" s="13">
        <f t="shared" si="13"/>
        <v>138.19999999999999</v>
      </c>
      <c r="X53" s="15">
        <v>150</v>
      </c>
      <c r="Y53" s="16">
        <f t="shared" si="14"/>
        <v>8.6324167872648339</v>
      </c>
      <c r="Z53" s="13">
        <f t="shared" si="15"/>
        <v>2.4819102749638207</v>
      </c>
      <c r="AA53" s="13"/>
      <c r="AB53" s="13"/>
      <c r="AC53" s="13"/>
      <c r="AD53" s="13">
        <v>0</v>
      </c>
      <c r="AE53" s="13">
        <f>VLOOKUP(A:A,[1]TDSheet!$A:$AF,32,0)</f>
        <v>50.935199999999995</v>
      </c>
      <c r="AF53" s="13">
        <f>VLOOKUP(A:A,[1]TDSheet!$A:$AG,33,0)</f>
        <v>118</v>
      </c>
      <c r="AG53" s="13">
        <f>VLOOKUP(A:A,[1]TDSheet!$A:$W,23,0)</f>
        <v>116.2</v>
      </c>
      <c r="AH53" s="19">
        <v>189</v>
      </c>
      <c r="AI53" s="13" t="str">
        <f>VLOOKUP(A:A,[1]TDSheet!$A:$AI,35,0)</f>
        <v>склад</v>
      </c>
      <c r="AJ53" s="13">
        <f t="shared" si="16"/>
        <v>0</v>
      </c>
      <c r="AK53" s="13">
        <f t="shared" si="17"/>
        <v>300</v>
      </c>
      <c r="AL53" s="13">
        <f t="shared" si="18"/>
        <v>150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448.98099999999999</v>
      </c>
      <c r="D54" s="8">
        <v>814.39700000000005</v>
      </c>
      <c r="E54" s="8">
        <v>700.18499999999995</v>
      </c>
      <c r="F54" s="8">
        <v>546.80499999999995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737.28300000000002</v>
      </c>
      <c r="K54" s="13">
        <f t="shared" si="12"/>
        <v>-37.09800000000007</v>
      </c>
      <c r="L54" s="13">
        <f>VLOOKUP(A:A,[1]TDSheet!$A:$O,15,0)</f>
        <v>0</v>
      </c>
      <c r="M54" s="13">
        <f>VLOOKUP(A:A,[1]TDSheet!$A:$X,24,0)</f>
        <v>350</v>
      </c>
      <c r="N54" s="13"/>
      <c r="O54" s="13"/>
      <c r="P54" s="13"/>
      <c r="Q54" s="13"/>
      <c r="R54" s="13"/>
      <c r="S54" s="13"/>
      <c r="T54" s="13"/>
      <c r="U54" s="13"/>
      <c r="V54" s="15">
        <v>200</v>
      </c>
      <c r="W54" s="13">
        <f t="shared" si="13"/>
        <v>140.03699999999998</v>
      </c>
      <c r="X54" s="15">
        <v>120</v>
      </c>
      <c r="Y54" s="16">
        <f t="shared" si="14"/>
        <v>8.6891678627791222</v>
      </c>
      <c r="Z54" s="13">
        <f t="shared" si="15"/>
        <v>3.9047180388040306</v>
      </c>
      <c r="AA54" s="13"/>
      <c r="AB54" s="13"/>
      <c r="AC54" s="13"/>
      <c r="AD54" s="13">
        <v>0</v>
      </c>
      <c r="AE54" s="13">
        <f>VLOOKUP(A:A,[1]TDSheet!$A:$AF,32,0)</f>
        <v>94.745000000000005</v>
      </c>
      <c r="AF54" s="13">
        <f>VLOOKUP(A:A,[1]TDSheet!$A:$AG,33,0)</f>
        <v>127.4008</v>
      </c>
      <c r="AG54" s="13">
        <f>VLOOKUP(A:A,[1]TDSheet!$A:$W,23,0)</f>
        <v>141.4376</v>
      </c>
      <c r="AH54" s="13">
        <f>VLOOKUP(A:A,[3]TDSheet!$A:$D,4,0)</f>
        <v>172.316</v>
      </c>
      <c r="AI54" s="13">
        <f>VLOOKUP(A:A,[1]TDSheet!$A:$AI,35,0)</f>
        <v>0</v>
      </c>
      <c r="AJ54" s="13">
        <f t="shared" si="16"/>
        <v>0</v>
      </c>
      <c r="AK54" s="13">
        <f t="shared" si="17"/>
        <v>200</v>
      </c>
      <c r="AL54" s="13">
        <f t="shared" si="18"/>
        <v>120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39.972000000000001</v>
      </c>
      <c r="D55" s="8">
        <v>120.47499999999999</v>
      </c>
      <c r="E55" s="8">
        <v>55.576000000000001</v>
      </c>
      <c r="F55" s="8">
        <v>104.871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52.85</v>
      </c>
      <c r="K55" s="13">
        <f t="shared" si="12"/>
        <v>2.7259999999999991</v>
      </c>
      <c r="L55" s="13">
        <f>VLOOKUP(A:A,[1]TDSheet!$A:$O,15,0)</f>
        <v>0</v>
      </c>
      <c r="M55" s="13">
        <f>VLOOKUP(A:A,[1]TDSheet!$A:$X,24,0)</f>
        <v>0</v>
      </c>
      <c r="N55" s="13"/>
      <c r="O55" s="13"/>
      <c r="P55" s="13"/>
      <c r="Q55" s="13"/>
      <c r="R55" s="13"/>
      <c r="S55" s="13"/>
      <c r="T55" s="13"/>
      <c r="U55" s="13"/>
      <c r="V55" s="15"/>
      <c r="W55" s="13">
        <f t="shared" si="13"/>
        <v>11.1152</v>
      </c>
      <c r="X55" s="15"/>
      <c r="Y55" s="16">
        <f t="shared" si="14"/>
        <v>9.434917950194329</v>
      </c>
      <c r="Z55" s="13">
        <f t="shared" si="15"/>
        <v>9.434917950194329</v>
      </c>
      <c r="AA55" s="13"/>
      <c r="AB55" s="13"/>
      <c r="AC55" s="13"/>
      <c r="AD55" s="13">
        <v>0</v>
      </c>
      <c r="AE55" s="13">
        <f>VLOOKUP(A:A,[1]TDSheet!$A:$AF,32,0)</f>
        <v>10.5954</v>
      </c>
      <c r="AF55" s="13">
        <f>VLOOKUP(A:A,[1]TDSheet!$A:$AG,33,0)</f>
        <v>14.4162</v>
      </c>
      <c r="AG55" s="13">
        <f>VLOOKUP(A:A,[1]TDSheet!$A:$W,23,0)</f>
        <v>13.2096</v>
      </c>
      <c r="AH55" s="13">
        <f>VLOOKUP(A:A,[3]TDSheet!$A:$D,4,0)</f>
        <v>6.008</v>
      </c>
      <c r="AI55" s="13">
        <f>VLOOKUP(A:A,[1]TDSheet!$A:$AI,35,0)</f>
        <v>0</v>
      </c>
      <c r="AJ55" s="13">
        <f t="shared" si="16"/>
        <v>0</v>
      </c>
      <c r="AK55" s="13">
        <f t="shared" si="17"/>
        <v>0</v>
      </c>
      <c r="AL55" s="13">
        <f t="shared" si="18"/>
        <v>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8</v>
      </c>
      <c r="C56" s="8">
        <v>1648.681</v>
      </c>
      <c r="D56" s="8">
        <v>5387.9870000000001</v>
      </c>
      <c r="E56" s="8">
        <v>3218.125</v>
      </c>
      <c r="F56" s="8">
        <v>3724.0920000000001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3231.7919999999999</v>
      </c>
      <c r="K56" s="13">
        <f t="shared" si="12"/>
        <v>-13.666999999999916</v>
      </c>
      <c r="L56" s="13">
        <f>VLOOKUP(A:A,[1]TDSheet!$A:$O,15,0)</f>
        <v>0</v>
      </c>
      <c r="M56" s="13">
        <f>VLOOKUP(A:A,[1]TDSheet!$A:$X,24,0)</f>
        <v>450</v>
      </c>
      <c r="N56" s="13"/>
      <c r="O56" s="13"/>
      <c r="P56" s="13"/>
      <c r="Q56" s="13"/>
      <c r="R56" s="13"/>
      <c r="S56" s="13"/>
      <c r="T56" s="13"/>
      <c r="U56" s="13"/>
      <c r="V56" s="15">
        <v>400</v>
      </c>
      <c r="W56" s="13">
        <f t="shared" si="13"/>
        <v>643.625</v>
      </c>
      <c r="X56" s="15">
        <v>1000</v>
      </c>
      <c r="Y56" s="16">
        <f t="shared" si="14"/>
        <v>8.6604653330743844</v>
      </c>
      <c r="Z56" s="13">
        <f t="shared" si="15"/>
        <v>5.7861208001553699</v>
      </c>
      <c r="AA56" s="13"/>
      <c r="AB56" s="13"/>
      <c r="AC56" s="13"/>
      <c r="AD56" s="13">
        <v>0</v>
      </c>
      <c r="AE56" s="13">
        <f>VLOOKUP(A:A,[1]TDSheet!$A:$AF,32,0)</f>
        <v>595.28620000000001</v>
      </c>
      <c r="AF56" s="13">
        <f>VLOOKUP(A:A,[1]TDSheet!$A:$AG,33,0)</f>
        <v>646.14859999999999</v>
      </c>
      <c r="AG56" s="13">
        <f>VLOOKUP(A:A,[1]TDSheet!$A:$W,23,0)</f>
        <v>709.03140000000008</v>
      </c>
      <c r="AH56" s="13">
        <f>VLOOKUP(A:A,[3]TDSheet!$A:$D,4,0)</f>
        <v>744.678</v>
      </c>
      <c r="AI56" s="13" t="str">
        <f>VLOOKUP(A:A,[1]TDSheet!$A:$AI,35,0)</f>
        <v>ябфев</v>
      </c>
      <c r="AJ56" s="13">
        <f t="shared" si="16"/>
        <v>0</v>
      </c>
      <c r="AK56" s="13">
        <f t="shared" si="17"/>
        <v>400</v>
      </c>
      <c r="AL56" s="13">
        <f t="shared" si="18"/>
        <v>1000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1519</v>
      </c>
      <c r="D57" s="8">
        <v>4787</v>
      </c>
      <c r="E57" s="8">
        <v>4167</v>
      </c>
      <c r="F57" s="8">
        <v>2041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4258</v>
      </c>
      <c r="K57" s="13">
        <f t="shared" si="12"/>
        <v>-91</v>
      </c>
      <c r="L57" s="13">
        <f>VLOOKUP(A:A,[1]TDSheet!$A:$O,15,0)</f>
        <v>0</v>
      </c>
      <c r="M57" s="13">
        <f>VLOOKUP(A:A,[1]TDSheet!$A:$X,24,0)</f>
        <v>1600</v>
      </c>
      <c r="N57" s="13"/>
      <c r="O57" s="13"/>
      <c r="P57" s="13"/>
      <c r="Q57" s="13"/>
      <c r="R57" s="13"/>
      <c r="S57" s="13"/>
      <c r="T57" s="13">
        <v>2310</v>
      </c>
      <c r="U57" s="13"/>
      <c r="V57" s="15">
        <v>1200</v>
      </c>
      <c r="W57" s="13">
        <f t="shared" si="13"/>
        <v>675.4</v>
      </c>
      <c r="X57" s="15">
        <v>1000</v>
      </c>
      <c r="Y57" s="16">
        <f t="shared" si="14"/>
        <v>8.6482084690553744</v>
      </c>
      <c r="Z57" s="13">
        <f t="shared" si="15"/>
        <v>3.0219129404797158</v>
      </c>
      <c r="AA57" s="13"/>
      <c r="AB57" s="13"/>
      <c r="AC57" s="13"/>
      <c r="AD57" s="13">
        <f>VLOOKUP(A:A,[4]TDSheet!$A:$D,4,0)</f>
        <v>790</v>
      </c>
      <c r="AE57" s="13">
        <f>VLOOKUP(A:A,[1]TDSheet!$A:$AF,32,0)</f>
        <v>506</v>
      </c>
      <c r="AF57" s="13">
        <f>VLOOKUP(A:A,[1]TDSheet!$A:$AG,33,0)</f>
        <v>555.4</v>
      </c>
      <c r="AG57" s="13">
        <f>VLOOKUP(A:A,[1]TDSheet!$A:$W,23,0)</f>
        <v>616.6</v>
      </c>
      <c r="AH57" s="13">
        <f>VLOOKUP(A:A,[3]TDSheet!$A:$D,4,0)</f>
        <v>667</v>
      </c>
      <c r="AI57" s="13" t="str">
        <f>VLOOKUP(A:A,[1]TDSheet!$A:$AI,35,0)</f>
        <v>ябфев</v>
      </c>
      <c r="AJ57" s="13">
        <f t="shared" si="16"/>
        <v>1039.5</v>
      </c>
      <c r="AK57" s="13">
        <f t="shared" si="17"/>
        <v>540</v>
      </c>
      <c r="AL57" s="13">
        <f t="shared" si="18"/>
        <v>450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2124</v>
      </c>
      <c r="D58" s="8">
        <v>3758</v>
      </c>
      <c r="E58" s="8">
        <v>2950</v>
      </c>
      <c r="F58" s="8">
        <v>2790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3081</v>
      </c>
      <c r="K58" s="13">
        <f t="shared" si="12"/>
        <v>-131</v>
      </c>
      <c r="L58" s="13">
        <f>VLOOKUP(A:A,[1]TDSheet!$A:$O,15,0)</f>
        <v>0</v>
      </c>
      <c r="M58" s="13">
        <f>VLOOKUP(A:A,[1]TDSheet!$A:$X,24,0)</f>
        <v>1000</v>
      </c>
      <c r="N58" s="13"/>
      <c r="O58" s="13"/>
      <c r="P58" s="13"/>
      <c r="Q58" s="13"/>
      <c r="R58" s="13"/>
      <c r="S58" s="13"/>
      <c r="T58" s="13">
        <v>100</v>
      </c>
      <c r="U58" s="13"/>
      <c r="V58" s="15">
        <v>500</v>
      </c>
      <c r="W58" s="13">
        <f t="shared" si="13"/>
        <v>590</v>
      </c>
      <c r="X58" s="15">
        <v>800</v>
      </c>
      <c r="Y58" s="16">
        <f t="shared" si="14"/>
        <v>8.6271186440677958</v>
      </c>
      <c r="Z58" s="13">
        <f t="shared" si="15"/>
        <v>4.7288135593220337</v>
      </c>
      <c r="AA58" s="13"/>
      <c r="AB58" s="13"/>
      <c r="AC58" s="13"/>
      <c r="AD58" s="13">
        <v>0</v>
      </c>
      <c r="AE58" s="13">
        <f>VLOOKUP(A:A,[1]TDSheet!$A:$AF,32,0)</f>
        <v>662.2</v>
      </c>
      <c r="AF58" s="13">
        <f>VLOOKUP(A:A,[1]TDSheet!$A:$AG,33,0)</f>
        <v>621.4</v>
      </c>
      <c r="AG58" s="13">
        <f>VLOOKUP(A:A,[1]TDSheet!$A:$W,23,0)</f>
        <v>601.4</v>
      </c>
      <c r="AH58" s="13">
        <f>VLOOKUP(A:A,[3]TDSheet!$A:$D,4,0)</f>
        <v>754</v>
      </c>
      <c r="AI58" s="13" t="str">
        <f>VLOOKUP(A:A,[1]TDSheet!$A:$AI,35,0)</f>
        <v>оконч</v>
      </c>
      <c r="AJ58" s="13">
        <f t="shared" si="16"/>
        <v>45</v>
      </c>
      <c r="AK58" s="13">
        <f t="shared" si="17"/>
        <v>225</v>
      </c>
      <c r="AL58" s="13">
        <f t="shared" si="18"/>
        <v>360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513</v>
      </c>
      <c r="D59" s="8">
        <v>1519</v>
      </c>
      <c r="E59" s="8">
        <v>1099</v>
      </c>
      <c r="F59" s="8">
        <v>895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1223</v>
      </c>
      <c r="K59" s="13">
        <f t="shared" si="12"/>
        <v>-124</v>
      </c>
      <c r="L59" s="13">
        <f>VLOOKUP(A:A,[1]TDSheet!$A:$O,15,0)</f>
        <v>0</v>
      </c>
      <c r="M59" s="13">
        <f>VLOOKUP(A:A,[1]TDSheet!$A:$X,24,0)</f>
        <v>650</v>
      </c>
      <c r="N59" s="13"/>
      <c r="O59" s="13"/>
      <c r="P59" s="13"/>
      <c r="Q59" s="13"/>
      <c r="R59" s="13"/>
      <c r="S59" s="13"/>
      <c r="T59" s="13"/>
      <c r="U59" s="13"/>
      <c r="V59" s="15">
        <v>200</v>
      </c>
      <c r="W59" s="13">
        <f t="shared" si="13"/>
        <v>219.8</v>
      </c>
      <c r="X59" s="15">
        <v>150</v>
      </c>
      <c r="Y59" s="16">
        <f t="shared" si="14"/>
        <v>8.6214740673339403</v>
      </c>
      <c r="Z59" s="13">
        <f t="shared" si="15"/>
        <v>4.071883530482256</v>
      </c>
      <c r="AA59" s="13"/>
      <c r="AB59" s="13"/>
      <c r="AC59" s="13"/>
      <c r="AD59" s="13">
        <v>0</v>
      </c>
      <c r="AE59" s="13">
        <f>VLOOKUP(A:A,[1]TDSheet!$A:$AF,32,0)</f>
        <v>180.2</v>
      </c>
      <c r="AF59" s="13">
        <f>VLOOKUP(A:A,[1]TDSheet!$A:$AG,33,0)</f>
        <v>193</v>
      </c>
      <c r="AG59" s="13">
        <f>VLOOKUP(A:A,[1]TDSheet!$A:$W,23,0)</f>
        <v>232.4</v>
      </c>
      <c r="AH59" s="13">
        <f>VLOOKUP(A:A,[3]TDSheet!$A:$D,4,0)</f>
        <v>200</v>
      </c>
      <c r="AI59" s="13">
        <f>VLOOKUP(A:A,[1]TDSheet!$A:$AI,35,0)</f>
        <v>0</v>
      </c>
      <c r="AJ59" s="13">
        <f t="shared" si="16"/>
        <v>0</v>
      </c>
      <c r="AK59" s="13">
        <f t="shared" si="17"/>
        <v>90</v>
      </c>
      <c r="AL59" s="13">
        <f t="shared" si="18"/>
        <v>67.5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450</v>
      </c>
      <c r="D60" s="8">
        <v>353</v>
      </c>
      <c r="E60" s="8">
        <v>386</v>
      </c>
      <c r="F60" s="8">
        <v>381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422</v>
      </c>
      <c r="K60" s="13">
        <f t="shared" si="12"/>
        <v>-36</v>
      </c>
      <c r="L60" s="13">
        <f>VLOOKUP(A:A,[1]TDSheet!$A:$O,15,0)</f>
        <v>0</v>
      </c>
      <c r="M60" s="13">
        <f>VLOOKUP(A:A,[1]TDSheet!$A:$X,24,0)</f>
        <v>170</v>
      </c>
      <c r="N60" s="13"/>
      <c r="O60" s="13"/>
      <c r="P60" s="13"/>
      <c r="Q60" s="13"/>
      <c r="R60" s="13"/>
      <c r="S60" s="13"/>
      <c r="T60" s="13"/>
      <c r="U60" s="13"/>
      <c r="V60" s="15"/>
      <c r="W60" s="13">
        <f t="shared" si="13"/>
        <v>77.2</v>
      </c>
      <c r="X60" s="15">
        <v>120</v>
      </c>
      <c r="Y60" s="16">
        <f t="shared" si="14"/>
        <v>8.6917098445595844</v>
      </c>
      <c r="Z60" s="13">
        <f t="shared" si="15"/>
        <v>4.9352331606217614</v>
      </c>
      <c r="AA60" s="13"/>
      <c r="AB60" s="13"/>
      <c r="AC60" s="13"/>
      <c r="AD60" s="13">
        <v>0</v>
      </c>
      <c r="AE60" s="13">
        <f>VLOOKUP(A:A,[1]TDSheet!$A:$AF,32,0)</f>
        <v>67.400000000000006</v>
      </c>
      <c r="AF60" s="13">
        <f>VLOOKUP(A:A,[1]TDSheet!$A:$AG,33,0)</f>
        <v>97</v>
      </c>
      <c r="AG60" s="13">
        <f>VLOOKUP(A:A,[1]TDSheet!$A:$W,23,0)</f>
        <v>83.4</v>
      </c>
      <c r="AH60" s="13">
        <f>VLOOKUP(A:A,[3]TDSheet!$A:$D,4,0)</f>
        <v>102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0</v>
      </c>
      <c r="AL60" s="13">
        <f t="shared" si="18"/>
        <v>48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12</v>
      </c>
      <c r="C61" s="8">
        <v>336</v>
      </c>
      <c r="D61" s="8">
        <v>190</v>
      </c>
      <c r="E61" s="8">
        <v>312</v>
      </c>
      <c r="F61" s="8">
        <v>184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363</v>
      </c>
      <c r="K61" s="13">
        <f t="shared" si="12"/>
        <v>-51</v>
      </c>
      <c r="L61" s="13">
        <f>VLOOKUP(A:A,[1]TDSheet!$A:$O,15,0)</f>
        <v>50</v>
      </c>
      <c r="M61" s="13">
        <f>VLOOKUP(A:A,[1]TDSheet!$A:$X,24,0)</f>
        <v>220</v>
      </c>
      <c r="N61" s="13"/>
      <c r="O61" s="13"/>
      <c r="P61" s="13"/>
      <c r="Q61" s="13"/>
      <c r="R61" s="13"/>
      <c r="S61" s="13"/>
      <c r="T61" s="13"/>
      <c r="U61" s="13"/>
      <c r="V61" s="15"/>
      <c r="W61" s="13">
        <f t="shared" si="13"/>
        <v>62.4</v>
      </c>
      <c r="X61" s="15">
        <v>90</v>
      </c>
      <c r="Y61" s="16">
        <f t="shared" si="14"/>
        <v>8.717948717948719</v>
      </c>
      <c r="Z61" s="13">
        <f t="shared" si="15"/>
        <v>2.9487179487179489</v>
      </c>
      <c r="AA61" s="13"/>
      <c r="AB61" s="13"/>
      <c r="AC61" s="13"/>
      <c r="AD61" s="13">
        <v>0</v>
      </c>
      <c r="AE61" s="13">
        <f>VLOOKUP(A:A,[1]TDSheet!$A:$AF,32,0)</f>
        <v>54</v>
      </c>
      <c r="AF61" s="13">
        <f>VLOOKUP(A:A,[1]TDSheet!$A:$AG,33,0)</f>
        <v>64</v>
      </c>
      <c r="AG61" s="13">
        <f>VLOOKUP(A:A,[1]TDSheet!$A:$W,23,0)</f>
        <v>64.8</v>
      </c>
      <c r="AH61" s="13">
        <f>VLOOKUP(A:A,[3]TDSheet!$A:$D,4,0)</f>
        <v>67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0</v>
      </c>
      <c r="AL61" s="13">
        <f t="shared" si="18"/>
        <v>36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8</v>
      </c>
      <c r="C62" s="8">
        <v>649.20100000000002</v>
      </c>
      <c r="D62" s="8">
        <v>1518.471</v>
      </c>
      <c r="E62" s="8">
        <v>826.17</v>
      </c>
      <c r="F62" s="8">
        <v>1027.952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850.06899999999996</v>
      </c>
      <c r="K62" s="13">
        <f t="shared" si="12"/>
        <v>-23.899000000000001</v>
      </c>
      <c r="L62" s="13">
        <f>VLOOKUP(A:A,[1]TDSheet!$A:$O,15,0)</f>
        <v>0</v>
      </c>
      <c r="M62" s="13">
        <f>VLOOKUP(A:A,[1]TDSheet!$A:$X,24,0)</f>
        <v>300</v>
      </c>
      <c r="N62" s="13"/>
      <c r="O62" s="13"/>
      <c r="P62" s="13"/>
      <c r="Q62" s="13"/>
      <c r="R62" s="13"/>
      <c r="S62" s="13"/>
      <c r="T62" s="13"/>
      <c r="U62" s="13"/>
      <c r="V62" s="15"/>
      <c r="W62" s="13">
        <f t="shared" si="13"/>
        <v>165.23399999999998</v>
      </c>
      <c r="X62" s="15">
        <v>90</v>
      </c>
      <c r="Y62" s="16">
        <f t="shared" si="14"/>
        <v>8.5814783882251842</v>
      </c>
      <c r="Z62" s="13">
        <f t="shared" si="15"/>
        <v>6.2211893435975654</v>
      </c>
      <c r="AA62" s="13"/>
      <c r="AB62" s="13"/>
      <c r="AC62" s="13"/>
      <c r="AD62" s="13">
        <v>0</v>
      </c>
      <c r="AE62" s="13">
        <f>VLOOKUP(A:A,[1]TDSheet!$A:$AF,32,0)</f>
        <v>172.93900000000002</v>
      </c>
      <c r="AF62" s="13">
        <f>VLOOKUP(A:A,[1]TDSheet!$A:$AG,33,0)</f>
        <v>188.82419999999999</v>
      </c>
      <c r="AG62" s="13">
        <f>VLOOKUP(A:A,[1]TDSheet!$A:$W,23,0)</f>
        <v>193.25719999999998</v>
      </c>
      <c r="AH62" s="13">
        <f>VLOOKUP(A:A,[3]TDSheet!$A:$D,4,0)</f>
        <v>196.209</v>
      </c>
      <c r="AI62" s="13" t="str">
        <f>VLOOKUP(A:A,[1]TDSheet!$A:$AI,35,0)</f>
        <v>оконч</v>
      </c>
      <c r="AJ62" s="13">
        <f t="shared" si="16"/>
        <v>0</v>
      </c>
      <c r="AK62" s="13">
        <f t="shared" si="17"/>
        <v>0</v>
      </c>
      <c r="AL62" s="13">
        <f t="shared" si="18"/>
        <v>90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12</v>
      </c>
      <c r="C63" s="8">
        <v>980</v>
      </c>
      <c r="D63" s="8">
        <v>813</v>
      </c>
      <c r="E63" s="8">
        <v>291</v>
      </c>
      <c r="F63" s="8">
        <v>1493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302</v>
      </c>
      <c r="K63" s="13">
        <f t="shared" si="12"/>
        <v>-11</v>
      </c>
      <c r="L63" s="13">
        <f>VLOOKUP(A:A,[1]TDSheet!$A:$O,15,0)</f>
        <v>0</v>
      </c>
      <c r="M63" s="13">
        <f>VLOOKUP(A:A,[1]TDSheet!$A:$X,24,0)</f>
        <v>0</v>
      </c>
      <c r="N63" s="13"/>
      <c r="O63" s="13"/>
      <c r="P63" s="13"/>
      <c r="Q63" s="13"/>
      <c r="R63" s="13"/>
      <c r="S63" s="13"/>
      <c r="T63" s="13"/>
      <c r="U63" s="13"/>
      <c r="V63" s="15"/>
      <c r="W63" s="13">
        <f t="shared" si="13"/>
        <v>58.2</v>
      </c>
      <c r="X63" s="15"/>
      <c r="Y63" s="16">
        <f t="shared" si="14"/>
        <v>25.65292096219931</v>
      </c>
      <c r="Z63" s="13">
        <f t="shared" si="15"/>
        <v>25.65292096219931</v>
      </c>
      <c r="AA63" s="13"/>
      <c r="AB63" s="13"/>
      <c r="AC63" s="13"/>
      <c r="AD63" s="13">
        <v>0</v>
      </c>
      <c r="AE63" s="13">
        <f>VLOOKUP(A:A,[1]TDSheet!$A:$AF,32,0)</f>
        <v>61.6</v>
      </c>
      <c r="AF63" s="13">
        <f>VLOOKUP(A:A,[1]TDSheet!$A:$AG,33,0)</f>
        <v>81.400000000000006</v>
      </c>
      <c r="AG63" s="13">
        <f>VLOOKUP(A:A,[1]TDSheet!$A:$W,23,0)</f>
        <v>67.2</v>
      </c>
      <c r="AH63" s="13">
        <f>VLOOKUP(A:A,[3]TDSheet!$A:$D,4,0)</f>
        <v>69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8</v>
      </c>
      <c r="C64" s="8">
        <v>308.87200000000001</v>
      </c>
      <c r="D64" s="8">
        <v>173.244</v>
      </c>
      <c r="E64" s="8">
        <v>214.96899999999999</v>
      </c>
      <c r="F64" s="8">
        <v>256.17200000000003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267.61399999999998</v>
      </c>
      <c r="K64" s="13">
        <f t="shared" si="12"/>
        <v>-52.644999999999982</v>
      </c>
      <c r="L64" s="13">
        <f>VLOOKUP(A:A,[1]TDSheet!$A:$O,15,0)</f>
        <v>0</v>
      </c>
      <c r="M64" s="13">
        <f>VLOOKUP(A:A,[1]TDSheet!$A:$X,24,0)</f>
        <v>120</v>
      </c>
      <c r="N64" s="13"/>
      <c r="O64" s="13"/>
      <c r="P64" s="13"/>
      <c r="Q64" s="13"/>
      <c r="R64" s="13"/>
      <c r="S64" s="13"/>
      <c r="T64" s="13"/>
      <c r="U64" s="13"/>
      <c r="V64" s="15"/>
      <c r="W64" s="13">
        <f t="shared" si="13"/>
        <v>42.9938</v>
      </c>
      <c r="X64" s="15"/>
      <c r="Y64" s="16">
        <f t="shared" si="14"/>
        <v>8.7494475947694781</v>
      </c>
      <c r="Z64" s="13">
        <f t="shared" si="15"/>
        <v>5.9583474826602911</v>
      </c>
      <c r="AA64" s="13"/>
      <c r="AB64" s="13"/>
      <c r="AC64" s="13"/>
      <c r="AD64" s="13">
        <v>0</v>
      </c>
      <c r="AE64" s="13">
        <f>VLOOKUP(A:A,[1]TDSheet!$A:$AF,32,0)</f>
        <v>61.304400000000001</v>
      </c>
      <c r="AF64" s="13">
        <f>VLOOKUP(A:A,[1]TDSheet!$A:$AG,33,0)</f>
        <v>49.831800000000001</v>
      </c>
      <c r="AG64" s="13">
        <f>VLOOKUP(A:A,[1]TDSheet!$A:$W,23,0)</f>
        <v>52.533200000000001</v>
      </c>
      <c r="AH64" s="13">
        <f>VLOOKUP(A:A,[3]TDSheet!$A:$D,4,0)</f>
        <v>53.768000000000001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0</v>
      </c>
      <c r="AL64" s="13">
        <f t="shared" si="18"/>
        <v>0</v>
      </c>
      <c r="AM64" s="13"/>
      <c r="AN64" s="13"/>
      <c r="AO64" s="13"/>
    </row>
    <row r="65" spans="1:41" s="1" customFormat="1" ht="11.1" customHeight="1" outlineLevel="1" x14ac:dyDescent="0.2">
      <c r="A65" s="17" t="s">
        <v>68</v>
      </c>
      <c r="B65" s="7" t="s">
        <v>8</v>
      </c>
      <c r="C65" s="8">
        <v>83.35</v>
      </c>
      <c r="D65" s="8"/>
      <c r="E65" s="8">
        <v>9.6319999999999997</v>
      </c>
      <c r="F65" s="8">
        <v>73.718000000000004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20.800999999999998</v>
      </c>
      <c r="K65" s="13">
        <f t="shared" si="12"/>
        <v>-11.168999999999999</v>
      </c>
      <c r="L65" s="13">
        <f>VLOOKUP(A:A,[1]TDSheet!$A:$O,15,0)</f>
        <v>0</v>
      </c>
      <c r="M65" s="13">
        <f>VLOOKUP(A:A,[1]TDSheet!$A:$X,24,0)</f>
        <v>0</v>
      </c>
      <c r="N65" s="13"/>
      <c r="O65" s="13"/>
      <c r="P65" s="13"/>
      <c r="Q65" s="13"/>
      <c r="R65" s="13"/>
      <c r="S65" s="13"/>
      <c r="T65" s="13"/>
      <c r="U65" s="13"/>
      <c r="V65" s="15"/>
      <c r="W65" s="13">
        <f t="shared" si="13"/>
        <v>1.9263999999999999</v>
      </c>
      <c r="X65" s="15"/>
      <c r="Y65" s="16">
        <f t="shared" si="14"/>
        <v>38.267234219269106</v>
      </c>
      <c r="Z65" s="13">
        <f t="shared" si="15"/>
        <v>38.267234219269106</v>
      </c>
      <c r="AA65" s="13"/>
      <c r="AB65" s="13"/>
      <c r="AC65" s="13"/>
      <c r="AD65" s="13">
        <v>0</v>
      </c>
      <c r="AE65" s="13">
        <f>VLOOKUP(A:A,[1]TDSheet!$A:$AF,32,0)</f>
        <v>2.202</v>
      </c>
      <c r="AF65" s="13">
        <f>VLOOKUP(A:A,[1]TDSheet!$A:$AG,33,0)</f>
        <v>1.9108000000000001</v>
      </c>
      <c r="AG65" s="13">
        <f>VLOOKUP(A:A,[1]TDSheet!$A:$W,23,0)</f>
        <v>0.5504</v>
      </c>
      <c r="AH65" s="13">
        <f>VLOOKUP(A:A,[3]TDSheet!$A:$D,4,0)</f>
        <v>2.7519999999999998</v>
      </c>
      <c r="AI65" s="20" t="str">
        <f>VLOOKUP(A:A,[1]TDSheet!$A:$AI,35,0)</f>
        <v>увел</v>
      </c>
      <c r="AJ65" s="13">
        <f t="shared" si="16"/>
        <v>0</v>
      </c>
      <c r="AK65" s="13">
        <f t="shared" si="17"/>
        <v>0</v>
      </c>
      <c r="AL65" s="13">
        <f t="shared" si="18"/>
        <v>0</v>
      </c>
      <c r="AM65" s="13"/>
      <c r="AN65" s="13"/>
      <c r="AO65" s="13"/>
    </row>
    <row r="66" spans="1:41" s="1" customFormat="1" ht="11.1" customHeight="1" outlineLevel="1" x14ac:dyDescent="0.2">
      <c r="A66" s="7" t="s">
        <v>69</v>
      </c>
      <c r="B66" s="7" t="s">
        <v>12</v>
      </c>
      <c r="C66" s="8">
        <v>1564</v>
      </c>
      <c r="D66" s="8">
        <v>3986</v>
      </c>
      <c r="E66" s="8">
        <v>3080</v>
      </c>
      <c r="F66" s="8">
        <v>2355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3237</v>
      </c>
      <c r="K66" s="13">
        <f t="shared" si="12"/>
        <v>-157</v>
      </c>
      <c r="L66" s="13">
        <f>VLOOKUP(A:A,[1]TDSheet!$A:$O,15,0)</f>
        <v>0</v>
      </c>
      <c r="M66" s="13">
        <f>VLOOKUP(A:A,[1]TDSheet!$A:$X,24,0)</f>
        <v>1000</v>
      </c>
      <c r="N66" s="13"/>
      <c r="O66" s="13"/>
      <c r="P66" s="13"/>
      <c r="Q66" s="13"/>
      <c r="R66" s="13"/>
      <c r="S66" s="13"/>
      <c r="T66" s="13">
        <v>1290</v>
      </c>
      <c r="U66" s="13"/>
      <c r="V66" s="15">
        <v>300</v>
      </c>
      <c r="W66" s="13">
        <f t="shared" si="13"/>
        <v>518.79999999999995</v>
      </c>
      <c r="X66" s="15">
        <v>900</v>
      </c>
      <c r="Y66" s="16">
        <f t="shared" si="14"/>
        <v>8.7798766383962992</v>
      </c>
      <c r="Z66" s="13">
        <f t="shared" si="15"/>
        <v>4.5393215111796454</v>
      </c>
      <c r="AA66" s="13"/>
      <c r="AB66" s="13"/>
      <c r="AC66" s="13"/>
      <c r="AD66" s="13">
        <f>VLOOKUP(A:A,[4]TDSheet!$A:$D,4,0)</f>
        <v>486</v>
      </c>
      <c r="AE66" s="13">
        <f>VLOOKUP(A:A,[1]TDSheet!$A:$AF,32,0)</f>
        <v>423.2</v>
      </c>
      <c r="AF66" s="13">
        <f>VLOOKUP(A:A,[1]TDSheet!$A:$AG,33,0)</f>
        <v>563.79999999999995</v>
      </c>
      <c r="AG66" s="13">
        <f>VLOOKUP(A:A,[1]TDSheet!$A:$W,23,0)</f>
        <v>534.20000000000005</v>
      </c>
      <c r="AH66" s="13">
        <f>VLOOKUP(A:A,[3]TDSheet!$A:$D,4,0)</f>
        <v>619</v>
      </c>
      <c r="AI66" s="13">
        <v>0</v>
      </c>
      <c r="AJ66" s="13">
        <f t="shared" si="16"/>
        <v>516</v>
      </c>
      <c r="AK66" s="13">
        <f t="shared" si="17"/>
        <v>120</v>
      </c>
      <c r="AL66" s="13">
        <f t="shared" si="18"/>
        <v>360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12</v>
      </c>
      <c r="C67" s="8">
        <v>1380</v>
      </c>
      <c r="D67" s="8">
        <v>3114</v>
      </c>
      <c r="E67" s="8">
        <v>2158</v>
      </c>
      <c r="F67" s="8">
        <v>2275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2237</v>
      </c>
      <c r="K67" s="13">
        <f t="shared" si="12"/>
        <v>-79</v>
      </c>
      <c r="L67" s="13">
        <f>VLOOKUP(A:A,[1]TDSheet!$A:$O,15,0)</f>
        <v>0</v>
      </c>
      <c r="M67" s="13">
        <f>VLOOKUP(A:A,[1]TDSheet!$A:$X,24,0)</f>
        <v>450</v>
      </c>
      <c r="N67" s="13"/>
      <c r="O67" s="13"/>
      <c r="P67" s="13"/>
      <c r="Q67" s="13"/>
      <c r="R67" s="13"/>
      <c r="S67" s="13"/>
      <c r="T67" s="13"/>
      <c r="U67" s="13"/>
      <c r="V67" s="15">
        <v>300</v>
      </c>
      <c r="W67" s="13">
        <f t="shared" si="13"/>
        <v>431.6</v>
      </c>
      <c r="X67" s="15">
        <v>800</v>
      </c>
      <c r="Y67" s="16">
        <f t="shared" si="14"/>
        <v>8.8623725671918443</v>
      </c>
      <c r="Z67" s="13">
        <f t="shared" si="15"/>
        <v>5.2710843373493974</v>
      </c>
      <c r="AA67" s="13"/>
      <c r="AB67" s="13"/>
      <c r="AC67" s="13"/>
      <c r="AD67" s="13">
        <v>0</v>
      </c>
      <c r="AE67" s="13">
        <f>VLOOKUP(A:A,[1]TDSheet!$A:$AF,32,0)</f>
        <v>402.8</v>
      </c>
      <c r="AF67" s="13">
        <f>VLOOKUP(A:A,[1]TDSheet!$A:$AG,33,0)</f>
        <v>494.4</v>
      </c>
      <c r="AG67" s="13">
        <f>VLOOKUP(A:A,[1]TDSheet!$A:$W,23,0)</f>
        <v>445</v>
      </c>
      <c r="AH67" s="13">
        <f>VLOOKUP(A:A,[3]TDSheet!$A:$D,4,0)</f>
        <v>540</v>
      </c>
      <c r="AI67" s="13">
        <f>VLOOKUP(A:A,[1]TDSheet!$A:$AI,35,0)</f>
        <v>0</v>
      </c>
      <c r="AJ67" s="13">
        <f t="shared" si="16"/>
        <v>0</v>
      </c>
      <c r="AK67" s="13">
        <f t="shared" si="17"/>
        <v>120</v>
      </c>
      <c r="AL67" s="13">
        <f t="shared" si="18"/>
        <v>320</v>
      </c>
      <c r="AM67" s="13"/>
      <c r="AN67" s="13"/>
      <c r="AO67" s="13"/>
    </row>
    <row r="68" spans="1:41" s="1" customFormat="1" ht="21.95" customHeight="1" outlineLevel="1" x14ac:dyDescent="0.2">
      <c r="A68" s="7" t="s">
        <v>71</v>
      </c>
      <c r="B68" s="7" t="s">
        <v>8</v>
      </c>
      <c r="C68" s="8">
        <v>395.21300000000002</v>
      </c>
      <c r="D68" s="8">
        <v>573.65200000000004</v>
      </c>
      <c r="E68" s="8">
        <v>468.81</v>
      </c>
      <c r="F68" s="8">
        <v>490.27600000000001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492.49200000000002</v>
      </c>
      <c r="K68" s="13">
        <f t="shared" si="12"/>
        <v>-23.682000000000016</v>
      </c>
      <c r="L68" s="13">
        <f>VLOOKUP(A:A,[1]TDSheet!$A:$O,15,0)</f>
        <v>0</v>
      </c>
      <c r="M68" s="13">
        <f>VLOOKUP(A:A,[1]TDSheet!$A:$X,24,0)</f>
        <v>200</v>
      </c>
      <c r="N68" s="13"/>
      <c r="O68" s="13"/>
      <c r="P68" s="13"/>
      <c r="Q68" s="13"/>
      <c r="R68" s="13"/>
      <c r="S68" s="13"/>
      <c r="T68" s="13"/>
      <c r="U68" s="13"/>
      <c r="V68" s="15">
        <v>100</v>
      </c>
      <c r="W68" s="13">
        <f t="shared" si="13"/>
        <v>93.762</v>
      </c>
      <c r="X68" s="15">
        <v>50</v>
      </c>
      <c r="Y68" s="16">
        <f t="shared" si="14"/>
        <v>8.9617968899980802</v>
      </c>
      <c r="Z68" s="13">
        <f t="shared" si="15"/>
        <v>5.2289413621723089</v>
      </c>
      <c r="AA68" s="13"/>
      <c r="AB68" s="13"/>
      <c r="AC68" s="13"/>
      <c r="AD68" s="13">
        <v>0</v>
      </c>
      <c r="AE68" s="13">
        <f>VLOOKUP(A:A,[1]TDSheet!$A:$AF,32,0)</f>
        <v>87.913399999999996</v>
      </c>
      <c r="AF68" s="13">
        <f>VLOOKUP(A:A,[1]TDSheet!$A:$AG,33,0)</f>
        <v>104.9958</v>
      </c>
      <c r="AG68" s="13">
        <f>VLOOKUP(A:A,[1]TDSheet!$A:$W,23,0)</f>
        <v>98.902200000000008</v>
      </c>
      <c r="AH68" s="13">
        <f>VLOOKUP(A:A,[3]TDSheet!$A:$D,4,0)</f>
        <v>88.539000000000001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100</v>
      </c>
      <c r="AL68" s="13">
        <f t="shared" si="18"/>
        <v>50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222.79</v>
      </c>
      <c r="D69" s="8">
        <v>284.18799999999999</v>
      </c>
      <c r="E69" s="8">
        <v>300.12</v>
      </c>
      <c r="F69" s="8">
        <v>196.239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309.39</v>
      </c>
      <c r="K69" s="13">
        <f t="shared" si="12"/>
        <v>-9.2699999999999818</v>
      </c>
      <c r="L69" s="13">
        <f>VLOOKUP(A:A,[1]TDSheet!$A:$O,15,0)</f>
        <v>0</v>
      </c>
      <c r="M69" s="13">
        <f>VLOOKUP(A:A,[1]TDSheet!$A:$X,24,0)</f>
        <v>120</v>
      </c>
      <c r="N69" s="13"/>
      <c r="O69" s="13"/>
      <c r="P69" s="13"/>
      <c r="Q69" s="13"/>
      <c r="R69" s="13"/>
      <c r="S69" s="13"/>
      <c r="T69" s="13"/>
      <c r="U69" s="13"/>
      <c r="V69" s="15">
        <v>110</v>
      </c>
      <c r="W69" s="13">
        <f t="shared" si="13"/>
        <v>60.024000000000001</v>
      </c>
      <c r="X69" s="15">
        <v>100</v>
      </c>
      <c r="Y69" s="16">
        <f t="shared" si="14"/>
        <v>8.7671431427429027</v>
      </c>
      <c r="Z69" s="13">
        <f t="shared" si="15"/>
        <v>3.2693422630947619</v>
      </c>
      <c r="AA69" s="13"/>
      <c r="AB69" s="13"/>
      <c r="AC69" s="13"/>
      <c r="AD69" s="13">
        <v>0</v>
      </c>
      <c r="AE69" s="13">
        <f>VLOOKUP(A:A,[1]TDSheet!$A:$AF,32,0)</f>
        <v>53.110199999999999</v>
      </c>
      <c r="AF69" s="13">
        <f>VLOOKUP(A:A,[1]TDSheet!$A:$AG,33,0)</f>
        <v>58.749800000000008</v>
      </c>
      <c r="AG69" s="13">
        <f>VLOOKUP(A:A,[1]TDSheet!$A:$W,23,0)</f>
        <v>53.333799999999997</v>
      </c>
      <c r="AH69" s="13">
        <f>VLOOKUP(A:A,[3]TDSheet!$A:$D,4,0)</f>
        <v>51.402999999999999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110</v>
      </c>
      <c r="AL69" s="13">
        <f t="shared" si="18"/>
        <v>100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636.13699999999994</v>
      </c>
      <c r="D70" s="8">
        <v>431.053</v>
      </c>
      <c r="E70" s="8">
        <v>689.81</v>
      </c>
      <c r="F70" s="8">
        <v>361.84899999999999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719.74</v>
      </c>
      <c r="K70" s="13">
        <f t="shared" si="12"/>
        <v>-29.930000000000064</v>
      </c>
      <c r="L70" s="13">
        <f>VLOOKUP(A:A,[1]TDSheet!$A:$O,15,0)</f>
        <v>0</v>
      </c>
      <c r="M70" s="13">
        <f>VLOOKUP(A:A,[1]TDSheet!$A:$X,24,0)</f>
        <v>220</v>
      </c>
      <c r="N70" s="13"/>
      <c r="O70" s="13"/>
      <c r="P70" s="13"/>
      <c r="Q70" s="13"/>
      <c r="R70" s="13"/>
      <c r="S70" s="13"/>
      <c r="T70" s="13"/>
      <c r="U70" s="13"/>
      <c r="V70" s="15">
        <v>400</v>
      </c>
      <c r="W70" s="13">
        <f t="shared" si="13"/>
        <v>137.96199999999999</v>
      </c>
      <c r="X70" s="15">
        <v>220</v>
      </c>
      <c r="Y70" s="16">
        <f t="shared" si="14"/>
        <v>8.7114495295806087</v>
      </c>
      <c r="Z70" s="13">
        <f t="shared" si="15"/>
        <v>2.622816427711979</v>
      </c>
      <c r="AA70" s="13"/>
      <c r="AB70" s="13"/>
      <c r="AC70" s="13"/>
      <c r="AD70" s="13">
        <v>0</v>
      </c>
      <c r="AE70" s="13">
        <f>VLOOKUP(A:A,[1]TDSheet!$A:$AF,32,0)</f>
        <v>131.441</v>
      </c>
      <c r="AF70" s="13">
        <f>VLOOKUP(A:A,[1]TDSheet!$A:$AG,33,0)</f>
        <v>134.28440000000001</v>
      </c>
      <c r="AG70" s="13">
        <f>VLOOKUP(A:A,[1]TDSheet!$A:$W,23,0)</f>
        <v>112.36659999999999</v>
      </c>
      <c r="AH70" s="13">
        <f>VLOOKUP(A:A,[3]TDSheet!$A:$D,4,0)</f>
        <v>123.331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400</v>
      </c>
      <c r="AL70" s="13">
        <f t="shared" si="18"/>
        <v>220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283.27</v>
      </c>
      <c r="D71" s="8">
        <v>399.31799999999998</v>
      </c>
      <c r="E71" s="8">
        <v>348.99299999999999</v>
      </c>
      <c r="F71" s="8">
        <v>314.70999999999998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366.57400000000001</v>
      </c>
      <c r="K71" s="13">
        <f t="shared" si="12"/>
        <v>-17.581000000000017</v>
      </c>
      <c r="L71" s="13">
        <f>VLOOKUP(A:A,[1]TDSheet!$A:$O,15,0)</f>
        <v>0</v>
      </c>
      <c r="M71" s="13">
        <f>VLOOKUP(A:A,[1]TDSheet!$A:$X,24,0)</f>
        <v>110</v>
      </c>
      <c r="N71" s="13"/>
      <c r="O71" s="13"/>
      <c r="P71" s="13"/>
      <c r="Q71" s="13"/>
      <c r="R71" s="13"/>
      <c r="S71" s="13"/>
      <c r="T71" s="13"/>
      <c r="U71" s="13"/>
      <c r="V71" s="15">
        <v>100</v>
      </c>
      <c r="W71" s="13">
        <f t="shared" si="13"/>
        <v>69.798599999999993</v>
      </c>
      <c r="X71" s="15">
        <v>80</v>
      </c>
      <c r="Y71" s="16">
        <f t="shared" si="14"/>
        <v>8.663640818010677</v>
      </c>
      <c r="Z71" s="13">
        <f t="shared" si="15"/>
        <v>4.5088296899937825</v>
      </c>
      <c r="AA71" s="13"/>
      <c r="AB71" s="13"/>
      <c r="AC71" s="13"/>
      <c r="AD71" s="13">
        <v>0</v>
      </c>
      <c r="AE71" s="13">
        <f>VLOOKUP(A:A,[1]TDSheet!$A:$AF,32,0)</f>
        <v>68.814800000000005</v>
      </c>
      <c r="AF71" s="13">
        <f>VLOOKUP(A:A,[1]TDSheet!$A:$AG,33,0)</f>
        <v>73.662599999999998</v>
      </c>
      <c r="AG71" s="13">
        <f>VLOOKUP(A:A,[1]TDSheet!$A:$W,23,0)</f>
        <v>66.365600000000001</v>
      </c>
      <c r="AH71" s="13">
        <f>VLOOKUP(A:A,[3]TDSheet!$A:$D,4,0)</f>
        <v>72.936999999999998</v>
      </c>
      <c r="AI71" s="13" t="e">
        <f>VLOOKUP(A:A,[1]TDSheet!$A:$AI,35,0)</f>
        <v>#N/A</v>
      </c>
      <c r="AJ71" s="13">
        <f t="shared" si="16"/>
        <v>0</v>
      </c>
      <c r="AK71" s="13">
        <f t="shared" si="17"/>
        <v>100</v>
      </c>
      <c r="AL71" s="13">
        <f t="shared" si="18"/>
        <v>80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77</v>
      </c>
      <c r="D72" s="8">
        <v>119</v>
      </c>
      <c r="E72" s="8">
        <v>140</v>
      </c>
      <c r="F72" s="8">
        <v>48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160</v>
      </c>
      <c r="K72" s="13">
        <f t="shared" ref="K72:K121" si="19">E72-J72</f>
        <v>-20</v>
      </c>
      <c r="L72" s="13">
        <f>VLOOKUP(A:A,[1]TDSheet!$A:$O,15,0)</f>
        <v>50</v>
      </c>
      <c r="M72" s="13">
        <f>VLOOKUP(A:A,[1]TDSheet!$A:$X,24,0)</f>
        <v>50</v>
      </c>
      <c r="N72" s="13"/>
      <c r="O72" s="13"/>
      <c r="P72" s="13"/>
      <c r="Q72" s="13"/>
      <c r="R72" s="13"/>
      <c r="S72" s="13"/>
      <c r="T72" s="13"/>
      <c r="U72" s="13"/>
      <c r="V72" s="15">
        <v>60</v>
      </c>
      <c r="W72" s="13">
        <f t="shared" ref="W72:W121" si="20">(E72-AD72)/5</f>
        <v>28</v>
      </c>
      <c r="X72" s="15">
        <v>40</v>
      </c>
      <c r="Y72" s="16">
        <f t="shared" ref="Y72:Y121" si="21">(F72+L72+M72+V72+X72)/W72</f>
        <v>8.8571428571428577</v>
      </c>
      <c r="Z72" s="13">
        <f t="shared" ref="Z72:Z121" si="22">F72/W72</f>
        <v>1.7142857142857142</v>
      </c>
      <c r="AA72" s="13"/>
      <c r="AB72" s="13"/>
      <c r="AC72" s="13"/>
      <c r="AD72" s="13">
        <v>0</v>
      </c>
      <c r="AE72" s="13">
        <f>VLOOKUP(A:A,[1]TDSheet!$A:$AF,32,0)</f>
        <v>17.399999999999999</v>
      </c>
      <c r="AF72" s="13">
        <f>VLOOKUP(A:A,[1]TDSheet!$A:$AG,33,0)</f>
        <v>25.2</v>
      </c>
      <c r="AG72" s="13">
        <f>VLOOKUP(A:A,[1]TDSheet!$A:$W,23,0)</f>
        <v>22.8</v>
      </c>
      <c r="AH72" s="13">
        <f>VLOOKUP(A:A,[3]TDSheet!$A:$D,4,0)</f>
        <v>34</v>
      </c>
      <c r="AI72" s="13">
        <f>VLOOKUP(A:A,[1]TDSheet!$A:$AI,35,0)</f>
        <v>0</v>
      </c>
      <c r="AJ72" s="13">
        <f t="shared" ref="AJ72:AJ121" si="23">T72*H72</f>
        <v>0</v>
      </c>
      <c r="AK72" s="13">
        <f t="shared" ref="AK72:AK121" si="24">V72*H72</f>
        <v>36</v>
      </c>
      <c r="AL72" s="13">
        <f t="shared" ref="AL72:AL121" si="25">X72*H72</f>
        <v>24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12</v>
      </c>
      <c r="C73" s="8">
        <v>328</v>
      </c>
      <c r="D73" s="8">
        <v>157</v>
      </c>
      <c r="E73" s="8">
        <v>350</v>
      </c>
      <c r="F73" s="8">
        <v>130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355</v>
      </c>
      <c r="K73" s="13">
        <f t="shared" si="19"/>
        <v>-5</v>
      </c>
      <c r="L73" s="13">
        <f>VLOOKUP(A:A,[1]TDSheet!$A:$O,15,0)</f>
        <v>0</v>
      </c>
      <c r="M73" s="13">
        <f>VLOOKUP(A:A,[1]TDSheet!$A:$X,24,0)</f>
        <v>230</v>
      </c>
      <c r="N73" s="13"/>
      <c r="O73" s="13"/>
      <c r="P73" s="13"/>
      <c r="Q73" s="13"/>
      <c r="R73" s="13"/>
      <c r="S73" s="13"/>
      <c r="T73" s="13"/>
      <c r="U73" s="13"/>
      <c r="V73" s="15">
        <v>150</v>
      </c>
      <c r="W73" s="13">
        <f t="shared" si="20"/>
        <v>70</v>
      </c>
      <c r="X73" s="15">
        <v>100</v>
      </c>
      <c r="Y73" s="16">
        <f t="shared" si="21"/>
        <v>8.7142857142857135</v>
      </c>
      <c r="Z73" s="13">
        <f t="shared" si="22"/>
        <v>1.8571428571428572</v>
      </c>
      <c r="AA73" s="13"/>
      <c r="AB73" s="13"/>
      <c r="AC73" s="13"/>
      <c r="AD73" s="13">
        <v>0</v>
      </c>
      <c r="AE73" s="13">
        <f>VLOOKUP(A:A,[1]TDSheet!$A:$AF,32,0)</f>
        <v>50.2</v>
      </c>
      <c r="AF73" s="13">
        <f>VLOOKUP(A:A,[1]TDSheet!$A:$AG,33,0)</f>
        <v>65.8</v>
      </c>
      <c r="AG73" s="13">
        <f>VLOOKUP(A:A,[1]TDSheet!$A:$W,23,0)</f>
        <v>60.6</v>
      </c>
      <c r="AH73" s="13">
        <f>VLOOKUP(A:A,[3]TDSheet!$A:$D,4,0)</f>
        <v>57</v>
      </c>
      <c r="AI73" s="13" t="str">
        <f>VLOOKUP(A:A,[1]TDSheet!$A:$AI,35,0)</f>
        <v>оконч</v>
      </c>
      <c r="AJ73" s="13">
        <f t="shared" si="23"/>
        <v>0</v>
      </c>
      <c r="AK73" s="13">
        <f t="shared" si="24"/>
        <v>90</v>
      </c>
      <c r="AL73" s="13">
        <f t="shared" si="25"/>
        <v>60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348</v>
      </c>
      <c r="D74" s="8">
        <v>469</v>
      </c>
      <c r="E74" s="8">
        <v>424</v>
      </c>
      <c r="F74" s="8">
        <v>374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493</v>
      </c>
      <c r="K74" s="13">
        <f t="shared" si="19"/>
        <v>-69</v>
      </c>
      <c r="L74" s="13">
        <f>VLOOKUP(A:A,[1]TDSheet!$A:$O,15,0)</f>
        <v>0</v>
      </c>
      <c r="M74" s="13">
        <f>VLOOKUP(A:A,[1]TDSheet!$A:$X,24,0)</f>
        <v>160</v>
      </c>
      <c r="N74" s="13"/>
      <c r="O74" s="13"/>
      <c r="P74" s="13"/>
      <c r="Q74" s="13"/>
      <c r="R74" s="13"/>
      <c r="S74" s="13"/>
      <c r="T74" s="13"/>
      <c r="U74" s="13"/>
      <c r="V74" s="15">
        <v>80</v>
      </c>
      <c r="W74" s="13">
        <f t="shared" si="20"/>
        <v>84.8</v>
      </c>
      <c r="X74" s="15">
        <v>120</v>
      </c>
      <c r="Y74" s="16">
        <f t="shared" si="21"/>
        <v>8.6556603773584904</v>
      </c>
      <c r="Z74" s="13">
        <f t="shared" si="22"/>
        <v>4.4103773584905666</v>
      </c>
      <c r="AA74" s="13"/>
      <c r="AB74" s="13"/>
      <c r="AC74" s="13"/>
      <c r="AD74" s="13">
        <v>0</v>
      </c>
      <c r="AE74" s="13">
        <f>VLOOKUP(A:A,[1]TDSheet!$A:$AF,32,0)</f>
        <v>82.8</v>
      </c>
      <c r="AF74" s="13">
        <f>VLOOKUP(A:A,[1]TDSheet!$A:$AG,33,0)</f>
        <v>91</v>
      </c>
      <c r="AG74" s="13">
        <f>VLOOKUP(A:A,[1]TDSheet!$A:$W,23,0)</f>
        <v>84</v>
      </c>
      <c r="AH74" s="13">
        <f>VLOOKUP(A:A,[3]TDSheet!$A:$D,4,0)</f>
        <v>105</v>
      </c>
      <c r="AI74" s="13">
        <f>VLOOKUP(A:A,[1]TDSheet!$A:$AI,35,0)</f>
        <v>0</v>
      </c>
      <c r="AJ74" s="13">
        <f t="shared" si="23"/>
        <v>0</v>
      </c>
      <c r="AK74" s="13">
        <f t="shared" si="24"/>
        <v>48</v>
      </c>
      <c r="AL74" s="13">
        <f t="shared" si="25"/>
        <v>72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8</v>
      </c>
      <c r="C75" s="8">
        <v>83.933000000000007</v>
      </c>
      <c r="D75" s="8">
        <v>90.944000000000003</v>
      </c>
      <c r="E75" s="8">
        <v>116.371</v>
      </c>
      <c r="F75" s="8">
        <v>53.063000000000002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122.78100000000001</v>
      </c>
      <c r="K75" s="13">
        <f t="shared" si="19"/>
        <v>-6.4100000000000108</v>
      </c>
      <c r="L75" s="13">
        <f>VLOOKUP(A:A,[1]TDSheet!$A:$O,15,0)</f>
        <v>0</v>
      </c>
      <c r="M75" s="13">
        <f>VLOOKUP(A:A,[1]TDSheet!$A:$X,24,0)</f>
        <v>20</v>
      </c>
      <c r="N75" s="13"/>
      <c r="O75" s="13"/>
      <c r="P75" s="13"/>
      <c r="Q75" s="13"/>
      <c r="R75" s="13"/>
      <c r="S75" s="13"/>
      <c r="T75" s="13"/>
      <c r="U75" s="13"/>
      <c r="V75" s="15">
        <v>60</v>
      </c>
      <c r="W75" s="13">
        <f t="shared" si="20"/>
        <v>23.2742</v>
      </c>
      <c r="X75" s="15">
        <v>30</v>
      </c>
      <c r="Y75" s="16">
        <f t="shared" si="21"/>
        <v>7.0061699220596187</v>
      </c>
      <c r="Z75" s="13">
        <f t="shared" si="22"/>
        <v>2.2799065059164225</v>
      </c>
      <c r="AA75" s="13"/>
      <c r="AB75" s="13"/>
      <c r="AC75" s="13"/>
      <c r="AD75" s="13">
        <v>0</v>
      </c>
      <c r="AE75" s="13">
        <f>VLOOKUP(A:A,[1]TDSheet!$A:$AF,32,0)</f>
        <v>20.459600000000002</v>
      </c>
      <c r="AF75" s="13">
        <f>VLOOKUP(A:A,[1]TDSheet!$A:$AG,33,0)</f>
        <v>23.679200000000002</v>
      </c>
      <c r="AG75" s="13">
        <f>VLOOKUP(A:A,[1]TDSheet!$A:$W,23,0)</f>
        <v>18.450399999999998</v>
      </c>
      <c r="AH75" s="13">
        <f>VLOOKUP(A:A,[3]TDSheet!$A:$D,4,0)</f>
        <v>20.613</v>
      </c>
      <c r="AI75" s="13">
        <f>VLOOKUP(A:A,[1]TDSheet!$A:$AI,35,0)</f>
        <v>0</v>
      </c>
      <c r="AJ75" s="13">
        <f t="shared" si="23"/>
        <v>0</v>
      </c>
      <c r="AK75" s="13">
        <f t="shared" si="24"/>
        <v>60</v>
      </c>
      <c r="AL75" s="13">
        <f t="shared" si="25"/>
        <v>30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431</v>
      </c>
      <c r="D76" s="8">
        <v>648</v>
      </c>
      <c r="E76" s="8">
        <v>606</v>
      </c>
      <c r="F76" s="8">
        <v>452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645</v>
      </c>
      <c r="K76" s="13">
        <f t="shared" si="19"/>
        <v>-39</v>
      </c>
      <c r="L76" s="13">
        <f>VLOOKUP(A:A,[1]TDSheet!$A:$O,15,0)</f>
        <v>0</v>
      </c>
      <c r="M76" s="13">
        <f>VLOOKUP(A:A,[1]TDSheet!$A:$X,24,0)</f>
        <v>220</v>
      </c>
      <c r="N76" s="13"/>
      <c r="O76" s="13"/>
      <c r="P76" s="13"/>
      <c r="Q76" s="13"/>
      <c r="R76" s="13"/>
      <c r="S76" s="13"/>
      <c r="T76" s="13"/>
      <c r="U76" s="13"/>
      <c r="V76" s="15">
        <v>180</v>
      </c>
      <c r="W76" s="13">
        <f t="shared" si="20"/>
        <v>121.2</v>
      </c>
      <c r="X76" s="15">
        <v>220</v>
      </c>
      <c r="Y76" s="16">
        <f t="shared" si="21"/>
        <v>8.8448844884488445</v>
      </c>
      <c r="Z76" s="13">
        <f t="shared" si="22"/>
        <v>3.7293729372937294</v>
      </c>
      <c r="AA76" s="13"/>
      <c r="AB76" s="13"/>
      <c r="AC76" s="13"/>
      <c r="AD76" s="13">
        <v>0</v>
      </c>
      <c r="AE76" s="13">
        <f>VLOOKUP(A:A,[1]TDSheet!$A:$AF,32,0)</f>
        <v>95.2</v>
      </c>
      <c r="AF76" s="13">
        <f>VLOOKUP(A:A,[1]TDSheet!$A:$AG,33,0)</f>
        <v>113</v>
      </c>
      <c r="AG76" s="13">
        <f>VLOOKUP(A:A,[1]TDSheet!$A:$W,23,0)</f>
        <v>113</v>
      </c>
      <c r="AH76" s="13">
        <f>VLOOKUP(A:A,[3]TDSheet!$A:$D,4,0)</f>
        <v>131</v>
      </c>
      <c r="AI76" s="13" t="str">
        <f>VLOOKUP(A:A,[1]TDSheet!$A:$AI,35,0)</f>
        <v>ябфев</v>
      </c>
      <c r="AJ76" s="13">
        <f t="shared" si="23"/>
        <v>0</v>
      </c>
      <c r="AK76" s="13">
        <f t="shared" si="24"/>
        <v>108</v>
      </c>
      <c r="AL76" s="13">
        <f t="shared" si="25"/>
        <v>132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539</v>
      </c>
      <c r="D77" s="8">
        <v>782</v>
      </c>
      <c r="E77" s="8">
        <v>626</v>
      </c>
      <c r="F77" s="8">
        <v>673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650</v>
      </c>
      <c r="K77" s="13">
        <f t="shared" si="19"/>
        <v>-24</v>
      </c>
      <c r="L77" s="13">
        <f>VLOOKUP(A:A,[1]TDSheet!$A:$O,15,0)</f>
        <v>0</v>
      </c>
      <c r="M77" s="13">
        <f>VLOOKUP(A:A,[1]TDSheet!$A:$X,24,0)</f>
        <v>150</v>
      </c>
      <c r="N77" s="13"/>
      <c r="O77" s="13"/>
      <c r="P77" s="13"/>
      <c r="Q77" s="13"/>
      <c r="R77" s="13"/>
      <c r="S77" s="13"/>
      <c r="T77" s="13"/>
      <c r="U77" s="13"/>
      <c r="V77" s="15">
        <v>60</v>
      </c>
      <c r="W77" s="13">
        <f t="shared" si="20"/>
        <v>125.2</v>
      </c>
      <c r="X77" s="15">
        <v>220</v>
      </c>
      <c r="Y77" s="16">
        <f t="shared" si="21"/>
        <v>8.8099041533546316</v>
      </c>
      <c r="Z77" s="13">
        <f t="shared" si="22"/>
        <v>5.3753993610223638</v>
      </c>
      <c r="AA77" s="13"/>
      <c r="AB77" s="13"/>
      <c r="AC77" s="13"/>
      <c r="AD77" s="13">
        <v>0</v>
      </c>
      <c r="AE77" s="13">
        <f>VLOOKUP(A:A,[1]TDSheet!$A:$AF,32,0)</f>
        <v>145.80000000000001</v>
      </c>
      <c r="AF77" s="13">
        <f>VLOOKUP(A:A,[1]TDSheet!$A:$AG,33,0)</f>
        <v>160.19999999999999</v>
      </c>
      <c r="AG77" s="13">
        <f>VLOOKUP(A:A,[1]TDSheet!$A:$W,23,0)</f>
        <v>129.4</v>
      </c>
      <c r="AH77" s="13">
        <f>VLOOKUP(A:A,[3]TDSheet!$A:$D,4,0)</f>
        <v>128</v>
      </c>
      <c r="AI77" s="13" t="str">
        <f>VLOOKUP(A:A,[1]TDSheet!$A:$AI,35,0)</f>
        <v>оконч</v>
      </c>
      <c r="AJ77" s="13">
        <f t="shared" si="23"/>
        <v>0</v>
      </c>
      <c r="AK77" s="13">
        <f t="shared" si="24"/>
        <v>36</v>
      </c>
      <c r="AL77" s="13">
        <f t="shared" si="25"/>
        <v>132</v>
      </c>
      <c r="AM77" s="13"/>
      <c r="AN77" s="13"/>
      <c r="AO77" s="13"/>
    </row>
    <row r="78" spans="1:41" s="1" customFormat="1" ht="11.1" customHeight="1" outlineLevel="1" x14ac:dyDescent="0.2">
      <c r="A78" s="7" t="s">
        <v>81</v>
      </c>
      <c r="B78" s="7" t="s">
        <v>12</v>
      </c>
      <c r="C78" s="8">
        <v>112</v>
      </c>
      <c r="D78" s="8">
        <v>742</v>
      </c>
      <c r="E78" s="8">
        <v>620</v>
      </c>
      <c r="F78" s="8">
        <v>190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687</v>
      </c>
      <c r="K78" s="13">
        <f t="shared" si="19"/>
        <v>-67</v>
      </c>
      <c r="L78" s="13">
        <f>VLOOKUP(A:A,[1]TDSheet!$A:$O,15,0)</f>
        <v>0</v>
      </c>
      <c r="M78" s="13">
        <f>VLOOKUP(A:A,[1]TDSheet!$A:$X,24,0)</f>
        <v>400</v>
      </c>
      <c r="N78" s="13"/>
      <c r="O78" s="13"/>
      <c r="P78" s="13"/>
      <c r="Q78" s="13"/>
      <c r="R78" s="13"/>
      <c r="S78" s="13"/>
      <c r="T78" s="13"/>
      <c r="U78" s="13"/>
      <c r="V78" s="15">
        <v>280</v>
      </c>
      <c r="W78" s="13">
        <f t="shared" si="20"/>
        <v>124</v>
      </c>
      <c r="X78" s="15">
        <v>200</v>
      </c>
      <c r="Y78" s="16">
        <f t="shared" si="21"/>
        <v>8.629032258064516</v>
      </c>
      <c r="Z78" s="13">
        <f t="shared" si="22"/>
        <v>1.532258064516129</v>
      </c>
      <c r="AA78" s="13"/>
      <c r="AB78" s="13"/>
      <c r="AC78" s="13"/>
      <c r="AD78" s="13">
        <v>0</v>
      </c>
      <c r="AE78" s="13">
        <f>VLOOKUP(A:A,[1]TDSheet!$A:$AF,32,0)</f>
        <v>121.4</v>
      </c>
      <c r="AF78" s="13">
        <f>VLOOKUP(A:A,[1]TDSheet!$A:$AG,33,0)</f>
        <v>121.2</v>
      </c>
      <c r="AG78" s="13">
        <f>VLOOKUP(A:A,[1]TDSheet!$A:$W,23,0)</f>
        <v>114.6</v>
      </c>
      <c r="AH78" s="13">
        <f>VLOOKUP(A:A,[3]TDSheet!$A:$D,4,0)</f>
        <v>161</v>
      </c>
      <c r="AI78" s="13">
        <f>VLOOKUP(A:A,[1]TDSheet!$A:$AI,35,0)</f>
        <v>0</v>
      </c>
      <c r="AJ78" s="13">
        <f t="shared" si="23"/>
        <v>0</v>
      </c>
      <c r="AK78" s="13">
        <f t="shared" si="24"/>
        <v>112</v>
      </c>
      <c r="AL78" s="13">
        <f t="shared" si="25"/>
        <v>80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17</v>
      </c>
      <c r="D79" s="8">
        <v>1682</v>
      </c>
      <c r="E79" s="8">
        <v>61</v>
      </c>
      <c r="F79" s="8">
        <v>45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552</v>
      </c>
      <c r="K79" s="13">
        <f t="shared" si="19"/>
        <v>-491</v>
      </c>
      <c r="L79" s="13">
        <f>VLOOKUP(A:A,[1]TDSheet!$A:$O,15,0)</f>
        <v>0</v>
      </c>
      <c r="M79" s="13">
        <f>VLOOKUP(A:A,[1]TDSheet!$A:$X,24,0)</f>
        <v>250</v>
      </c>
      <c r="N79" s="13"/>
      <c r="O79" s="13"/>
      <c r="P79" s="13"/>
      <c r="Q79" s="13"/>
      <c r="R79" s="13"/>
      <c r="S79" s="13"/>
      <c r="T79" s="13"/>
      <c r="U79" s="13"/>
      <c r="V79" s="15">
        <v>150</v>
      </c>
      <c r="W79" s="13">
        <f t="shared" si="20"/>
        <v>12.2</v>
      </c>
      <c r="X79" s="15">
        <v>120</v>
      </c>
      <c r="Y79" s="16">
        <f t="shared" si="21"/>
        <v>46.311475409836071</v>
      </c>
      <c r="Z79" s="13">
        <f t="shared" si="22"/>
        <v>3.6885245901639347</v>
      </c>
      <c r="AA79" s="13"/>
      <c r="AB79" s="13"/>
      <c r="AC79" s="13"/>
      <c r="AD79" s="13">
        <v>0</v>
      </c>
      <c r="AE79" s="13">
        <f>VLOOKUP(A:A,[1]TDSheet!$A:$AF,32,0)</f>
        <v>142.4</v>
      </c>
      <c r="AF79" s="13">
        <f>VLOOKUP(A:A,[1]TDSheet!$A:$AG,33,0)</f>
        <v>96.4</v>
      </c>
      <c r="AG79" s="13">
        <f>VLOOKUP(A:A,[1]TDSheet!$A:$W,23,0)</f>
        <v>30.4</v>
      </c>
      <c r="AH79" s="13">
        <f>VLOOKUP(A:A,[3]TDSheet!$A:$D,4,0)</f>
        <v>24</v>
      </c>
      <c r="AI79" s="19" t="str">
        <f>VLOOKUP(A:A,[1]TDSheet!$A:$AI,35,0)</f>
        <v>завод</v>
      </c>
      <c r="AJ79" s="13">
        <f t="shared" si="23"/>
        <v>0</v>
      </c>
      <c r="AK79" s="13">
        <f t="shared" si="24"/>
        <v>49.5</v>
      </c>
      <c r="AL79" s="13">
        <f t="shared" si="25"/>
        <v>39.6</v>
      </c>
      <c r="AM79" s="13"/>
      <c r="AN79" s="13"/>
      <c r="AO79" s="13"/>
    </row>
    <row r="80" spans="1:41" s="1" customFormat="1" ht="21.95" customHeight="1" outlineLevel="1" x14ac:dyDescent="0.2">
      <c r="A80" s="7" t="s">
        <v>83</v>
      </c>
      <c r="B80" s="7" t="s">
        <v>12</v>
      </c>
      <c r="C80" s="8">
        <v>321</v>
      </c>
      <c r="D80" s="8">
        <v>578</v>
      </c>
      <c r="E80" s="8">
        <v>445</v>
      </c>
      <c r="F80" s="8">
        <v>433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470</v>
      </c>
      <c r="K80" s="13">
        <f t="shared" si="19"/>
        <v>-25</v>
      </c>
      <c r="L80" s="13">
        <f>VLOOKUP(A:A,[1]TDSheet!$A:$O,15,0)</f>
        <v>0</v>
      </c>
      <c r="M80" s="13">
        <f>VLOOKUP(A:A,[1]TDSheet!$A:$X,24,0)</f>
        <v>100</v>
      </c>
      <c r="N80" s="13"/>
      <c r="O80" s="13"/>
      <c r="P80" s="13"/>
      <c r="Q80" s="13"/>
      <c r="R80" s="13"/>
      <c r="S80" s="13"/>
      <c r="T80" s="13"/>
      <c r="U80" s="13"/>
      <c r="V80" s="15">
        <v>100</v>
      </c>
      <c r="W80" s="13">
        <f t="shared" si="20"/>
        <v>89</v>
      </c>
      <c r="X80" s="15">
        <v>120</v>
      </c>
      <c r="Y80" s="16">
        <f t="shared" si="21"/>
        <v>8.4606741573033712</v>
      </c>
      <c r="Z80" s="13">
        <f t="shared" si="22"/>
        <v>4.8651685393258424</v>
      </c>
      <c r="AA80" s="13"/>
      <c r="AB80" s="13"/>
      <c r="AC80" s="13"/>
      <c r="AD80" s="13">
        <v>0</v>
      </c>
      <c r="AE80" s="13">
        <f>VLOOKUP(A:A,[1]TDSheet!$A:$AF,32,0)</f>
        <v>87</v>
      </c>
      <c r="AF80" s="13">
        <f>VLOOKUP(A:A,[1]TDSheet!$A:$AG,33,0)</f>
        <v>107.6</v>
      </c>
      <c r="AG80" s="13">
        <f>VLOOKUP(A:A,[1]TDSheet!$A:$W,23,0)</f>
        <v>84.6</v>
      </c>
      <c r="AH80" s="13">
        <f>VLOOKUP(A:A,[3]TDSheet!$A:$D,4,0)</f>
        <v>130</v>
      </c>
      <c r="AI80" s="13">
        <f>VLOOKUP(A:A,[1]TDSheet!$A:$AI,35,0)</f>
        <v>0</v>
      </c>
      <c r="AJ80" s="13">
        <f t="shared" si="23"/>
        <v>0</v>
      </c>
      <c r="AK80" s="13">
        <f t="shared" si="24"/>
        <v>35</v>
      </c>
      <c r="AL80" s="13">
        <f t="shared" si="25"/>
        <v>42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171</v>
      </c>
      <c r="D81" s="8">
        <v>268</v>
      </c>
      <c r="E81" s="8">
        <v>235</v>
      </c>
      <c r="F81" s="8">
        <v>200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279</v>
      </c>
      <c r="K81" s="13">
        <f t="shared" si="19"/>
        <v>-44</v>
      </c>
      <c r="L81" s="13">
        <f>VLOOKUP(A:A,[1]TDSheet!$A:$O,15,0)</f>
        <v>0</v>
      </c>
      <c r="M81" s="13">
        <f>VLOOKUP(A:A,[1]TDSheet!$A:$X,24,0)</f>
        <v>60</v>
      </c>
      <c r="N81" s="13"/>
      <c r="O81" s="13"/>
      <c r="P81" s="13"/>
      <c r="Q81" s="13"/>
      <c r="R81" s="13"/>
      <c r="S81" s="13"/>
      <c r="T81" s="13"/>
      <c r="U81" s="13"/>
      <c r="V81" s="15">
        <v>80</v>
      </c>
      <c r="W81" s="13">
        <f t="shared" si="20"/>
        <v>47</v>
      </c>
      <c r="X81" s="15">
        <v>80</v>
      </c>
      <c r="Y81" s="16">
        <f t="shared" si="21"/>
        <v>8.9361702127659566</v>
      </c>
      <c r="Z81" s="13">
        <f t="shared" si="22"/>
        <v>4.2553191489361701</v>
      </c>
      <c r="AA81" s="13"/>
      <c r="AB81" s="13"/>
      <c r="AC81" s="13"/>
      <c r="AD81" s="13">
        <v>0</v>
      </c>
      <c r="AE81" s="13">
        <f>VLOOKUP(A:A,[1]TDSheet!$A:$AF,32,0)</f>
        <v>46.4</v>
      </c>
      <c r="AF81" s="13">
        <f>VLOOKUP(A:A,[1]TDSheet!$A:$AG,33,0)</f>
        <v>42.6</v>
      </c>
      <c r="AG81" s="13">
        <f>VLOOKUP(A:A,[1]TDSheet!$A:$W,23,0)</f>
        <v>41.6</v>
      </c>
      <c r="AH81" s="13">
        <f>VLOOKUP(A:A,[3]TDSheet!$A:$D,4,0)</f>
        <v>49</v>
      </c>
      <c r="AI81" s="13">
        <f>VLOOKUP(A:A,[1]TDSheet!$A:$AI,35,0)</f>
        <v>0</v>
      </c>
      <c r="AJ81" s="13">
        <f t="shared" si="23"/>
        <v>0</v>
      </c>
      <c r="AK81" s="13">
        <f t="shared" si="24"/>
        <v>26.400000000000002</v>
      </c>
      <c r="AL81" s="13">
        <f t="shared" si="25"/>
        <v>26.400000000000002</v>
      </c>
      <c r="AM81" s="13"/>
      <c r="AN81" s="13"/>
      <c r="AO81" s="13"/>
    </row>
    <row r="82" spans="1:41" s="1" customFormat="1" ht="11.1" customHeight="1" outlineLevel="1" x14ac:dyDescent="0.2">
      <c r="A82" s="7" t="s">
        <v>85</v>
      </c>
      <c r="B82" s="7" t="s">
        <v>12</v>
      </c>
      <c r="C82" s="8">
        <v>1433</v>
      </c>
      <c r="D82" s="8">
        <v>6494</v>
      </c>
      <c r="E82" s="8">
        <v>4674</v>
      </c>
      <c r="F82" s="8">
        <v>3144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4797</v>
      </c>
      <c r="K82" s="13">
        <f t="shared" si="19"/>
        <v>-123</v>
      </c>
      <c r="L82" s="13">
        <f>VLOOKUP(A:A,[1]TDSheet!$A:$O,15,0)</f>
        <v>0</v>
      </c>
      <c r="M82" s="13">
        <f>VLOOKUP(A:A,[1]TDSheet!$A:$X,24,0)</f>
        <v>900</v>
      </c>
      <c r="N82" s="13"/>
      <c r="O82" s="13"/>
      <c r="P82" s="13"/>
      <c r="Q82" s="13"/>
      <c r="R82" s="13"/>
      <c r="S82" s="13"/>
      <c r="T82" s="13">
        <v>2886</v>
      </c>
      <c r="U82" s="13"/>
      <c r="V82" s="15">
        <v>1500</v>
      </c>
      <c r="W82" s="13">
        <f t="shared" si="20"/>
        <v>781.2</v>
      </c>
      <c r="X82" s="15">
        <v>1200</v>
      </c>
      <c r="Y82" s="16">
        <f t="shared" si="21"/>
        <v>8.632872503840245</v>
      </c>
      <c r="Z82" s="13">
        <f t="shared" si="22"/>
        <v>4.0245775729646693</v>
      </c>
      <c r="AA82" s="13"/>
      <c r="AB82" s="13"/>
      <c r="AC82" s="13"/>
      <c r="AD82" s="13">
        <f>VLOOKUP(A:A,[4]TDSheet!$A:$D,4,0)</f>
        <v>768</v>
      </c>
      <c r="AE82" s="13">
        <f>VLOOKUP(A:A,[1]TDSheet!$A:$AF,32,0)</f>
        <v>569</v>
      </c>
      <c r="AF82" s="13">
        <f>VLOOKUP(A:A,[1]TDSheet!$A:$AG,33,0)</f>
        <v>677.6</v>
      </c>
      <c r="AG82" s="13">
        <f>VLOOKUP(A:A,[1]TDSheet!$A:$W,23,0)</f>
        <v>714.6</v>
      </c>
      <c r="AH82" s="13">
        <f>VLOOKUP(A:A,[3]TDSheet!$A:$D,4,0)</f>
        <v>1049</v>
      </c>
      <c r="AI82" s="13" t="str">
        <f>VLOOKUP(A:A,[1]TDSheet!$A:$AI,35,0)</f>
        <v>ябфев</v>
      </c>
      <c r="AJ82" s="13">
        <f t="shared" si="23"/>
        <v>1010.0999999999999</v>
      </c>
      <c r="AK82" s="13">
        <f t="shared" si="24"/>
        <v>525</v>
      </c>
      <c r="AL82" s="13">
        <f t="shared" si="25"/>
        <v>420</v>
      </c>
      <c r="AM82" s="13"/>
      <c r="AN82" s="13"/>
      <c r="AO82" s="13"/>
    </row>
    <row r="83" spans="1:41" s="1" customFormat="1" ht="11.1" customHeight="1" outlineLevel="1" x14ac:dyDescent="0.2">
      <c r="A83" s="7" t="s">
        <v>86</v>
      </c>
      <c r="B83" s="7" t="s">
        <v>12</v>
      </c>
      <c r="C83" s="8">
        <v>6479</v>
      </c>
      <c r="D83" s="8">
        <v>3000</v>
      </c>
      <c r="E83" s="8">
        <v>5063</v>
      </c>
      <c r="F83" s="8">
        <v>4236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5275</v>
      </c>
      <c r="K83" s="13">
        <f t="shared" si="19"/>
        <v>-212</v>
      </c>
      <c r="L83" s="13">
        <f>VLOOKUP(A:A,[1]TDSheet!$A:$O,15,0)</f>
        <v>0</v>
      </c>
      <c r="M83" s="13">
        <f>VLOOKUP(A:A,[1]TDSheet!$A:$X,24,0)</f>
        <v>1800</v>
      </c>
      <c r="N83" s="13"/>
      <c r="O83" s="13"/>
      <c r="P83" s="13"/>
      <c r="Q83" s="13"/>
      <c r="R83" s="13"/>
      <c r="S83" s="13"/>
      <c r="T83" s="13">
        <v>72</v>
      </c>
      <c r="U83" s="13"/>
      <c r="V83" s="15">
        <v>1200</v>
      </c>
      <c r="W83" s="13">
        <f t="shared" si="20"/>
        <v>1012.6</v>
      </c>
      <c r="X83" s="15">
        <v>1500</v>
      </c>
      <c r="Y83" s="16">
        <f t="shared" si="21"/>
        <v>8.6272960695239966</v>
      </c>
      <c r="Z83" s="13">
        <f t="shared" si="22"/>
        <v>4.1832905392060047</v>
      </c>
      <c r="AA83" s="13"/>
      <c r="AB83" s="13"/>
      <c r="AC83" s="13"/>
      <c r="AD83" s="13">
        <v>0</v>
      </c>
      <c r="AE83" s="13">
        <f>VLOOKUP(A:A,[1]TDSheet!$A:$AF,32,0)</f>
        <v>1597.8</v>
      </c>
      <c r="AF83" s="13">
        <f>VLOOKUP(A:A,[1]TDSheet!$A:$AG,33,0)</f>
        <v>1189.2</v>
      </c>
      <c r="AG83" s="13">
        <f>VLOOKUP(A:A,[1]TDSheet!$A:$W,23,0)</f>
        <v>988</v>
      </c>
      <c r="AH83" s="13">
        <f>VLOOKUP(A:A,[3]TDSheet!$A:$D,4,0)</f>
        <v>1212</v>
      </c>
      <c r="AI83" s="13" t="str">
        <f>VLOOKUP(A:A,[1]TDSheet!$A:$AI,35,0)</f>
        <v>оконч</v>
      </c>
      <c r="AJ83" s="13">
        <f t="shared" si="23"/>
        <v>25.2</v>
      </c>
      <c r="AK83" s="13">
        <f t="shared" si="24"/>
        <v>420</v>
      </c>
      <c r="AL83" s="13">
        <f t="shared" si="25"/>
        <v>525</v>
      </c>
      <c r="AM83" s="13"/>
      <c r="AN83" s="13"/>
      <c r="AO83" s="13"/>
    </row>
    <row r="84" spans="1:41" s="1" customFormat="1" ht="11.1" customHeight="1" outlineLevel="1" x14ac:dyDescent="0.2">
      <c r="A84" s="21" t="s">
        <v>87</v>
      </c>
      <c r="B84" s="7" t="s">
        <v>12</v>
      </c>
      <c r="C84" s="8">
        <v>73</v>
      </c>
      <c r="D84" s="8">
        <v>3</v>
      </c>
      <c r="E84" s="8">
        <v>11</v>
      </c>
      <c r="F84" s="8">
        <v>62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16</v>
      </c>
      <c r="K84" s="13">
        <f t="shared" si="19"/>
        <v>-5</v>
      </c>
      <c r="L84" s="13">
        <f>VLOOKUP(A:A,[1]TDSheet!$A:$O,15,0)</f>
        <v>0</v>
      </c>
      <c r="M84" s="13">
        <f>VLOOKUP(A:A,[1]TDSheet!$A:$X,24,0)</f>
        <v>0</v>
      </c>
      <c r="N84" s="13"/>
      <c r="O84" s="13"/>
      <c r="P84" s="13"/>
      <c r="Q84" s="13"/>
      <c r="R84" s="13"/>
      <c r="S84" s="13"/>
      <c r="T84" s="13"/>
      <c r="U84" s="13"/>
      <c r="V84" s="15"/>
      <c r="W84" s="13">
        <f t="shared" si="20"/>
        <v>2.2000000000000002</v>
      </c>
      <c r="X84" s="15"/>
      <c r="Y84" s="16">
        <f t="shared" si="21"/>
        <v>28.18181818181818</v>
      </c>
      <c r="Z84" s="13">
        <f t="shared" si="22"/>
        <v>28.18181818181818</v>
      </c>
      <c r="AA84" s="13"/>
      <c r="AB84" s="13"/>
      <c r="AC84" s="13"/>
      <c r="AD84" s="13">
        <v>0</v>
      </c>
      <c r="AE84" s="13">
        <f>VLOOKUP(A:A,[1]TDSheet!$A:$AF,32,0)</f>
        <v>3</v>
      </c>
      <c r="AF84" s="13">
        <f>VLOOKUP(A:A,[1]TDSheet!$A:$AG,33,0)</f>
        <v>2.2000000000000002</v>
      </c>
      <c r="AG84" s="13">
        <f>VLOOKUP(A:A,[1]TDSheet!$A:$W,23,0)</f>
        <v>1.4</v>
      </c>
      <c r="AH84" s="13">
        <f>VLOOKUP(A:A,[3]TDSheet!$A:$D,4,0)</f>
        <v>5</v>
      </c>
      <c r="AI84" s="20" t="str">
        <f>VLOOKUP(A:A,[1]TDSheet!$A:$AI,35,0)</f>
        <v>увел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  <c r="AO84" s="13"/>
    </row>
    <row r="85" spans="1:41" s="1" customFormat="1" ht="21.95" customHeight="1" outlineLevel="1" x14ac:dyDescent="0.2">
      <c r="A85" s="7" t="s">
        <v>88</v>
      </c>
      <c r="B85" s="7" t="s">
        <v>12</v>
      </c>
      <c r="C85" s="8">
        <v>435</v>
      </c>
      <c r="D85" s="8">
        <v>385</v>
      </c>
      <c r="E85" s="8">
        <v>541</v>
      </c>
      <c r="F85" s="8">
        <v>265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553</v>
      </c>
      <c r="K85" s="13">
        <f t="shared" si="19"/>
        <v>-12</v>
      </c>
      <c r="L85" s="13">
        <f>VLOOKUP(A:A,[1]TDSheet!$A:$O,15,0)</f>
        <v>100</v>
      </c>
      <c r="M85" s="13">
        <f>VLOOKUP(A:A,[1]TDSheet!$A:$X,24,0)</f>
        <v>380</v>
      </c>
      <c r="N85" s="13"/>
      <c r="O85" s="13"/>
      <c r="P85" s="13"/>
      <c r="Q85" s="13"/>
      <c r="R85" s="13"/>
      <c r="S85" s="13"/>
      <c r="T85" s="13"/>
      <c r="U85" s="13"/>
      <c r="V85" s="15">
        <v>100</v>
      </c>
      <c r="W85" s="13">
        <f t="shared" si="20"/>
        <v>108.2</v>
      </c>
      <c r="X85" s="15">
        <v>100</v>
      </c>
      <c r="Y85" s="16">
        <f t="shared" si="21"/>
        <v>8.7338262476894641</v>
      </c>
      <c r="Z85" s="13">
        <f t="shared" si="22"/>
        <v>2.4491682070240297</v>
      </c>
      <c r="AA85" s="13"/>
      <c r="AB85" s="13"/>
      <c r="AC85" s="13"/>
      <c r="AD85" s="13">
        <v>0</v>
      </c>
      <c r="AE85" s="13">
        <f>VLOOKUP(A:A,[1]TDSheet!$A:$AF,32,0)</f>
        <v>92.6</v>
      </c>
      <c r="AF85" s="13">
        <f>VLOOKUP(A:A,[1]TDSheet!$A:$AG,33,0)</f>
        <v>109.8</v>
      </c>
      <c r="AG85" s="13">
        <f>VLOOKUP(A:A,[1]TDSheet!$A:$W,23,0)</f>
        <v>107.8</v>
      </c>
      <c r="AH85" s="13">
        <f>VLOOKUP(A:A,[3]TDSheet!$A:$D,4,0)</f>
        <v>74</v>
      </c>
      <c r="AI85" s="13">
        <f>VLOOKUP(A:A,[1]TDSheet!$A:$AI,35,0)</f>
        <v>0</v>
      </c>
      <c r="AJ85" s="13">
        <f t="shared" si="23"/>
        <v>0</v>
      </c>
      <c r="AK85" s="13">
        <f t="shared" si="24"/>
        <v>40</v>
      </c>
      <c r="AL85" s="13">
        <f t="shared" si="25"/>
        <v>40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8</v>
      </c>
      <c r="C86" s="8">
        <v>161.56399999999999</v>
      </c>
      <c r="D86" s="8">
        <v>145.20099999999999</v>
      </c>
      <c r="E86" s="8">
        <v>95.7</v>
      </c>
      <c r="F86" s="8">
        <v>206.715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94.15</v>
      </c>
      <c r="K86" s="13">
        <f t="shared" si="19"/>
        <v>1.5499999999999972</v>
      </c>
      <c r="L86" s="13">
        <f>VLOOKUP(A:A,[1]TDSheet!$A:$O,15,0)</f>
        <v>0</v>
      </c>
      <c r="M86" s="13">
        <f>VLOOKUP(A:A,[1]TDSheet!$A:$X,24,0)</f>
        <v>0</v>
      </c>
      <c r="N86" s="13"/>
      <c r="O86" s="13"/>
      <c r="P86" s="13"/>
      <c r="Q86" s="13"/>
      <c r="R86" s="13"/>
      <c r="S86" s="13"/>
      <c r="T86" s="13"/>
      <c r="U86" s="13"/>
      <c r="V86" s="15"/>
      <c r="W86" s="13">
        <f t="shared" si="20"/>
        <v>19.14</v>
      </c>
      <c r="X86" s="15"/>
      <c r="Y86" s="16">
        <f t="shared" si="21"/>
        <v>10.800156739811912</v>
      </c>
      <c r="Z86" s="13">
        <f t="shared" si="22"/>
        <v>10.800156739811912</v>
      </c>
      <c r="AA86" s="13"/>
      <c r="AB86" s="13"/>
      <c r="AC86" s="13"/>
      <c r="AD86" s="13">
        <v>0</v>
      </c>
      <c r="AE86" s="13">
        <f>VLOOKUP(A:A,[1]TDSheet!$A:$AF,32,0)</f>
        <v>26.072000000000003</v>
      </c>
      <c r="AF86" s="13">
        <f>VLOOKUP(A:A,[1]TDSheet!$A:$AG,33,0)</f>
        <v>37.452600000000004</v>
      </c>
      <c r="AG86" s="13">
        <f>VLOOKUP(A:A,[1]TDSheet!$A:$W,23,0)</f>
        <v>24.368199999999998</v>
      </c>
      <c r="AH86" s="13">
        <f>VLOOKUP(A:A,[3]TDSheet!$A:$D,4,0)</f>
        <v>27.55</v>
      </c>
      <c r="AI86" s="13">
        <f>VLOOKUP(A:A,[1]TDSheet!$A:$AI,35,0)</f>
        <v>0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  <c r="AO86" s="13"/>
    </row>
    <row r="87" spans="1:41" s="1" customFormat="1" ht="21.95" customHeight="1" outlineLevel="1" x14ac:dyDescent="0.2">
      <c r="A87" s="21" t="s">
        <v>90</v>
      </c>
      <c r="B87" s="7" t="s">
        <v>8</v>
      </c>
      <c r="C87" s="8">
        <v>17.25</v>
      </c>
      <c r="D87" s="8">
        <v>34.348999999999997</v>
      </c>
      <c r="E87" s="8">
        <v>13.05</v>
      </c>
      <c r="F87" s="8">
        <v>38.548999999999999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13.65</v>
      </c>
      <c r="K87" s="13">
        <f t="shared" si="19"/>
        <v>-0.59999999999999964</v>
      </c>
      <c r="L87" s="13">
        <f>VLOOKUP(A:A,[1]TDSheet!$A:$O,15,0)</f>
        <v>0</v>
      </c>
      <c r="M87" s="13">
        <f>VLOOKUP(A:A,[1]TDSheet!$A:$X,24,0)</f>
        <v>0</v>
      </c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20"/>
        <v>2.6100000000000003</v>
      </c>
      <c r="X87" s="15"/>
      <c r="Y87" s="16">
        <f t="shared" si="21"/>
        <v>14.769731800766282</v>
      </c>
      <c r="Z87" s="13">
        <f t="shared" si="22"/>
        <v>14.769731800766282</v>
      </c>
      <c r="AA87" s="13"/>
      <c r="AB87" s="13"/>
      <c r="AC87" s="13"/>
      <c r="AD87" s="13">
        <v>0</v>
      </c>
      <c r="AE87" s="13">
        <f>VLOOKUP(A:A,[1]TDSheet!$A:$AF,32,0)</f>
        <v>2.0249999999999999</v>
      </c>
      <c r="AF87" s="13">
        <f>VLOOKUP(A:A,[1]TDSheet!$A:$AG,33,0)</f>
        <v>4.3584000000000005</v>
      </c>
      <c r="AG87" s="13">
        <f>VLOOKUP(A:A,[1]TDSheet!$A:$W,23,0)</f>
        <v>2.3199999999999998</v>
      </c>
      <c r="AH87" s="13">
        <f>VLOOKUP(A:A,[3]TDSheet!$A:$D,4,0)</f>
        <v>1.45</v>
      </c>
      <c r="AI87" s="20" t="str">
        <f>VLOOKUP(A:A,[1]TDSheet!$A:$AI,35,0)</f>
        <v>увел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  <c r="AO87" s="13"/>
    </row>
    <row r="88" spans="1:41" s="1" customFormat="1" ht="21.95" customHeight="1" outlineLevel="1" x14ac:dyDescent="0.2">
      <c r="A88" s="7" t="s">
        <v>91</v>
      </c>
      <c r="B88" s="7" t="s">
        <v>12</v>
      </c>
      <c r="C88" s="8">
        <v>442</v>
      </c>
      <c r="D88" s="8">
        <v>209</v>
      </c>
      <c r="E88" s="8">
        <v>320</v>
      </c>
      <c r="F88" s="8">
        <v>315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337</v>
      </c>
      <c r="K88" s="13">
        <f t="shared" si="19"/>
        <v>-17</v>
      </c>
      <c r="L88" s="13">
        <f>VLOOKUP(A:A,[1]TDSheet!$A:$O,15,0)</f>
        <v>0</v>
      </c>
      <c r="M88" s="13">
        <f>VLOOKUP(A:A,[1]TDSheet!$A:$X,24,0)</f>
        <v>200</v>
      </c>
      <c r="N88" s="13"/>
      <c r="O88" s="13"/>
      <c r="P88" s="13"/>
      <c r="Q88" s="13"/>
      <c r="R88" s="13"/>
      <c r="S88" s="13"/>
      <c r="T88" s="13"/>
      <c r="U88" s="13"/>
      <c r="V88" s="15"/>
      <c r="W88" s="13">
        <f t="shared" si="20"/>
        <v>64</v>
      </c>
      <c r="X88" s="15">
        <v>30</v>
      </c>
      <c r="Y88" s="16">
        <f t="shared" si="21"/>
        <v>8.515625</v>
      </c>
      <c r="Z88" s="13">
        <f t="shared" si="22"/>
        <v>4.921875</v>
      </c>
      <c r="AA88" s="13"/>
      <c r="AB88" s="13"/>
      <c r="AC88" s="13"/>
      <c r="AD88" s="13">
        <v>0</v>
      </c>
      <c r="AE88" s="13">
        <f>VLOOKUP(A:A,[1]TDSheet!$A:$AF,32,0)</f>
        <v>61.2</v>
      </c>
      <c r="AF88" s="13">
        <f>VLOOKUP(A:A,[1]TDSheet!$A:$AG,33,0)</f>
        <v>62.4</v>
      </c>
      <c r="AG88" s="13">
        <f>VLOOKUP(A:A,[1]TDSheet!$A:$W,23,0)</f>
        <v>73</v>
      </c>
      <c r="AH88" s="13">
        <f>VLOOKUP(A:A,[3]TDSheet!$A:$D,4,0)</f>
        <v>54</v>
      </c>
      <c r="AI88" s="13" t="str">
        <f>VLOOKUP(A:A,[1]TDSheet!$A:$AI,35,0)</f>
        <v>ябфев</v>
      </c>
      <c r="AJ88" s="13">
        <f t="shared" si="23"/>
        <v>0</v>
      </c>
      <c r="AK88" s="13">
        <f t="shared" si="24"/>
        <v>0</v>
      </c>
      <c r="AL88" s="13">
        <f t="shared" si="25"/>
        <v>12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100.235</v>
      </c>
      <c r="D89" s="8">
        <v>92.254000000000005</v>
      </c>
      <c r="E89" s="8">
        <v>82.703999999999994</v>
      </c>
      <c r="F89" s="8">
        <v>109.78100000000001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84.950999999999993</v>
      </c>
      <c r="K89" s="13">
        <f t="shared" si="19"/>
        <v>-2.2469999999999999</v>
      </c>
      <c r="L89" s="13">
        <f>VLOOKUP(A:A,[1]TDSheet!$A:$O,15,0)</f>
        <v>0</v>
      </c>
      <c r="M89" s="13">
        <f>VLOOKUP(A:A,[1]TDSheet!$A:$X,24,0)</f>
        <v>20</v>
      </c>
      <c r="N89" s="13"/>
      <c r="O89" s="13"/>
      <c r="P89" s="13"/>
      <c r="Q89" s="13"/>
      <c r="R89" s="13"/>
      <c r="S89" s="13"/>
      <c r="T89" s="13"/>
      <c r="U89" s="13"/>
      <c r="V89" s="15"/>
      <c r="W89" s="13">
        <f t="shared" si="20"/>
        <v>16.540799999999997</v>
      </c>
      <c r="X89" s="15">
        <v>10</v>
      </c>
      <c r="Y89" s="16">
        <f t="shared" si="21"/>
        <v>8.4506795318243384</v>
      </c>
      <c r="Z89" s="13">
        <f t="shared" si="22"/>
        <v>6.6369824917779079</v>
      </c>
      <c r="AA89" s="13"/>
      <c r="AB89" s="13"/>
      <c r="AC89" s="13"/>
      <c r="AD89" s="13">
        <v>0</v>
      </c>
      <c r="AE89" s="13">
        <f>VLOOKUP(A:A,[1]TDSheet!$A:$AF,32,0)</f>
        <v>16.233799999999999</v>
      </c>
      <c r="AF89" s="13">
        <f>VLOOKUP(A:A,[1]TDSheet!$A:$AG,33,0)</f>
        <v>22.3142</v>
      </c>
      <c r="AG89" s="13">
        <f>VLOOKUP(A:A,[1]TDSheet!$A:$W,23,0)</f>
        <v>18.2836</v>
      </c>
      <c r="AH89" s="13">
        <f>VLOOKUP(A:A,[3]TDSheet!$A:$D,4,0)</f>
        <v>8.6999999999999993</v>
      </c>
      <c r="AI89" s="13">
        <f>VLOOKUP(A:A,[1]TDSheet!$A:$AI,35,0)</f>
        <v>0</v>
      </c>
      <c r="AJ89" s="13">
        <f t="shared" si="23"/>
        <v>0</v>
      </c>
      <c r="AK89" s="13">
        <f t="shared" si="24"/>
        <v>0</v>
      </c>
      <c r="AL89" s="13">
        <f t="shared" si="25"/>
        <v>10</v>
      </c>
      <c r="AM89" s="13"/>
      <c r="AN89" s="13"/>
      <c r="AO89" s="13"/>
    </row>
    <row r="90" spans="1:41" s="1" customFormat="1" ht="21.95" customHeight="1" outlineLevel="1" x14ac:dyDescent="0.2">
      <c r="A90" s="7" t="s">
        <v>93</v>
      </c>
      <c r="B90" s="7" t="s">
        <v>12</v>
      </c>
      <c r="C90" s="8">
        <v>28</v>
      </c>
      <c r="D90" s="8">
        <v>78</v>
      </c>
      <c r="E90" s="8">
        <v>29</v>
      </c>
      <c r="F90" s="8">
        <v>74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52</v>
      </c>
      <c r="K90" s="13">
        <f t="shared" si="19"/>
        <v>-23</v>
      </c>
      <c r="L90" s="13">
        <f>VLOOKUP(A:A,[1]TDSheet!$A:$O,15,0)</f>
        <v>0</v>
      </c>
      <c r="M90" s="13">
        <f>VLOOKUP(A:A,[1]TDSheet!$A:$X,24,0)</f>
        <v>0</v>
      </c>
      <c r="N90" s="13"/>
      <c r="O90" s="13"/>
      <c r="P90" s="13"/>
      <c r="Q90" s="13"/>
      <c r="R90" s="13"/>
      <c r="S90" s="13"/>
      <c r="T90" s="13"/>
      <c r="U90" s="13"/>
      <c r="V90" s="15"/>
      <c r="W90" s="13">
        <f t="shared" si="20"/>
        <v>5.8</v>
      </c>
      <c r="X90" s="15"/>
      <c r="Y90" s="16">
        <f t="shared" si="21"/>
        <v>12.758620689655173</v>
      </c>
      <c r="Z90" s="13">
        <f t="shared" si="22"/>
        <v>12.758620689655173</v>
      </c>
      <c r="AA90" s="13"/>
      <c r="AB90" s="13"/>
      <c r="AC90" s="13"/>
      <c r="AD90" s="13">
        <v>0</v>
      </c>
      <c r="AE90" s="13">
        <f>VLOOKUP(A:A,[1]TDSheet!$A:$AF,32,0)</f>
        <v>10.6</v>
      </c>
      <c r="AF90" s="13">
        <f>VLOOKUP(A:A,[1]TDSheet!$A:$AG,33,0)</f>
        <v>8</v>
      </c>
      <c r="AG90" s="13">
        <f>VLOOKUP(A:A,[1]TDSheet!$A:$W,23,0)</f>
        <v>8</v>
      </c>
      <c r="AH90" s="13">
        <f>VLOOKUP(A:A,[3]TDSheet!$A:$D,4,0)</f>
        <v>3</v>
      </c>
      <c r="AI90" s="13">
        <v>0</v>
      </c>
      <c r="AJ90" s="13">
        <f t="shared" si="23"/>
        <v>0</v>
      </c>
      <c r="AK90" s="13">
        <f t="shared" si="24"/>
        <v>0</v>
      </c>
      <c r="AL90" s="13">
        <f t="shared" si="25"/>
        <v>0</v>
      </c>
      <c r="AM90" s="13"/>
      <c r="AN90" s="13"/>
      <c r="AO90" s="13"/>
    </row>
    <row r="91" spans="1:41" s="1" customFormat="1" ht="21.95" customHeight="1" outlineLevel="1" x14ac:dyDescent="0.2">
      <c r="A91" s="21" t="s">
        <v>94</v>
      </c>
      <c r="B91" s="7" t="s">
        <v>12</v>
      </c>
      <c r="C91" s="8">
        <v>57</v>
      </c>
      <c r="D91" s="8">
        <v>26</v>
      </c>
      <c r="E91" s="8">
        <v>7</v>
      </c>
      <c r="F91" s="8">
        <v>76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51</v>
      </c>
      <c r="K91" s="13">
        <f t="shared" si="19"/>
        <v>-44</v>
      </c>
      <c r="L91" s="13">
        <f>VLOOKUP(A:A,[1]TDSheet!$A:$O,15,0)</f>
        <v>0</v>
      </c>
      <c r="M91" s="13">
        <f>VLOOKUP(A:A,[1]TDSheet!$A:$X,24,0)</f>
        <v>0</v>
      </c>
      <c r="N91" s="13"/>
      <c r="O91" s="13"/>
      <c r="P91" s="13"/>
      <c r="Q91" s="13"/>
      <c r="R91" s="13"/>
      <c r="S91" s="13"/>
      <c r="T91" s="13"/>
      <c r="U91" s="13"/>
      <c r="V91" s="15"/>
      <c r="W91" s="13">
        <f t="shared" si="20"/>
        <v>1.4</v>
      </c>
      <c r="X91" s="15"/>
      <c r="Y91" s="16">
        <f t="shared" si="21"/>
        <v>54.285714285714292</v>
      </c>
      <c r="Z91" s="13">
        <f t="shared" si="22"/>
        <v>54.285714285714292</v>
      </c>
      <c r="AA91" s="13"/>
      <c r="AB91" s="13"/>
      <c r="AC91" s="13"/>
      <c r="AD91" s="13">
        <v>0</v>
      </c>
      <c r="AE91" s="13">
        <f>VLOOKUP(A:A,[1]TDSheet!$A:$AF,32,0)</f>
        <v>10.6</v>
      </c>
      <c r="AF91" s="13">
        <f>VLOOKUP(A:A,[1]TDSheet!$A:$AG,33,0)</f>
        <v>6.4</v>
      </c>
      <c r="AG91" s="13">
        <f>VLOOKUP(A:A,[1]TDSheet!$A:$W,23,0)</f>
        <v>5.2</v>
      </c>
      <c r="AH91" s="13">
        <v>0</v>
      </c>
      <c r="AI91" s="22" t="s">
        <v>150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12</v>
      </c>
      <c r="C92" s="8">
        <v>109</v>
      </c>
      <c r="D92" s="8">
        <v>119</v>
      </c>
      <c r="E92" s="8">
        <v>122</v>
      </c>
      <c r="F92" s="8">
        <v>103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190</v>
      </c>
      <c r="K92" s="13">
        <f t="shared" si="19"/>
        <v>-68</v>
      </c>
      <c r="L92" s="13">
        <f>VLOOKUP(A:A,[1]TDSheet!$A:$O,15,0)</f>
        <v>0</v>
      </c>
      <c r="M92" s="13">
        <f>VLOOKUP(A:A,[1]TDSheet!$A:$X,24,0)</f>
        <v>0</v>
      </c>
      <c r="N92" s="13"/>
      <c r="O92" s="13"/>
      <c r="P92" s="13"/>
      <c r="Q92" s="13"/>
      <c r="R92" s="13"/>
      <c r="S92" s="13"/>
      <c r="T92" s="13"/>
      <c r="U92" s="13"/>
      <c r="V92" s="15">
        <v>80</v>
      </c>
      <c r="W92" s="13">
        <f t="shared" si="20"/>
        <v>24.4</v>
      </c>
      <c r="X92" s="15">
        <v>50</v>
      </c>
      <c r="Y92" s="16">
        <f t="shared" si="21"/>
        <v>9.5491803278688536</v>
      </c>
      <c r="Z92" s="13">
        <f t="shared" si="22"/>
        <v>4.221311475409836</v>
      </c>
      <c r="AA92" s="13"/>
      <c r="AB92" s="13"/>
      <c r="AC92" s="13"/>
      <c r="AD92" s="13">
        <v>0</v>
      </c>
      <c r="AE92" s="13">
        <f>VLOOKUP(A:A,[1]TDSheet!$A:$AF,32,0)</f>
        <v>19.8</v>
      </c>
      <c r="AF92" s="13">
        <f>VLOOKUP(A:A,[1]TDSheet!$A:$AG,33,0)</f>
        <v>24.2</v>
      </c>
      <c r="AG92" s="13">
        <f>VLOOKUP(A:A,[1]TDSheet!$A:$W,23,0)</f>
        <v>15.8</v>
      </c>
      <c r="AH92" s="13">
        <f>VLOOKUP(A:A,[3]TDSheet!$A:$D,4,0)</f>
        <v>31</v>
      </c>
      <c r="AI92" s="13">
        <v>0</v>
      </c>
      <c r="AJ92" s="13">
        <f t="shared" si="23"/>
        <v>0</v>
      </c>
      <c r="AK92" s="13">
        <f t="shared" si="24"/>
        <v>16</v>
      </c>
      <c r="AL92" s="13">
        <f t="shared" si="25"/>
        <v>10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195</v>
      </c>
      <c r="D93" s="8">
        <v>1362</v>
      </c>
      <c r="E93" s="8">
        <v>1082</v>
      </c>
      <c r="F93" s="8">
        <v>455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1187</v>
      </c>
      <c r="K93" s="13">
        <f t="shared" si="19"/>
        <v>-105</v>
      </c>
      <c r="L93" s="13">
        <f>VLOOKUP(A:A,[1]TDSheet!$A:$O,15,0)</f>
        <v>100</v>
      </c>
      <c r="M93" s="13">
        <f>VLOOKUP(A:A,[1]TDSheet!$A:$X,24,0)</f>
        <v>550</v>
      </c>
      <c r="N93" s="13"/>
      <c r="O93" s="13"/>
      <c r="P93" s="13"/>
      <c r="Q93" s="13"/>
      <c r="R93" s="13"/>
      <c r="S93" s="13"/>
      <c r="T93" s="13"/>
      <c r="U93" s="13"/>
      <c r="V93" s="15">
        <v>400</v>
      </c>
      <c r="W93" s="13">
        <f t="shared" si="20"/>
        <v>216.4</v>
      </c>
      <c r="X93" s="15">
        <v>350</v>
      </c>
      <c r="Y93" s="16">
        <f t="shared" si="21"/>
        <v>8.5720887245841038</v>
      </c>
      <c r="Z93" s="13">
        <f t="shared" si="22"/>
        <v>2.1025878003696858</v>
      </c>
      <c r="AA93" s="13"/>
      <c r="AB93" s="13"/>
      <c r="AC93" s="13"/>
      <c r="AD93" s="13">
        <v>0</v>
      </c>
      <c r="AE93" s="13">
        <f>VLOOKUP(A:A,[1]TDSheet!$A:$AF,32,0)</f>
        <v>102</v>
      </c>
      <c r="AF93" s="13">
        <f>VLOOKUP(A:A,[1]TDSheet!$A:$AG,33,0)</f>
        <v>151.19999999999999</v>
      </c>
      <c r="AG93" s="13">
        <f>VLOOKUP(A:A,[1]TDSheet!$A:$W,23,0)</f>
        <v>186.6</v>
      </c>
      <c r="AH93" s="13">
        <f>VLOOKUP(A:A,[3]TDSheet!$A:$D,4,0)</f>
        <v>260</v>
      </c>
      <c r="AI93" s="13" t="str">
        <f>VLOOKUP(A:A,[1]TDSheet!$A:$AI,35,0)</f>
        <v>продфев</v>
      </c>
      <c r="AJ93" s="13">
        <f t="shared" si="23"/>
        <v>0</v>
      </c>
      <c r="AK93" s="13">
        <f t="shared" si="24"/>
        <v>120</v>
      </c>
      <c r="AL93" s="13">
        <f t="shared" si="25"/>
        <v>105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255.773</v>
      </c>
      <c r="D94" s="8">
        <v>304.19299999999998</v>
      </c>
      <c r="E94" s="8">
        <v>276.71699999999998</v>
      </c>
      <c r="F94" s="8">
        <v>277.315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288.02499999999998</v>
      </c>
      <c r="K94" s="13">
        <f t="shared" si="19"/>
        <v>-11.307999999999993</v>
      </c>
      <c r="L94" s="13">
        <f>VLOOKUP(A:A,[1]TDSheet!$A:$O,15,0)</f>
        <v>0</v>
      </c>
      <c r="M94" s="13">
        <f>VLOOKUP(A:A,[1]TDSheet!$A:$X,24,0)</f>
        <v>100</v>
      </c>
      <c r="N94" s="13"/>
      <c r="O94" s="13"/>
      <c r="P94" s="13"/>
      <c r="Q94" s="13"/>
      <c r="R94" s="13"/>
      <c r="S94" s="13"/>
      <c r="T94" s="13"/>
      <c r="U94" s="13"/>
      <c r="V94" s="15">
        <v>50</v>
      </c>
      <c r="W94" s="13">
        <f t="shared" si="20"/>
        <v>55.343399999999995</v>
      </c>
      <c r="X94" s="15">
        <v>60</v>
      </c>
      <c r="Y94" s="16">
        <f t="shared" si="21"/>
        <v>8.805295663078164</v>
      </c>
      <c r="Z94" s="13">
        <f t="shared" si="22"/>
        <v>5.0108052631388755</v>
      </c>
      <c r="AA94" s="13"/>
      <c r="AB94" s="13"/>
      <c r="AC94" s="13"/>
      <c r="AD94" s="13">
        <v>0</v>
      </c>
      <c r="AE94" s="13">
        <f>VLOOKUP(A:A,[1]TDSheet!$A:$AF,32,0)</f>
        <v>62.041200000000003</v>
      </c>
      <c r="AF94" s="13">
        <f>VLOOKUP(A:A,[1]TDSheet!$A:$AG,33,0)</f>
        <v>64.945000000000007</v>
      </c>
      <c r="AG94" s="13">
        <f>VLOOKUP(A:A,[1]TDSheet!$A:$W,23,0)</f>
        <v>55.916600000000003</v>
      </c>
      <c r="AH94" s="13">
        <f>VLOOKUP(A:A,[3]TDSheet!$A:$D,4,0)</f>
        <v>77.34</v>
      </c>
      <c r="AI94" s="13" t="e">
        <f>VLOOKUP(A:A,[1]TDSheet!$A:$AI,35,0)</f>
        <v>#N/A</v>
      </c>
      <c r="AJ94" s="13">
        <f t="shared" si="23"/>
        <v>0</v>
      </c>
      <c r="AK94" s="13">
        <f t="shared" si="24"/>
        <v>50</v>
      </c>
      <c r="AL94" s="13">
        <f t="shared" si="25"/>
        <v>60</v>
      </c>
      <c r="AM94" s="13"/>
      <c r="AN94" s="13"/>
      <c r="AO94" s="13"/>
    </row>
    <row r="95" spans="1:41" s="1" customFormat="1" ht="11.1" customHeight="1" outlineLevel="1" x14ac:dyDescent="0.2">
      <c r="A95" s="7" t="s">
        <v>98</v>
      </c>
      <c r="B95" s="7" t="s">
        <v>8</v>
      </c>
      <c r="C95" s="8">
        <v>2813.326</v>
      </c>
      <c r="D95" s="8">
        <v>3575.5740000000001</v>
      </c>
      <c r="E95" s="8">
        <v>3536.107</v>
      </c>
      <c r="F95" s="8">
        <v>2781.1480000000001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3692.098</v>
      </c>
      <c r="K95" s="13">
        <f t="shared" si="19"/>
        <v>-155.99099999999999</v>
      </c>
      <c r="L95" s="13">
        <f>VLOOKUP(A:A,[1]TDSheet!$A:$O,15,0)</f>
        <v>600</v>
      </c>
      <c r="M95" s="13">
        <f>VLOOKUP(A:A,[1]TDSheet!$A:$X,24,0)</f>
        <v>700</v>
      </c>
      <c r="N95" s="13"/>
      <c r="O95" s="13"/>
      <c r="P95" s="13"/>
      <c r="Q95" s="13"/>
      <c r="R95" s="13"/>
      <c r="S95" s="13"/>
      <c r="T95" s="13"/>
      <c r="U95" s="13"/>
      <c r="V95" s="15">
        <v>1000</v>
      </c>
      <c r="W95" s="13">
        <f t="shared" si="20"/>
        <v>707.22140000000002</v>
      </c>
      <c r="X95" s="15">
        <v>1300</v>
      </c>
      <c r="Y95" s="16">
        <f t="shared" si="21"/>
        <v>9.0228434829602158</v>
      </c>
      <c r="Z95" s="13">
        <f t="shared" si="22"/>
        <v>3.9324997801254318</v>
      </c>
      <c r="AA95" s="13"/>
      <c r="AB95" s="13"/>
      <c r="AC95" s="13"/>
      <c r="AD95" s="13">
        <v>0</v>
      </c>
      <c r="AE95" s="13">
        <f>VLOOKUP(A:A,[1]TDSheet!$A:$AF,32,0)</f>
        <v>599.56819999999993</v>
      </c>
      <c r="AF95" s="13">
        <f>VLOOKUP(A:A,[1]TDSheet!$A:$AG,33,0)</f>
        <v>667.53639999999996</v>
      </c>
      <c r="AG95" s="13">
        <f>VLOOKUP(A:A,[1]TDSheet!$A:$W,23,0)</f>
        <v>664.91639999999995</v>
      </c>
      <c r="AH95" s="13">
        <f>VLOOKUP(A:A,[3]TDSheet!$A:$D,4,0)</f>
        <v>862.16300000000001</v>
      </c>
      <c r="AI95" s="13" t="str">
        <f>VLOOKUP(A:A,[1]TDSheet!$A:$AI,35,0)</f>
        <v>ябфев</v>
      </c>
      <c r="AJ95" s="13">
        <f t="shared" si="23"/>
        <v>0</v>
      </c>
      <c r="AK95" s="13">
        <f t="shared" si="24"/>
        <v>1000</v>
      </c>
      <c r="AL95" s="13">
        <f t="shared" si="25"/>
        <v>1300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8</v>
      </c>
      <c r="C96" s="8">
        <v>3803.7930000000001</v>
      </c>
      <c r="D96" s="8">
        <v>6093.893</v>
      </c>
      <c r="E96" s="8">
        <v>4815.4780000000001</v>
      </c>
      <c r="F96" s="8">
        <v>4870.4009999999998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5135.21</v>
      </c>
      <c r="K96" s="13">
        <f t="shared" si="19"/>
        <v>-319.73199999999997</v>
      </c>
      <c r="L96" s="13">
        <f>VLOOKUP(A:A,[1]TDSheet!$A:$O,15,0)</f>
        <v>800</v>
      </c>
      <c r="M96" s="13">
        <f>VLOOKUP(A:A,[1]TDSheet!$A:$X,24,0)</f>
        <v>800</v>
      </c>
      <c r="N96" s="13"/>
      <c r="O96" s="13"/>
      <c r="P96" s="13"/>
      <c r="Q96" s="13"/>
      <c r="R96" s="13"/>
      <c r="S96" s="13"/>
      <c r="T96" s="13"/>
      <c r="U96" s="13"/>
      <c r="V96" s="15">
        <v>1000</v>
      </c>
      <c r="W96" s="13">
        <f t="shared" si="20"/>
        <v>963.09559999999999</v>
      </c>
      <c r="X96" s="15">
        <v>1900</v>
      </c>
      <c r="Y96" s="16">
        <f t="shared" si="21"/>
        <v>9.7294609174831663</v>
      </c>
      <c r="Z96" s="13">
        <f t="shared" si="22"/>
        <v>5.0570275681874159</v>
      </c>
      <c r="AA96" s="13"/>
      <c r="AB96" s="13"/>
      <c r="AC96" s="13"/>
      <c r="AD96" s="13">
        <v>0</v>
      </c>
      <c r="AE96" s="13">
        <f>VLOOKUP(A:A,[1]TDSheet!$A:$AF,32,0)</f>
        <v>1139.6928</v>
      </c>
      <c r="AF96" s="13">
        <f>VLOOKUP(A:A,[1]TDSheet!$A:$AG,33,0)</f>
        <v>1035.4072000000001</v>
      </c>
      <c r="AG96" s="13">
        <f>VLOOKUP(A:A,[1]TDSheet!$A:$W,23,0)</f>
        <v>989.18999999999994</v>
      </c>
      <c r="AH96" s="13">
        <f>VLOOKUP(A:A,[3]TDSheet!$A:$D,4,0)</f>
        <v>1017.742</v>
      </c>
      <c r="AI96" s="13" t="str">
        <f>VLOOKUP(A:A,[1]TDSheet!$A:$AI,35,0)</f>
        <v>оконч</v>
      </c>
      <c r="AJ96" s="13">
        <f t="shared" si="23"/>
        <v>0</v>
      </c>
      <c r="AK96" s="13">
        <f t="shared" si="24"/>
        <v>1000</v>
      </c>
      <c r="AL96" s="13">
        <f t="shared" si="25"/>
        <v>1900</v>
      </c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8</v>
      </c>
      <c r="C97" s="8">
        <v>1617.43</v>
      </c>
      <c r="D97" s="8">
        <v>10027.526</v>
      </c>
      <c r="E97" s="18">
        <v>4630</v>
      </c>
      <c r="F97" s="18">
        <v>5055</v>
      </c>
      <c r="G97" s="1" t="str">
        <f>VLOOKUP(A:A,[1]TDSheet!$A:$G,7,0)</f>
        <v>акк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3856.491</v>
      </c>
      <c r="K97" s="13">
        <f t="shared" si="19"/>
        <v>773.50900000000001</v>
      </c>
      <c r="L97" s="13">
        <f>VLOOKUP(A:A,[1]TDSheet!$A:$O,15,0)</f>
        <v>200</v>
      </c>
      <c r="M97" s="13">
        <f>VLOOKUP(A:A,[1]TDSheet!$A:$X,24,0)</f>
        <v>600</v>
      </c>
      <c r="N97" s="13"/>
      <c r="O97" s="13"/>
      <c r="P97" s="13"/>
      <c r="Q97" s="13"/>
      <c r="R97" s="13"/>
      <c r="S97" s="13"/>
      <c r="T97" s="13"/>
      <c r="U97" s="13"/>
      <c r="V97" s="15">
        <v>1100</v>
      </c>
      <c r="W97" s="13">
        <f t="shared" si="20"/>
        <v>926</v>
      </c>
      <c r="X97" s="15">
        <v>1900</v>
      </c>
      <c r="Y97" s="16">
        <f t="shared" si="21"/>
        <v>9.5626349892008644</v>
      </c>
      <c r="Z97" s="13">
        <f t="shared" si="22"/>
        <v>5.4589632829373649</v>
      </c>
      <c r="AA97" s="13"/>
      <c r="AB97" s="13"/>
      <c r="AC97" s="13"/>
      <c r="AD97" s="13">
        <v>0</v>
      </c>
      <c r="AE97" s="13">
        <f>VLOOKUP(A:A,[1]TDSheet!$A:$AF,32,0)</f>
        <v>659.4</v>
      </c>
      <c r="AF97" s="13">
        <f>VLOOKUP(A:A,[1]TDSheet!$A:$AG,33,0)</f>
        <v>919.8</v>
      </c>
      <c r="AG97" s="13">
        <f>VLOOKUP(A:A,[1]TDSheet!$A:$W,23,0)</f>
        <v>948.4</v>
      </c>
      <c r="AH97" s="13">
        <f>VLOOKUP(A:A,[3]TDSheet!$A:$D,4,0)</f>
        <v>846.28099999999995</v>
      </c>
      <c r="AI97" s="13" t="str">
        <f>VLOOKUP(A:A,[1]TDSheet!$A:$AI,35,0)</f>
        <v>продфев</v>
      </c>
      <c r="AJ97" s="13">
        <f t="shared" si="23"/>
        <v>0</v>
      </c>
      <c r="AK97" s="13">
        <f t="shared" si="24"/>
        <v>1100</v>
      </c>
      <c r="AL97" s="13">
        <f t="shared" si="25"/>
        <v>1900</v>
      </c>
      <c r="AM97" s="13"/>
      <c r="AN97" s="13"/>
      <c r="AO97" s="13"/>
    </row>
    <row r="98" spans="1:41" s="1" customFormat="1" ht="21.95" customHeight="1" outlineLevel="1" x14ac:dyDescent="0.2">
      <c r="A98" s="7" t="s">
        <v>101</v>
      </c>
      <c r="B98" s="7" t="s">
        <v>8</v>
      </c>
      <c r="C98" s="8">
        <v>18.940999999999999</v>
      </c>
      <c r="D98" s="8"/>
      <c r="E98" s="8">
        <v>10.736000000000001</v>
      </c>
      <c r="F98" s="8">
        <v>8.2050000000000001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11.93</v>
      </c>
      <c r="K98" s="13">
        <f t="shared" si="19"/>
        <v>-1.1939999999999991</v>
      </c>
      <c r="L98" s="13">
        <f>VLOOKUP(A:A,[1]TDSheet!$A:$O,15,0)</f>
        <v>0</v>
      </c>
      <c r="M98" s="13">
        <f>VLOOKUP(A:A,[1]TDSheet!$A:$X,24,0)</f>
        <v>0</v>
      </c>
      <c r="N98" s="13"/>
      <c r="O98" s="13"/>
      <c r="P98" s="13"/>
      <c r="Q98" s="13"/>
      <c r="R98" s="13"/>
      <c r="S98" s="13"/>
      <c r="T98" s="13"/>
      <c r="U98" s="13"/>
      <c r="V98" s="15"/>
      <c r="W98" s="13">
        <f t="shared" si="20"/>
        <v>2.1472000000000002</v>
      </c>
      <c r="X98" s="15">
        <v>10</v>
      </c>
      <c r="Y98" s="16">
        <f t="shared" si="21"/>
        <v>8.4784836065573757</v>
      </c>
      <c r="Z98" s="13">
        <f t="shared" si="22"/>
        <v>3.8212555886736213</v>
      </c>
      <c r="AA98" s="13"/>
      <c r="AB98" s="13"/>
      <c r="AC98" s="13"/>
      <c r="AD98" s="13">
        <v>0</v>
      </c>
      <c r="AE98" s="13">
        <f>VLOOKUP(A:A,[1]TDSheet!$A:$AF,32,0)</f>
        <v>1.0736000000000001</v>
      </c>
      <c r="AF98" s="13">
        <f>VLOOKUP(A:A,[1]TDSheet!$A:$AG,33,0)</f>
        <v>2.4178000000000002</v>
      </c>
      <c r="AG98" s="13">
        <f>VLOOKUP(A:A,[1]TDSheet!$A:$W,23,0)</f>
        <v>0.53680000000000005</v>
      </c>
      <c r="AH98" s="13">
        <f>VLOOKUP(A:A,[3]TDSheet!$A:$D,4,0)</f>
        <v>6.71</v>
      </c>
      <c r="AI98" s="13">
        <v>0</v>
      </c>
      <c r="AJ98" s="13">
        <f t="shared" si="23"/>
        <v>0</v>
      </c>
      <c r="AK98" s="13">
        <f t="shared" si="24"/>
        <v>0</v>
      </c>
      <c r="AL98" s="13">
        <f t="shared" si="25"/>
        <v>10</v>
      </c>
      <c r="AM98" s="13"/>
      <c r="AN98" s="13"/>
      <c r="AO98" s="13"/>
    </row>
    <row r="99" spans="1:41" s="1" customFormat="1" ht="21.95" customHeight="1" outlineLevel="1" x14ac:dyDescent="0.2">
      <c r="A99" s="7" t="s">
        <v>102</v>
      </c>
      <c r="B99" s="7" t="s">
        <v>8</v>
      </c>
      <c r="C99" s="8">
        <v>155.66900000000001</v>
      </c>
      <c r="D99" s="8">
        <v>243.2</v>
      </c>
      <c r="E99" s="8">
        <v>169.922</v>
      </c>
      <c r="F99" s="8">
        <v>225.67699999999999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171.309</v>
      </c>
      <c r="K99" s="13">
        <f t="shared" si="19"/>
        <v>-1.3870000000000005</v>
      </c>
      <c r="L99" s="13">
        <f>VLOOKUP(A:A,[1]TDSheet!$A:$O,15,0)</f>
        <v>0</v>
      </c>
      <c r="M99" s="13">
        <f>VLOOKUP(A:A,[1]TDSheet!$A:$X,24,0)</f>
        <v>60</v>
      </c>
      <c r="N99" s="13"/>
      <c r="O99" s="13"/>
      <c r="P99" s="13"/>
      <c r="Q99" s="13"/>
      <c r="R99" s="13"/>
      <c r="S99" s="13"/>
      <c r="T99" s="13"/>
      <c r="U99" s="13"/>
      <c r="V99" s="15"/>
      <c r="W99" s="13">
        <f t="shared" si="20"/>
        <v>33.984400000000001</v>
      </c>
      <c r="X99" s="15"/>
      <c r="Y99" s="16">
        <f t="shared" si="21"/>
        <v>8.4061216322783405</v>
      </c>
      <c r="Z99" s="13">
        <f t="shared" si="22"/>
        <v>6.6406056896693775</v>
      </c>
      <c r="AA99" s="13"/>
      <c r="AB99" s="13"/>
      <c r="AC99" s="13"/>
      <c r="AD99" s="13">
        <v>0</v>
      </c>
      <c r="AE99" s="13">
        <f>VLOOKUP(A:A,[1]TDSheet!$A:$AF,32,0)</f>
        <v>28.754399999999997</v>
      </c>
      <c r="AF99" s="13">
        <f>VLOOKUP(A:A,[1]TDSheet!$A:$AG,33,0)</f>
        <v>44.070599999999999</v>
      </c>
      <c r="AG99" s="13">
        <f>VLOOKUP(A:A,[1]TDSheet!$A:$W,23,0)</f>
        <v>38.702999999999996</v>
      </c>
      <c r="AH99" s="13">
        <f>VLOOKUP(A:A,[3]TDSheet!$A:$D,4,0)</f>
        <v>39.216000000000001</v>
      </c>
      <c r="AI99" s="13">
        <f>VLOOKUP(A:A,[1]TDSheet!$A:$AI,35,0)</f>
        <v>0</v>
      </c>
      <c r="AJ99" s="13">
        <f t="shared" si="23"/>
        <v>0</v>
      </c>
      <c r="AK99" s="13">
        <f t="shared" si="24"/>
        <v>0</v>
      </c>
      <c r="AL99" s="13">
        <f t="shared" si="25"/>
        <v>0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64</v>
      </c>
      <c r="D100" s="8">
        <v>169</v>
      </c>
      <c r="E100" s="8">
        <v>108</v>
      </c>
      <c r="F100" s="8">
        <v>118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163</v>
      </c>
      <c r="K100" s="13">
        <f t="shared" si="19"/>
        <v>-55</v>
      </c>
      <c r="L100" s="13">
        <f>VLOOKUP(A:A,[1]TDSheet!$A:$O,15,0)</f>
        <v>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3"/>
      <c r="V100" s="15">
        <v>50</v>
      </c>
      <c r="W100" s="13">
        <f t="shared" si="20"/>
        <v>21.6</v>
      </c>
      <c r="X100" s="15">
        <v>30</v>
      </c>
      <c r="Y100" s="16">
        <f t="shared" si="21"/>
        <v>9.1666666666666661</v>
      </c>
      <c r="Z100" s="13">
        <f t="shared" si="22"/>
        <v>5.4629629629629628</v>
      </c>
      <c r="AA100" s="13"/>
      <c r="AB100" s="13"/>
      <c r="AC100" s="13"/>
      <c r="AD100" s="13">
        <v>0</v>
      </c>
      <c r="AE100" s="13">
        <f>VLOOKUP(A:A,[1]TDSheet!$A:$AF,32,0)</f>
        <v>19.8</v>
      </c>
      <c r="AF100" s="13">
        <f>VLOOKUP(A:A,[1]TDSheet!$A:$AG,33,0)</f>
        <v>22.6</v>
      </c>
      <c r="AG100" s="13">
        <f>VLOOKUP(A:A,[1]TDSheet!$A:$W,23,0)</f>
        <v>18.399999999999999</v>
      </c>
      <c r="AH100" s="13">
        <f>VLOOKUP(A:A,[3]TDSheet!$A:$D,4,0)</f>
        <v>24</v>
      </c>
      <c r="AI100" s="13" t="e">
        <f>VLOOKUP(A:A,[1]TDSheet!$A:$AI,35,0)</f>
        <v>#N/A</v>
      </c>
      <c r="AJ100" s="13">
        <f t="shared" si="23"/>
        <v>0</v>
      </c>
      <c r="AK100" s="13">
        <f t="shared" si="24"/>
        <v>25</v>
      </c>
      <c r="AL100" s="13">
        <f t="shared" si="25"/>
        <v>15</v>
      </c>
      <c r="AM100" s="13"/>
      <c r="AN100" s="13"/>
      <c r="AO100" s="13"/>
    </row>
    <row r="101" spans="1:41" s="1" customFormat="1" ht="21.95" customHeight="1" outlineLevel="1" x14ac:dyDescent="0.2">
      <c r="A101" s="7" t="s">
        <v>104</v>
      </c>
      <c r="B101" s="7" t="s">
        <v>12</v>
      </c>
      <c r="C101" s="8">
        <v>7</v>
      </c>
      <c r="D101" s="8">
        <v>7</v>
      </c>
      <c r="E101" s="8">
        <v>3</v>
      </c>
      <c r="F101" s="8"/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4</v>
      </c>
      <c r="K101" s="13">
        <f t="shared" si="19"/>
        <v>-1</v>
      </c>
      <c r="L101" s="13">
        <f>VLOOKUP(A:A,[1]TDSheet!$A:$O,15,0)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5">
        <v>10</v>
      </c>
      <c r="W101" s="13">
        <f t="shared" si="20"/>
        <v>0.6</v>
      </c>
      <c r="X101" s="15"/>
      <c r="Y101" s="16">
        <f t="shared" si="21"/>
        <v>16.666666666666668</v>
      </c>
      <c r="Z101" s="13">
        <f t="shared" si="22"/>
        <v>0</v>
      </c>
      <c r="AA101" s="13"/>
      <c r="AB101" s="13"/>
      <c r="AC101" s="13"/>
      <c r="AD101" s="13">
        <v>0</v>
      </c>
      <c r="AE101" s="13">
        <f>VLOOKUP(A:A,[1]TDSheet!$A:$AF,32,0)</f>
        <v>1.8</v>
      </c>
      <c r="AF101" s="13">
        <f>VLOOKUP(A:A,[1]TDSheet!$A:$AG,33,0)</f>
        <v>0.8</v>
      </c>
      <c r="AG101" s="13">
        <f>VLOOKUP(A:A,[1]TDSheet!$A:$W,23,0)</f>
        <v>0.8</v>
      </c>
      <c r="AH101" s="13">
        <v>0</v>
      </c>
      <c r="AI101" s="13">
        <v>0</v>
      </c>
      <c r="AJ101" s="13">
        <f t="shared" si="23"/>
        <v>0</v>
      </c>
      <c r="AK101" s="13">
        <f t="shared" si="24"/>
        <v>4</v>
      </c>
      <c r="AL101" s="13">
        <f t="shared" si="25"/>
        <v>0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8</v>
      </c>
      <c r="C102" s="8">
        <v>189.27600000000001</v>
      </c>
      <c r="D102" s="8">
        <v>2.6659999999999999</v>
      </c>
      <c r="E102" s="8">
        <v>128.06</v>
      </c>
      <c r="F102" s="8">
        <v>59.883000000000003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146.41900000000001</v>
      </c>
      <c r="K102" s="13">
        <f t="shared" si="19"/>
        <v>-18.359000000000009</v>
      </c>
      <c r="L102" s="13">
        <f>VLOOKUP(A:A,[1]TDSheet!$A:$O,15,0)</f>
        <v>0</v>
      </c>
      <c r="M102" s="13">
        <f>VLOOKUP(A:A,[1]TDSheet!$A:$X,24,0)</f>
        <v>0</v>
      </c>
      <c r="N102" s="13"/>
      <c r="O102" s="13"/>
      <c r="P102" s="13"/>
      <c r="Q102" s="13"/>
      <c r="R102" s="13"/>
      <c r="S102" s="13"/>
      <c r="T102" s="13"/>
      <c r="U102" s="13"/>
      <c r="V102" s="15">
        <v>60</v>
      </c>
      <c r="W102" s="13">
        <f t="shared" si="20"/>
        <v>25.612000000000002</v>
      </c>
      <c r="X102" s="15">
        <v>40</v>
      </c>
      <c r="Y102" s="16">
        <f t="shared" si="21"/>
        <v>6.2425035139778231</v>
      </c>
      <c r="Z102" s="13">
        <f t="shared" si="22"/>
        <v>2.3380837107605807</v>
      </c>
      <c r="AA102" s="13"/>
      <c r="AB102" s="13"/>
      <c r="AC102" s="13"/>
      <c r="AD102" s="13">
        <v>0</v>
      </c>
      <c r="AE102" s="13">
        <f>VLOOKUP(A:A,[1]TDSheet!$A:$AF,32,0)</f>
        <v>0</v>
      </c>
      <c r="AF102" s="13">
        <f>VLOOKUP(A:A,[1]TDSheet!$A:$AG,33,0)</f>
        <v>0</v>
      </c>
      <c r="AG102" s="13">
        <f>VLOOKUP(A:A,[1]TDSheet!$A:$W,23,0)</f>
        <v>11.463800000000001</v>
      </c>
      <c r="AH102" s="13">
        <f>VLOOKUP(A:A,[3]TDSheet!$A:$D,4,0)</f>
        <v>24.085999999999999</v>
      </c>
      <c r="AI102" s="13">
        <v>0</v>
      </c>
      <c r="AJ102" s="13">
        <f t="shared" si="23"/>
        <v>0</v>
      </c>
      <c r="AK102" s="13">
        <f t="shared" si="24"/>
        <v>60</v>
      </c>
      <c r="AL102" s="13">
        <f t="shared" si="25"/>
        <v>40</v>
      </c>
      <c r="AM102" s="13"/>
      <c r="AN102" s="13"/>
      <c r="AO102" s="13"/>
    </row>
    <row r="103" spans="1:41" s="1" customFormat="1" ht="11.1" customHeight="1" outlineLevel="1" x14ac:dyDescent="0.2">
      <c r="A103" s="17" t="s">
        <v>106</v>
      </c>
      <c r="B103" s="7" t="s">
        <v>12</v>
      </c>
      <c r="C103" s="8">
        <v>80</v>
      </c>
      <c r="D103" s="8">
        <v>4</v>
      </c>
      <c r="E103" s="8">
        <v>18</v>
      </c>
      <c r="F103" s="8">
        <v>60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34</v>
      </c>
      <c r="K103" s="13">
        <f t="shared" si="19"/>
        <v>-16</v>
      </c>
      <c r="L103" s="13">
        <f>VLOOKUP(A:A,[1]TDSheet!$A:$O,15,0)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3.6</v>
      </c>
      <c r="X103" s="15"/>
      <c r="Y103" s="16">
        <f t="shared" si="21"/>
        <v>16.666666666666668</v>
      </c>
      <c r="Z103" s="13">
        <f t="shared" si="22"/>
        <v>16.666666666666668</v>
      </c>
      <c r="AA103" s="13"/>
      <c r="AB103" s="13"/>
      <c r="AC103" s="13"/>
      <c r="AD103" s="13">
        <v>0</v>
      </c>
      <c r="AE103" s="13">
        <f>VLOOKUP(A:A,[1]TDSheet!$A:$AF,32,0)</f>
        <v>13.2</v>
      </c>
      <c r="AF103" s="13">
        <f>VLOOKUP(A:A,[1]TDSheet!$A:$AG,33,0)</f>
        <v>8.8000000000000007</v>
      </c>
      <c r="AG103" s="13">
        <f>VLOOKUP(A:A,[1]TDSheet!$A:$W,23,0)</f>
        <v>5.8</v>
      </c>
      <c r="AH103" s="13">
        <f>VLOOKUP(A:A,[3]TDSheet!$A:$D,4,0)</f>
        <v>2</v>
      </c>
      <c r="AI103" s="20" t="str">
        <f>VLOOKUP(A:A,[1]TDSheet!$A:$AI,35,0)</f>
        <v>увел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  <c r="AO103" s="13"/>
    </row>
    <row r="104" spans="1:41" s="1" customFormat="1" ht="11.1" customHeight="1" outlineLevel="1" x14ac:dyDescent="0.2">
      <c r="A104" s="17" t="s">
        <v>107</v>
      </c>
      <c r="B104" s="7" t="s">
        <v>12</v>
      </c>
      <c r="C104" s="8">
        <v>162</v>
      </c>
      <c r="D104" s="8">
        <v>1</v>
      </c>
      <c r="E104" s="8">
        <v>40</v>
      </c>
      <c r="F104" s="8">
        <v>122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65</v>
      </c>
      <c r="K104" s="13">
        <f t="shared" si="19"/>
        <v>-25</v>
      </c>
      <c r="L104" s="13">
        <f>VLOOKUP(A:A,[1]TDSheet!$A:$O,15,0)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8</v>
      </c>
      <c r="X104" s="15"/>
      <c r="Y104" s="16">
        <f t="shared" si="21"/>
        <v>15.25</v>
      </c>
      <c r="Z104" s="13">
        <f t="shared" si="22"/>
        <v>15.25</v>
      </c>
      <c r="AA104" s="13"/>
      <c r="AB104" s="13"/>
      <c r="AC104" s="13"/>
      <c r="AD104" s="13">
        <v>0</v>
      </c>
      <c r="AE104" s="13">
        <f>VLOOKUP(A:A,[1]TDSheet!$A:$AF,32,0)</f>
        <v>28</v>
      </c>
      <c r="AF104" s="13">
        <f>VLOOKUP(A:A,[1]TDSheet!$A:$AG,33,0)</f>
        <v>15</v>
      </c>
      <c r="AG104" s="13">
        <f>VLOOKUP(A:A,[1]TDSheet!$A:$W,23,0)</f>
        <v>7.8</v>
      </c>
      <c r="AH104" s="13">
        <f>VLOOKUP(A:A,[3]TDSheet!$A:$D,4,0)</f>
        <v>1</v>
      </c>
      <c r="AI104" s="20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  <c r="AO104" s="13"/>
    </row>
    <row r="105" spans="1:41" s="1" customFormat="1" ht="11.1" customHeight="1" outlineLevel="1" x14ac:dyDescent="0.2">
      <c r="A105" s="17" t="s">
        <v>108</v>
      </c>
      <c r="B105" s="7" t="s">
        <v>12</v>
      </c>
      <c r="C105" s="8">
        <v>134</v>
      </c>
      <c r="D105" s="8">
        <v>2</v>
      </c>
      <c r="E105" s="8">
        <v>31</v>
      </c>
      <c r="F105" s="8">
        <v>101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52</v>
      </c>
      <c r="K105" s="13">
        <f t="shared" si="19"/>
        <v>-21</v>
      </c>
      <c r="L105" s="13">
        <f>VLOOKUP(A:A,[1]TDSheet!$A:$O,15,0)</f>
        <v>0</v>
      </c>
      <c r="M105" s="13">
        <f>VLOOKUP(A:A,[1]TDSheet!$A:$X,24,0)</f>
        <v>0</v>
      </c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6.2</v>
      </c>
      <c r="X105" s="15"/>
      <c r="Y105" s="16">
        <f t="shared" si="21"/>
        <v>16.29032258064516</v>
      </c>
      <c r="Z105" s="13">
        <f t="shared" si="22"/>
        <v>16.29032258064516</v>
      </c>
      <c r="AA105" s="13"/>
      <c r="AB105" s="13"/>
      <c r="AC105" s="13"/>
      <c r="AD105" s="13">
        <v>0</v>
      </c>
      <c r="AE105" s="13">
        <f>VLOOKUP(A:A,[1]TDSheet!$A:$AF,32,0)</f>
        <v>24.8</v>
      </c>
      <c r="AF105" s="13">
        <f>VLOOKUP(A:A,[1]TDSheet!$A:$AG,33,0)</f>
        <v>15.6</v>
      </c>
      <c r="AG105" s="13">
        <f>VLOOKUP(A:A,[1]TDSheet!$A:$W,23,0)</f>
        <v>8.8000000000000007</v>
      </c>
      <c r="AH105" s="13">
        <f>VLOOKUP(A:A,[3]TDSheet!$A:$D,4,0)</f>
        <v>2</v>
      </c>
      <c r="AI105" s="20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  <c r="AO105" s="13"/>
    </row>
    <row r="106" spans="1:41" s="1" customFormat="1" ht="21.95" customHeight="1" outlineLevel="1" x14ac:dyDescent="0.2">
      <c r="A106" s="7" t="s">
        <v>109</v>
      </c>
      <c r="B106" s="7" t="s">
        <v>12</v>
      </c>
      <c r="C106" s="8">
        <v>368</v>
      </c>
      <c r="D106" s="8">
        <v>1003</v>
      </c>
      <c r="E106" s="8">
        <v>851</v>
      </c>
      <c r="F106" s="8">
        <v>488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1090</v>
      </c>
      <c r="K106" s="13">
        <f t="shared" si="19"/>
        <v>-239</v>
      </c>
      <c r="L106" s="13">
        <f>VLOOKUP(A:A,[1]TDSheet!$A:$O,15,0)</f>
        <v>200</v>
      </c>
      <c r="M106" s="13">
        <f>VLOOKUP(A:A,[1]TDSheet!$A:$X,24,0)</f>
        <v>550</v>
      </c>
      <c r="N106" s="13"/>
      <c r="O106" s="13"/>
      <c r="P106" s="13"/>
      <c r="Q106" s="13"/>
      <c r="R106" s="13"/>
      <c r="S106" s="13"/>
      <c r="T106" s="13"/>
      <c r="U106" s="13"/>
      <c r="V106" s="15">
        <v>200</v>
      </c>
      <c r="W106" s="13">
        <f t="shared" si="20"/>
        <v>170.2</v>
      </c>
      <c r="X106" s="15">
        <v>200</v>
      </c>
      <c r="Y106" s="16">
        <f t="shared" si="21"/>
        <v>9.6239717978848418</v>
      </c>
      <c r="Z106" s="13">
        <f t="shared" si="22"/>
        <v>2.8672150411280848</v>
      </c>
      <c r="AA106" s="13"/>
      <c r="AB106" s="13"/>
      <c r="AC106" s="13"/>
      <c r="AD106" s="13">
        <v>0</v>
      </c>
      <c r="AE106" s="13">
        <f>VLOOKUP(A:A,[1]TDSheet!$A:$AF,32,0)</f>
        <v>135.4</v>
      </c>
      <c r="AF106" s="13">
        <f>VLOOKUP(A:A,[1]TDSheet!$A:$AG,33,0)</f>
        <v>113.4</v>
      </c>
      <c r="AG106" s="13">
        <f>VLOOKUP(A:A,[1]TDSheet!$A:$W,23,0)</f>
        <v>177.6</v>
      </c>
      <c r="AH106" s="13">
        <f>VLOOKUP(A:A,[3]TDSheet!$A:$D,4,0)</f>
        <v>191</v>
      </c>
      <c r="AI106" s="13" t="e">
        <f>VLOOKUP(A:A,[1]TDSheet!$A:$AI,35,0)</f>
        <v>#N/A</v>
      </c>
      <c r="AJ106" s="13">
        <f t="shared" si="23"/>
        <v>0</v>
      </c>
      <c r="AK106" s="13">
        <f t="shared" si="24"/>
        <v>60</v>
      </c>
      <c r="AL106" s="13">
        <f t="shared" si="25"/>
        <v>60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361</v>
      </c>
      <c r="D107" s="8">
        <v>614</v>
      </c>
      <c r="E107" s="8">
        <v>552</v>
      </c>
      <c r="F107" s="8">
        <v>392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607</v>
      </c>
      <c r="K107" s="13">
        <f t="shared" si="19"/>
        <v>-55</v>
      </c>
      <c r="L107" s="13">
        <f>VLOOKUP(A:A,[1]TDSheet!$A:$O,15,0)</f>
        <v>150</v>
      </c>
      <c r="M107" s="13">
        <f>VLOOKUP(A:A,[1]TDSheet!$A:$X,24,0)</f>
        <v>250</v>
      </c>
      <c r="N107" s="13"/>
      <c r="O107" s="13"/>
      <c r="P107" s="13"/>
      <c r="Q107" s="13"/>
      <c r="R107" s="13"/>
      <c r="S107" s="13"/>
      <c r="T107" s="13"/>
      <c r="U107" s="13"/>
      <c r="V107" s="15"/>
      <c r="W107" s="13">
        <f t="shared" si="20"/>
        <v>110.4</v>
      </c>
      <c r="X107" s="15">
        <v>200</v>
      </c>
      <c r="Y107" s="16">
        <f t="shared" si="21"/>
        <v>8.9855072463768106</v>
      </c>
      <c r="Z107" s="13">
        <f t="shared" si="22"/>
        <v>3.5507246376811592</v>
      </c>
      <c r="AA107" s="13"/>
      <c r="AB107" s="13"/>
      <c r="AC107" s="13"/>
      <c r="AD107" s="13">
        <v>0</v>
      </c>
      <c r="AE107" s="13">
        <f>VLOOKUP(A:A,[1]TDSheet!$A:$AF,32,0)</f>
        <v>82</v>
      </c>
      <c r="AF107" s="13">
        <f>VLOOKUP(A:A,[1]TDSheet!$A:$AG,33,0)</f>
        <v>100.6</v>
      </c>
      <c r="AG107" s="13">
        <f>VLOOKUP(A:A,[1]TDSheet!$A:$W,23,0)</f>
        <v>114.8</v>
      </c>
      <c r="AH107" s="13">
        <f>VLOOKUP(A:A,[3]TDSheet!$A:$D,4,0)</f>
        <v>131</v>
      </c>
      <c r="AI107" s="13" t="e">
        <f>VLOOKUP(A:A,[1]TDSheet!$A:$AI,35,0)</f>
        <v>#N/A</v>
      </c>
      <c r="AJ107" s="13">
        <f t="shared" si="23"/>
        <v>0</v>
      </c>
      <c r="AK107" s="13">
        <f t="shared" si="24"/>
        <v>0</v>
      </c>
      <c r="AL107" s="13">
        <f t="shared" si="25"/>
        <v>60</v>
      </c>
      <c r="AM107" s="13"/>
      <c r="AN107" s="13"/>
      <c r="AO107" s="13"/>
    </row>
    <row r="108" spans="1:41" s="1" customFormat="1" ht="11.1" customHeight="1" outlineLevel="1" x14ac:dyDescent="0.2">
      <c r="A108" s="7" t="s">
        <v>111</v>
      </c>
      <c r="B108" s="7" t="s">
        <v>12</v>
      </c>
      <c r="C108" s="8">
        <v>284</v>
      </c>
      <c r="D108" s="8">
        <v>833</v>
      </c>
      <c r="E108" s="8">
        <v>523</v>
      </c>
      <c r="F108" s="8">
        <v>573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626</v>
      </c>
      <c r="K108" s="13">
        <f t="shared" si="19"/>
        <v>-103</v>
      </c>
      <c r="L108" s="13">
        <f>VLOOKUP(A:A,[1]TDSheet!$A:$O,15,0)</f>
        <v>0</v>
      </c>
      <c r="M108" s="13">
        <f>VLOOKUP(A:A,[1]TDSheet!$A:$X,24,0)</f>
        <v>100</v>
      </c>
      <c r="N108" s="13"/>
      <c r="O108" s="13"/>
      <c r="P108" s="13"/>
      <c r="Q108" s="13"/>
      <c r="R108" s="13"/>
      <c r="S108" s="13"/>
      <c r="T108" s="13"/>
      <c r="U108" s="13"/>
      <c r="V108" s="15">
        <v>100</v>
      </c>
      <c r="W108" s="13">
        <f t="shared" si="20"/>
        <v>104.6</v>
      </c>
      <c r="X108" s="15">
        <v>150</v>
      </c>
      <c r="Y108" s="16">
        <f t="shared" si="21"/>
        <v>8.8240917782026767</v>
      </c>
      <c r="Z108" s="13">
        <f t="shared" si="22"/>
        <v>5.4780114722753348</v>
      </c>
      <c r="AA108" s="13"/>
      <c r="AB108" s="13"/>
      <c r="AC108" s="13"/>
      <c r="AD108" s="13">
        <v>0</v>
      </c>
      <c r="AE108" s="13">
        <f>VLOOKUP(A:A,[1]TDSheet!$A:$AF,32,0)</f>
        <v>92</v>
      </c>
      <c r="AF108" s="13">
        <f>VLOOKUP(A:A,[1]TDSheet!$A:$AG,33,0)</f>
        <v>104.2</v>
      </c>
      <c r="AG108" s="13">
        <f>VLOOKUP(A:A,[1]TDSheet!$A:$W,23,0)</f>
        <v>107</v>
      </c>
      <c r="AH108" s="13">
        <f>VLOOKUP(A:A,[3]TDSheet!$A:$D,4,0)</f>
        <v>143</v>
      </c>
      <c r="AI108" s="13" t="e">
        <f>VLOOKUP(A:A,[1]TDSheet!$A:$AI,35,0)</f>
        <v>#N/A</v>
      </c>
      <c r="AJ108" s="13">
        <f t="shared" si="23"/>
        <v>0</v>
      </c>
      <c r="AK108" s="13">
        <f t="shared" si="24"/>
        <v>30</v>
      </c>
      <c r="AL108" s="13">
        <f t="shared" si="25"/>
        <v>45</v>
      </c>
      <c r="AM108" s="13"/>
      <c r="AN108" s="13"/>
      <c r="AO108" s="13"/>
    </row>
    <row r="109" spans="1:41" s="1" customFormat="1" ht="11.1" customHeight="1" outlineLevel="1" x14ac:dyDescent="0.2">
      <c r="A109" s="7" t="s">
        <v>112</v>
      </c>
      <c r="B109" s="7" t="s">
        <v>12</v>
      </c>
      <c r="C109" s="8">
        <v>270</v>
      </c>
      <c r="D109" s="8">
        <v>497</v>
      </c>
      <c r="E109" s="8">
        <v>440</v>
      </c>
      <c r="F109" s="8">
        <v>306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484</v>
      </c>
      <c r="K109" s="13">
        <f t="shared" si="19"/>
        <v>-44</v>
      </c>
      <c r="L109" s="13">
        <f>VLOOKUP(A:A,[1]TDSheet!$A:$O,15,0)</f>
        <v>100</v>
      </c>
      <c r="M109" s="13">
        <f>VLOOKUP(A:A,[1]TDSheet!$A:$X,24,0)</f>
        <v>150</v>
      </c>
      <c r="N109" s="13"/>
      <c r="O109" s="13"/>
      <c r="P109" s="13"/>
      <c r="Q109" s="13"/>
      <c r="R109" s="13"/>
      <c r="S109" s="13"/>
      <c r="T109" s="13"/>
      <c r="U109" s="13"/>
      <c r="V109" s="15">
        <v>100</v>
      </c>
      <c r="W109" s="13">
        <f t="shared" si="20"/>
        <v>88</v>
      </c>
      <c r="X109" s="15">
        <v>150</v>
      </c>
      <c r="Y109" s="16">
        <f t="shared" si="21"/>
        <v>9.1590909090909083</v>
      </c>
      <c r="Z109" s="13">
        <f t="shared" si="22"/>
        <v>3.4772727272727271</v>
      </c>
      <c r="AA109" s="13"/>
      <c r="AB109" s="13"/>
      <c r="AC109" s="13"/>
      <c r="AD109" s="13">
        <v>0</v>
      </c>
      <c r="AE109" s="13">
        <f>VLOOKUP(A:A,[1]TDSheet!$A:$AF,32,0)</f>
        <v>63.4</v>
      </c>
      <c r="AF109" s="13">
        <f>VLOOKUP(A:A,[1]TDSheet!$A:$AG,33,0)</f>
        <v>78.599999999999994</v>
      </c>
      <c r="AG109" s="13">
        <f>VLOOKUP(A:A,[1]TDSheet!$A:$W,23,0)</f>
        <v>84.6</v>
      </c>
      <c r="AH109" s="13">
        <f>VLOOKUP(A:A,[3]TDSheet!$A:$D,4,0)</f>
        <v>117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30</v>
      </c>
      <c r="AL109" s="13">
        <f t="shared" si="25"/>
        <v>45</v>
      </c>
      <c r="AM109" s="13"/>
      <c r="AN109" s="13"/>
      <c r="AO109" s="13"/>
    </row>
    <row r="110" spans="1:41" s="1" customFormat="1" ht="21.95" customHeight="1" outlineLevel="1" x14ac:dyDescent="0.2">
      <c r="A110" s="17" t="s">
        <v>113</v>
      </c>
      <c r="B110" s="7" t="s">
        <v>8</v>
      </c>
      <c r="C110" s="8">
        <v>30.459</v>
      </c>
      <c r="D110" s="8">
        <v>15.959</v>
      </c>
      <c r="E110" s="8">
        <v>9.5920000000000005</v>
      </c>
      <c r="F110" s="8">
        <v>36.826000000000001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22</v>
      </c>
      <c r="K110" s="13">
        <f t="shared" si="19"/>
        <v>-12.407999999999999</v>
      </c>
      <c r="L110" s="13">
        <f>VLOOKUP(A:A,[1]TDSheet!$A:$O,15,0)</f>
        <v>0</v>
      </c>
      <c r="M110" s="13">
        <f>VLOOKUP(A:A,[1]TDSheet!$A:$X,24,0)</f>
        <v>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1.9184000000000001</v>
      </c>
      <c r="X110" s="15"/>
      <c r="Y110" s="16">
        <f t="shared" si="21"/>
        <v>19.196205170975812</v>
      </c>
      <c r="Z110" s="13">
        <f t="shared" si="22"/>
        <v>19.196205170975812</v>
      </c>
      <c r="AA110" s="13"/>
      <c r="AB110" s="13"/>
      <c r="AC110" s="13"/>
      <c r="AD110" s="13">
        <v>0</v>
      </c>
      <c r="AE110" s="13">
        <f>VLOOKUP(A:A,[1]TDSheet!$A:$AF,32,0)</f>
        <v>9.5169999999999995</v>
      </c>
      <c r="AF110" s="13">
        <f>VLOOKUP(A:A,[1]TDSheet!$A:$AG,33,0)</f>
        <v>4.1196000000000002</v>
      </c>
      <c r="AG110" s="13">
        <f>VLOOKUP(A:A,[1]TDSheet!$A:$W,23,0)</f>
        <v>0.82799999999999996</v>
      </c>
      <c r="AH110" s="13">
        <f>VLOOKUP(A:A,[3]TDSheet!$A:$D,4,0)</f>
        <v>4.0720000000000001</v>
      </c>
      <c r="AI110" s="20" t="str">
        <f>VLOOKUP(A:A,[1]TDSheet!$A:$AI,35,0)</f>
        <v>увел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  <c r="AO110" s="13"/>
    </row>
    <row r="111" spans="1:41" s="1" customFormat="1" ht="21.95" customHeight="1" outlineLevel="1" x14ac:dyDescent="0.2">
      <c r="A111" s="7" t="s">
        <v>114</v>
      </c>
      <c r="B111" s="7" t="s">
        <v>12</v>
      </c>
      <c r="C111" s="8">
        <v>489</v>
      </c>
      <c r="D111" s="8">
        <v>552</v>
      </c>
      <c r="E111" s="8">
        <v>548</v>
      </c>
      <c r="F111" s="8">
        <v>463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660</v>
      </c>
      <c r="K111" s="13">
        <f t="shared" si="19"/>
        <v>-112</v>
      </c>
      <c r="L111" s="13">
        <f>VLOOKUP(A:A,[1]TDSheet!$A:$O,15,0)</f>
        <v>0</v>
      </c>
      <c r="M111" s="13">
        <f>VLOOKUP(A:A,[1]TDSheet!$A:$X,24,0)</f>
        <v>200</v>
      </c>
      <c r="N111" s="13"/>
      <c r="O111" s="13"/>
      <c r="P111" s="13"/>
      <c r="Q111" s="13"/>
      <c r="R111" s="13"/>
      <c r="S111" s="13"/>
      <c r="T111" s="13"/>
      <c r="U111" s="13"/>
      <c r="V111" s="15">
        <v>150</v>
      </c>
      <c r="W111" s="13">
        <f t="shared" si="20"/>
        <v>109.6</v>
      </c>
      <c r="X111" s="15">
        <v>150</v>
      </c>
      <c r="Y111" s="16">
        <f t="shared" si="21"/>
        <v>8.7864963503649633</v>
      </c>
      <c r="Z111" s="13">
        <f t="shared" si="22"/>
        <v>4.2244525547445262</v>
      </c>
      <c r="AA111" s="13"/>
      <c r="AB111" s="13"/>
      <c r="AC111" s="13"/>
      <c r="AD111" s="13">
        <v>0</v>
      </c>
      <c r="AE111" s="13">
        <f>VLOOKUP(A:A,[1]TDSheet!$A:$AF,32,0)</f>
        <v>111.8</v>
      </c>
      <c r="AF111" s="13">
        <f>VLOOKUP(A:A,[1]TDSheet!$A:$AG,33,0)</f>
        <v>123.6</v>
      </c>
      <c r="AG111" s="13">
        <f>VLOOKUP(A:A,[1]TDSheet!$A:$W,23,0)</f>
        <v>104</v>
      </c>
      <c r="AH111" s="13">
        <f>VLOOKUP(A:A,[3]TDSheet!$A:$D,4,0)</f>
        <v>133</v>
      </c>
      <c r="AI111" s="13">
        <f>VLOOKUP(A:A,[1]TDSheet!$A:$AI,35,0)</f>
        <v>0</v>
      </c>
      <c r="AJ111" s="13">
        <f t="shared" si="23"/>
        <v>0</v>
      </c>
      <c r="AK111" s="13">
        <f t="shared" si="24"/>
        <v>42.000000000000007</v>
      </c>
      <c r="AL111" s="13">
        <f t="shared" si="25"/>
        <v>42.000000000000007</v>
      </c>
      <c r="AM111" s="13"/>
      <c r="AN111" s="13"/>
      <c r="AO111" s="13"/>
    </row>
    <row r="112" spans="1:41" s="1" customFormat="1" ht="11.1" customHeight="1" outlineLevel="1" x14ac:dyDescent="0.2">
      <c r="A112" s="7" t="s">
        <v>115</v>
      </c>
      <c r="B112" s="7" t="s">
        <v>12</v>
      </c>
      <c r="C112" s="8">
        <v>11</v>
      </c>
      <c r="D112" s="8">
        <v>6</v>
      </c>
      <c r="E112" s="8">
        <v>1</v>
      </c>
      <c r="F112" s="8">
        <v>11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26</v>
      </c>
      <c r="K112" s="13">
        <f t="shared" si="19"/>
        <v>-25</v>
      </c>
      <c r="L112" s="13">
        <f>VLOOKUP(A:A,[1]TDSheet!$A:$O,15,0)</f>
        <v>0</v>
      </c>
      <c r="M112" s="13">
        <f>VLOOKUP(A:A,[1]TDSheet!$A:$X,24,0)</f>
        <v>0</v>
      </c>
      <c r="N112" s="13"/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0.2</v>
      </c>
      <c r="X112" s="15"/>
      <c r="Y112" s="16">
        <f t="shared" si="21"/>
        <v>55</v>
      </c>
      <c r="Z112" s="13">
        <f t="shared" si="22"/>
        <v>55</v>
      </c>
      <c r="AA112" s="13"/>
      <c r="AB112" s="13"/>
      <c r="AC112" s="13"/>
      <c r="AD112" s="13">
        <v>0</v>
      </c>
      <c r="AE112" s="13">
        <f>VLOOKUP(A:A,[1]TDSheet!$A:$AF,32,0)</f>
        <v>2.6</v>
      </c>
      <c r="AF112" s="13">
        <f>VLOOKUP(A:A,[1]TDSheet!$A:$AG,33,0)</f>
        <v>0.8</v>
      </c>
      <c r="AG112" s="13">
        <f>VLOOKUP(A:A,[1]TDSheet!$A:$W,23,0)</f>
        <v>1.2</v>
      </c>
      <c r="AH112" s="13">
        <v>0</v>
      </c>
      <c r="AI112" s="22" t="s">
        <v>150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  <c r="AO112" s="13"/>
    </row>
    <row r="113" spans="1:41" s="1" customFormat="1" ht="21.95" customHeight="1" outlineLevel="1" x14ac:dyDescent="0.2">
      <c r="A113" s="7" t="s">
        <v>116</v>
      </c>
      <c r="B113" s="7" t="s">
        <v>8</v>
      </c>
      <c r="C113" s="8">
        <v>7.2439999999999998</v>
      </c>
      <c r="D113" s="8">
        <v>64.524000000000001</v>
      </c>
      <c r="E113" s="8">
        <v>13.6</v>
      </c>
      <c r="F113" s="8">
        <v>36.283000000000001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23.501999999999999</v>
      </c>
      <c r="K113" s="13">
        <f t="shared" si="19"/>
        <v>-9.9019999999999992</v>
      </c>
      <c r="L113" s="13">
        <f>VLOOKUP(A:A,[1]TDSheet!$A:$O,15,0)</f>
        <v>0</v>
      </c>
      <c r="M113" s="13">
        <f>VLOOKUP(A:A,[1]TDSheet!$A:$X,24,0)</f>
        <v>0</v>
      </c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2.7199999999999998</v>
      </c>
      <c r="X113" s="15"/>
      <c r="Y113" s="16">
        <f t="shared" si="21"/>
        <v>13.33933823529412</v>
      </c>
      <c r="Z113" s="13">
        <f t="shared" si="22"/>
        <v>13.33933823529412</v>
      </c>
      <c r="AA113" s="13"/>
      <c r="AB113" s="13"/>
      <c r="AC113" s="13"/>
      <c r="AD113" s="13">
        <v>0</v>
      </c>
      <c r="AE113" s="13">
        <f>VLOOKUP(A:A,[1]TDSheet!$A:$AF,32,0)</f>
        <v>8.9385999999999992</v>
      </c>
      <c r="AF113" s="13">
        <f>VLOOKUP(A:A,[1]TDSheet!$A:$AG,33,0)</f>
        <v>4.9636000000000005</v>
      </c>
      <c r="AG113" s="13">
        <f>VLOOKUP(A:A,[1]TDSheet!$A:$W,23,0)</f>
        <v>0.81600000000000006</v>
      </c>
      <c r="AH113" s="13">
        <f>VLOOKUP(A:A,[3]TDSheet!$A:$D,4,0)</f>
        <v>10.88</v>
      </c>
      <c r="AI113" s="20" t="str">
        <f>VLOOKUP(A:A,[1]TDSheet!$A:$AI,35,0)</f>
        <v>увел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  <c r="AO113" s="13"/>
    </row>
    <row r="114" spans="1:41" s="1" customFormat="1" ht="11.1" customHeight="1" outlineLevel="1" x14ac:dyDescent="0.2">
      <c r="A114" s="7" t="s">
        <v>117</v>
      </c>
      <c r="B114" s="7" t="s">
        <v>8</v>
      </c>
      <c r="C114" s="8">
        <v>38.31</v>
      </c>
      <c r="D114" s="8">
        <v>16.27</v>
      </c>
      <c r="E114" s="8">
        <v>23.367000000000001</v>
      </c>
      <c r="F114" s="8">
        <v>16.36</v>
      </c>
      <c r="G114" s="1" t="str">
        <f>VLOOKUP(A:A,[1]TDSheet!$A:$G,7,0)</f>
        <v>н03,01,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62.557000000000002</v>
      </c>
      <c r="K114" s="13">
        <f t="shared" si="19"/>
        <v>-39.19</v>
      </c>
      <c r="L114" s="13">
        <f>VLOOKUP(A:A,[1]TDSheet!$A:$O,15,0)</f>
        <v>40</v>
      </c>
      <c r="M114" s="13">
        <f>VLOOKUP(A:A,[1]TDSheet!$A:$X,24,0)</f>
        <v>0</v>
      </c>
      <c r="N114" s="13"/>
      <c r="O114" s="13"/>
      <c r="P114" s="13"/>
      <c r="Q114" s="13"/>
      <c r="R114" s="13"/>
      <c r="S114" s="13"/>
      <c r="T114" s="13"/>
      <c r="U114" s="13"/>
      <c r="V114" s="15"/>
      <c r="W114" s="13">
        <f t="shared" si="20"/>
        <v>4.6734</v>
      </c>
      <c r="X114" s="15"/>
      <c r="Y114" s="16">
        <f t="shared" si="21"/>
        <v>12.059742371720803</v>
      </c>
      <c r="Z114" s="13">
        <f t="shared" si="22"/>
        <v>3.5006633286258397</v>
      </c>
      <c r="AA114" s="13"/>
      <c r="AB114" s="13"/>
      <c r="AC114" s="13"/>
      <c r="AD114" s="13">
        <v>0</v>
      </c>
      <c r="AE114" s="13">
        <f>VLOOKUP(A:A,[1]TDSheet!$A:$AF,32,0)</f>
        <v>10.9778</v>
      </c>
      <c r="AF114" s="13">
        <f>VLOOKUP(A:A,[1]TDSheet!$A:$AG,33,0)</f>
        <v>9.8691999999999993</v>
      </c>
      <c r="AG114" s="13">
        <f>VLOOKUP(A:A,[1]TDSheet!$A:$W,23,0)</f>
        <v>6.5011999999999999</v>
      </c>
      <c r="AH114" s="13">
        <f>VLOOKUP(A:A,[3]TDSheet!$A:$D,4,0)</f>
        <v>4.2510000000000003</v>
      </c>
      <c r="AI114" s="20" t="str">
        <f>VLOOKUP(A:A,[1]TDSheet!$A:$AI,35,0)</f>
        <v>увел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  <c r="AO114" s="13"/>
    </row>
    <row r="115" spans="1:41" s="1" customFormat="1" ht="11.1" customHeight="1" outlineLevel="1" x14ac:dyDescent="0.2">
      <c r="A115" s="7" t="s">
        <v>118</v>
      </c>
      <c r="B115" s="7" t="s">
        <v>8</v>
      </c>
      <c r="C115" s="8">
        <v>67.709000000000003</v>
      </c>
      <c r="D115" s="8"/>
      <c r="E115" s="8">
        <v>58.515000000000001</v>
      </c>
      <c r="F115" s="8">
        <v>9.1940000000000008</v>
      </c>
      <c r="G115" s="1" t="str">
        <f>VLOOKUP(A:A,[1]TDSheet!$A:$G,7,0)</f>
        <v>н03,01,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78.289000000000001</v>
      </c>
      <c r="K115" s="13">
        <f t="shared" si="19"/>
        <v>-19.774000000000001</v>
      </c>
      <c r="L115" s="13">
        <f>VLOOKUP(A:A,[1]TDSheet!$A:$O,15,0)</f>
        <v>0</v>
      </c>
      <c r="M115" s="13">
        <f>VLOOKUP(A:A,[1]TDSheet!$A:$X,24,0)</f>
        <v>20</v>
      </c>
      <c r="N115" s="13"/>
      <c r="O115" s="13"/>
      <c r="P115" s="13"/>
      <c r="Q115" s="13"/>
      <c r="R115" s="13"/>
      <c r="S115" s="13"/>
      <c r="T115" s="13"/>
      <c r="U115" s="13"/>
      <c r="V115" s="15">
        <v>30</v>
      </c>
      <c r="W115" s="13">
        <f t="shared" si="20"/>
        <v>11.702999999999999</v>
      </c>
      <c r="X115" s="15">
        <v>20</v>
      </c>
      <c r="Y115" s="16">
        <f t="shared" si="21"/>
        <v>6.7669828249166883</v>
      </c>
      <c r="Z115" s="13">
        <f t="shared" si="22"/>
        <v>0.78561052721524405</v>
      </c>
      <c r="AA115" s="13"/>
      <c r="AB115" s="13"/>
      <c r="AC115" s="13"/>
      <c r="AD115" s="13">
        <v>0</v>
      </c>
      <c r="AE115" s="13">
        <f>VLOOKUP(A:A,[1]TDSheet!$A:$AF,32,0)</f>
        <v>14.806000000000001</v>
      </c>
      <c r="AF115" s="13">
        <f>VLOOKUP(A:A,[1]TDSheet!$A:$AG,33,0)</f>
        <v>11.4764</v>
      </c>
      <c r="AG115" s="13">
        <f>VLOOKUP(A:A,[1]TDSheet!$A:$W,23,0)</f>
        <v>9.0376000000000012</v>
      </c>
      <c r="AH115" s="13">
        <f>VLOOKUP(A:A,[3]TDSheet!$A:$D,4,0)</f>
        <v>5.1349999999999998</v>
      </c>
      <c r="AI115" s="13">
        <v>0</v>
      </c>
      <c r="AJ115" s="13">
        <f t="shared" si="23"/>
        <v>0</v>
      </c>
      <c r="AK115" s="13">
        <f t="shared" si="24"/>
        <v>30</v>
      </c>
      <c r="AL115" s="13">
        <f t="shared" si="25"/>
        <v>20</v>
      </c>
      <c r="AM115" s="13"/>
      <c r="AN115" s="13"/>
      <c r="AO115" s="13"/>
    </row>
    <row r="116" spans="1:41" s="1" customFormat="1" ht="11.1" customHeight="1" outlineLevel="1" x14ac:dyDescent="0.2">
      <c r="A116" s="7" t="s">
        <v>119</v>
      </c>
      <c r="B116" s="7" t="s">
        <v>8</v>
      </c>
      <c r="C116" s="8">
        <v>13.529</v>
      </c>
      <c r="D116" s="8">
        <v>24.757999999999999</v>
      </c>
      <c r="E116" s="8">
        <v>27.654</v>
      </c>
      <c r="F116" s="8">
        <v>4.0810000000000004</v>
      </c>
      <c r="G116" s="1" t="str">
        <f>VLOOKUP(A:A,[1]TDSheet!$A:$G,7,0)</f>
        <v>н03,01,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72.128</v>
      </c>
      <c r="K116" s="13">
        <f t="shared" si="19"/>
        <v>-44.474000000000004</v>
      </c>
      <c r="L116" s="13">
        <f>VLOOKUP(A:A,[1]TDSheet!$A:$O,15,0)</f>
        <v>0</v>
      </c>
      <c r="M116" s="13">
        <f>VLOOKUP(A:A,[1]TDSheet!$A:$X,24,0)</f>
        <v>10</v>
      </c>
      <c r="N116" s="13"/>
      <c r="O116" s="13"/>
      <c r="P116" s="13"/>
      <c r="Q116" s="13"/>
      <c r="R116" s="13"/>
      <c r="S116" s="13"/>
      <c r="T116" s="13"/>
      <c r="U116" s="13"/>
      <c r="V116" s="15">
        <v>30</v>
      </c>
      <c r="W116" s="13">
        <f t="shared" si="20"/>
        <v>5.5308000000000002</v>
      </c>
      <c r="X116" s="15"/>
      <c r="Y116" s="16">
        <f t="shared" si="21"/>
        <v>7.9700947421711152</v>
      </c>
      <c r="Z116" s="13">
        <f t="shared" si="22"/>
        <v>0.73786793953858398</v>
      </c>
      <c r="AA116" s="13"/>
      <c r="AB116" s="13"/>
      <c r="AC116" s="13"/>
      <c r="AD116" s="13">
        <v>0</v>
      </c>
      <c r="AE116" s="13">
        <f>VLOOKUP(A:A,[1]TDSheet!$A:$AF,32,0)</f>
        <v>9.5427999999999997</v>
      </c>
      <c r="AF116" s="13">
        <f>VLOOKUP(A:A,[1]TDSheet!$A:$AG,33,0)</f>
        <v>12.968399999999999</v>
      </c>
      <c r="AG116" s="13">
        <f>VLOOKUP(A:A,[1]TDSheet!$A:$W,23,0)</f>
        <v>5.67</v>
      </c>
      <c r="AH116" s="13">
        <f>VLOOKUP(A:A,[3]TDSheet!$A:$D,4,0)</f>
        <v>9.4640000000000004</v>
      </c>
      <c r="AI116" s="13">
        <f>VLOOKUP(A:A,[1]TDSheet!$A:$AI,35,0)</f>
        <v>0</v>
      </c>
      <c r="AJ116" s="13">
        <f t="shared" si="23"/>
        <v>0</v>
      </c>
      <c r="AK116" s="13">
        <f t="shared" si="24"/>
        <v>30</v>
      </c>
      <c r="AL116" s="13">
        <f t="shared" si="25"/>
        <v>0</v>
      </c>
      <c r="AM116" s="13"/>
      <c r="AN116" s="13"/>
      <c r="AO116" s="13"/>
    </row>
    <row r="117" spans="1:41" s="1" customFormat="1" ht="11.1" customHeight="1" outlineLevel="1" x14ac:dyDescent="0.2">
      <c r="A117" s="17" t="s">
        <v>121</v>
      </c>
      <c r="B117" s="7" t="s">
        <v>12</v>
      </c>
      <c r="C117" s="8">
        <v>856</v>
      </c>
      <c r="D117" s="8">
        <v>11</v>
      </c>
      <c r="E117" s="8">
        <v>229</v>
      </c>
      <c r="F117" s="8">
        <v>628</v>
      </c>
      <c r="G117" s="1" t="str">
        <f>VLOOKUP(A:A,[1]TDSheet!$A:$G,7,0)</f>
        <v>помзв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270</v>
      </c>
      <c r="K117" s="13">
        <f t="shared" si="19"/>
        <v>-41</v>
      </c>
      <c r="L117" s="13">
        <f>VLOOKUP(A:A,[1]TDSheet!$A:$O,15,0)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45.8</v>
      </c>
      <c r="X117" s="15"/>
      <c r="Y117" s="16">
        <f t="shared" si="21"/>
        <v>13.711790393013102</v>
      </c>
      <c r="Z117" s="13">
        <f t="shared" si="22"/>
        <v>13.711790393013102</v>
      </c>
      <c r="AA117" s="13"/>
      <c r="AB117" s="13"/>
      <c r="AC117" s="13"/>
      <c r="AD117" s="13">
        <v>0</v>
      </c>
      <c r="AE117" s="13">
        <f>VLOOKUP(A:A,[1]TDSheet!$A:$AF,32,0)</f>
        <v>0</v>
      </c>
      <c r="AF117" s="13">
        <f>VLOOKUP(A:A,[1]TDSheet!$A:$AG,33,0)</f>
        <v>8.1999999999999993</v>
      </c>
      <c r="AG117" s="13">
        <f>VLOOKUP(A:A,[1]TDSheet!$A:$W,23,0)</f>
        <v>45.4</v>
      </c>
      <c r="AH117" s="13">
        <f>VLOOKUP(A:A,[3]TDSheet!$A:$D,4,0)</f>
        <v>30</v>
      </c>
      <c r="AI117" s="20" t="str">
        <f>VLOOKUP(A:A,[1]TDSheet!$A:$AI,35,0)</f>
        <v>увел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  <c r="AO117" s="13"/>
    </row>
    <row r="118" spans="1:41" s="1" customFormat="1" ht="11.1" customHeight="1" outlineLevel="1" x14ac:dyDescent="0.2">
      <c r="A118" s="7" t="s">
        <v>120</v>
      </c>
      <c r="B118" s="7" t="s">
        <v>8</v>
      </c>
      <c r="C118" s="8">
        <v>367.714</v>
      </c>
      <c r="D118" s="8">
        <v>2375.2139999999999</v>
      </c>
      <c r="E118" s="18">
        <v>927.53399999999999</v>
      </c>
      <c r="F118" s="18">
        <v>1250.18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962.86300000000006</v>
      </c>
      <c r="K118" s="13">
        <f t="shared" si="19"/>
        <v>-35.329000000000065</v>
      </c>
      <c r="L118" s="13">
        <f>VLOOKUP(A:A,[1]TDSheet!$A:$O,15,0)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185.5068</v>
      </c>
      <c r="X118" s="15"/>
      <c r="Y118" s="16">
        <f t="shared" si="21"/>
        <v>6.739267778863093</v>
      </c>
      <c r="Z118" s="13">
        <f t="shared" si="22"/>
        <v>6.739267778863093</v>
      </c>
      <c r="AA118" s="13"/>
      <c r="AB118" s="13"/>
      <c r="AC118" s="13"/>
      <c r="AD118" s="13">
        <v>0</v>
      </c>
      <c r="AE118" s="13">
        <f>VLOOKUP(A:A,[1]TDSheet!$A:$AF,32,0)</f>
        <v>150.72539999999998</v>
      </c>
      <c r="AF118" s="13">
        <f>VLOOKUP(A:A,[1]TDSheet!$A:$AG,33,0)</f>
        <v>161.93620000000001</v>
      </c>
      <c r="AG118" s="13">
        <f>VLOOKUP(A:A,[1]TDSheet!$A:$W,23,0)</f>
        <v>173.49439999999998</v>
      </c>
      <c r="AH118" s="13">
        <f>VLOOKUP(A:A,[3]TDSheet!$A:$D,4,0)</f>
        <v>235.00399999999999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  <c r="AO118" s="13"/>
    </row>
    <row r="119" spans="1:41" s="1" customFormat="1" ht="11.1" customHeight="1" outlineLevel="1" x14ac:dyDescent="0.2">
      <c r="A119" s="7" t="s">
        <v>122</v>
      </c>
      <c r="B119" s="7" t="s">
        <v>12</v>
      </c>
      <c r="C119" s="8">
        <v>-172</v>
      </c>
      <c r="D119" s="8">
        <v>1494</v>
      </c>
      <c r="E119" s="18">
        <v>1074</v>
      </c>
      <c r="F119" s="18">
        <v>207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1480</v>
      </c>
      <c r="K119" s="13">
        <f t="shared" si="19"/>
        <v>-406</v>
      </c>
      <c r="L119" s="13">
        <f>VLOOKUP(A:A,[1]TDSheet!$A:$O,15,0)</f>
        <v>0</v>
      </c>
      <c r="M119" s="13">
        <f>VLOOKUP(A:A,[1]TDSheet!$A:$X,24,0)</f>
        <v>0</v>
      </c>
      <c r="N119" s="13"/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214.8</v>
      </c>
      <c r="X119" s="15"/>
      <c r="Y119" s="16">
        <f t="shared" si="21"/>
        <v>0.96368715083798873</v>
      </c>
      <c r="Z119" s="13">
        <f t="shared" si="22"/>
        <v>0.96368715083798873</v>
      </c>
      <c r="AA119" s="13"/>
      <c r="AB119" s="13"/>
      <c r="AC119" s="13"/>
      <c r="AD119" s="13">
        <v>0</v>
      </c>
      <c r="AE119" s="13">
        <f>VLOOKUP(A:A,[1]TDSheet!$A:$AF,32,0)</f>
        <v>0</v>
      </c>
      <c r="AF119" s="13">
        <f>VLOOKUP(A:A,[1]TDSheet!$A:$AG,33,0)</f>
        <v>96.4</v>
      </c>
      <c r="AG119" s="13">
        <f>VLOOKUP(A:A,[1]TDSheet!$A:$W,23,0)</f>
        <v>213.4</v>
      </c>
      <c r="AH119" s="19">
        <f>VLOOKUP(A:A,[3]TDSheet!$A:$D,4,0)</f>
        <v>319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  <c r="AO119" s="13"/>
    </row>
    <row r="120" spans="1:41" s="1" customFormat="1" ht="11.1" customHeight="1" outlineLevel="1" x14ac:dyDescent="0.2">
      <c r="A120" s="7" t="s">
        <v>123</v>
      </c>
      <c r="B120" s="7" t="s">
        <v>12</v>
      </c>
      <c r="C120" s="8">
        <v>781</v>
      </c>
      <c r="D120" s="8">
        <v>19</v>
      </c>
      <c r="E120" s="18">
        <v>432</v>
      </c>
      <c r="F120" s="18">
        <v>354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464</v>
      </c>
      <c r="K120" s="13">
        <f t="shared" si="19"/>
        <v>-32</v>
      </c>
      <c r="L120" s="13">
        <f>VLOOKUP(A:A,[1]TDSheet!$A:$O,15,0)</f>
        <v>0</v>
      </c>
      <c r="M120" s="13">
        <f>VLOOKUP(A:A,[1]TDSheet!$A:$X,24,0)</f>
        <v>0</v>
      </c>
      <c r="N120" s="13"/>
      <c r="O120" s="13"/>
      <c r="P120" s="13"/>
      <c r="Q120" s="13"/>
      <c r="R120" s="13"/>
      <c r="S120" s="13"/>
      <c r="T120" s="13"/>
      <c r="U120" s="13"/>
      <c r="V120" s="15"/>
      <c r="W120" s="13">
        <f t="shared" si="20"/>
        <v>86.4</v>
      </c>
      <c r="X120" s="15"/>
      <c r="Y120" s="16">
        <f t="shared" si="21"/>
        <v>4.0972222222222223</v>
      </c>
      <c r="Z120" s="13">
        <f t="shared" si="22"/>
        <v>4.0972222222222223</v>
      </c>
      <c r="AA120" s="13"/>
      <c r="AB120" s="13"/>
      <c r="AC120" s="13"/>
      <c r="AD120" s="13">
        <v>0</v>
      </c>
      <c r="AE120" s="13">
        <f>VLOOKUP(A:A,[1]TDSheet!$A:$AF,32,0)</f>
        <v>180.8</v>
      </c>
      <c r="AF120" s="13">
        <f>VLOOKUP(A:A,[1]TDSheet!$A:$AG,33,0)</f>
        <v>102.4</v>
      </c>
      <c r="AG120" s="13">
        <f>VLOOKUP(A:A,[1]TDSheet!$A:$W,23,0)</f>
        <v>90.4</v>
      </c>
      <c r="AH120" s="13">
        <f>VLOOKUP(A:A,[3]TDSheet!$A:$D,4,0)</f>
        <v>118</v>
      </c>
      <c r="AI120" s="13" t="e">
        <f>VLOOKUP(A:A,[1]TDSheet!$A:$AI,35,0)</f>
        <v>#N/A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  <c r="AO120" s="13"/>
    </row>
    <row r="121" spans="1:41" s="1" customFormat="1" ht="11.1" customHeight="1" outlineLevel="1" x14ac:dyDescent="0.2">
      <c r="A121" s="7" t="s">
        <v>124</v>
      </c>
      <c r="B121" s="7" t="s">
        <v>8</v>
      </c>
      <c r="C121" s="8">
        <v>-21.283000000000001</v>
      </c>
      <c r="D121" s="8">
        <v>724.77700000000004</v>
      </c>
      <c r="E121" s="18">
        <v>476.67</v>
      </c>
      <c r="F121" s="18">
        <v>206.11199999999999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530.43600000000004</v>
      </c>
      <c r="K121" s="13">
        <f t="shared" si="19"/>
        <v>-53.76600000000002</v>
      </c>
      <c r="L121" s="13">
        <f>VLOOKUP(A:A,[1]TDSheet!$A:$O,15,0)</f>
        <v>0</v>
      </c>
      <c r="M121" s="13">
        <f>VLOOKUP(A:A,[1]TDSheet!$A:$X,24,0)</f>
        <v>0</v>
      </c>
      <c r="N121" s="13"/>
      <c r="O121" s="13"/>
      <c r="P121" s="13"/>
      <c r="Q121" s="13"/>
      <c r="R121" s="13"/>
      <c r="S121" s="13"/>
      <c r="T121" s="13"/>
      <c r="U121" s="13"/>
      <c r="V121" s="15"/>
      <c r="W121" s="13">
        <f t="shared" si="20"/>
        <v>95.334000000000003</v>
      </c>
      <c r="X121" s="15"/>
      <c r="Y121" s="16">
        <f t="shared" si="21"/>
        <v>2.161998867140789</v>
      </c>
      <c r="Z121" s="13">
        <f t="shared" si="22"/>
        <v>2.161998867140789</v>
      </c>
      <c r="AA121" s="13"/>
      <c r="AB121" s="13"/>
      <c r="AC121" s="13"/>
      <c r="AD121" s="13">
        <v>0</v>
      </c>
      <c r="AE121" s="13">
        <f>VLOOKUP(A:A,[1]TDSheet!$A:$AF,32,0)</f>
        <v>0</v>
      </c>
      <c r="AF121" s="13">
        <f>VLOOKUP(A:A,[1]TDSheet!$A:$AG,33,0)</f>
        <v>81.4636</v>
      </c>
      <c r="AG121" s="13">
        <f>VLOOKUP(A:A,[1]TDSheet!$A:$W,23,0)</f>
        <v>82.111999999999995</v>
      </c>
      <c r="AH121" s="19">
        <f>VLOOKUP(A:A,[3]TDSheet!$A:$D,4,0)</f>
        <v>125.77</v>
      </c>
      <c r="AI121" s="13" t="e">
        <f>VLOOKUP(A:A,[1]TDSheet!$A:$AI,35,0)</f>
        <v>#N/A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  <c r="AO12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2025-02-19T09:08:24Z</dcterms:modified>
</cp:coreProperties>
</file>