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F9C5C68-C169-44B3-9409-A61BED865F0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O580" i="1"/>
  <c r="BM580" i="1"/>
  <c r="Y580" i="1"/>
  <c r="P580" i="1"/>
  <c r="X578" i="1"/>
  <c r="X577" i="1"/>
  <c r="BO576" i="1"/>
  <c r="BM576" i="1"/>
  <c r="Y576" i="1"/>
  <c r="P576" i="1"/>
  <c r="BO575" i="1"/>
  <c r="BM575" i="1"/>
  <c r="Y575" i="1"/>
  <c r="BO574" i="1"/>
  <c r="BM574" i="1"/>
  <c r="Y574" i="1"/>
  <c r="P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O565" i="1"/>
  <c r="BM565" i="1"/>
  <c r="Y565" i="1"/>
  <c r="BO564" i="1"/>
  <c r="BM564" i="1"/>
  <c r="Y564" i="1"/>
  <c r="P564" i="1"/>
  <c r="BO563" i="1"/>
  <c r="BM563" i="1"/>
  <c r="Y563" i="1"/>
  <c r="X561" i="1"/>
  <c r="X560" i="1"/>
  <c r="BO559" i="1"/>
  <c r="BM559" i="1"/>
  <c r="Y559" i="1"/>
  <c r="BO558" i="1"/>
  <c r="BM558" i="1"/>
  <c r="Y558" i="1"/>
  <c r="P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O521" i="1"/>
  <c r="BM521" i="1"/>
  <c r="Z521" i="1"/>
  <c r="Y521" i="1"/>
  <c r="P521" i="1"/>
  <c r="X518" i="1"/>
  <c r="X517" i="1"/>
  <c r="BO516" i="1"/>
  <c r="BM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BO479" i="1"/>
  <c r="BM479" i="1"/>
  <c r="Y479" i="1"/>
  <c r="BP479" i="1" s="1"/>
  <c r="BO478" i="1"/>
  <c r="BM478" i="1"/>
  <c r="Y478" i="1"/>
  <c r="BP478" i="1" s="1"/>
  <c r="BO477" i="1"/>
  <c r="BM477" i="1"/>
  <c r="Y477" i="1"/>
  <c r="BP477" i="1" s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O443" i="1"/>
  <c r="BM443" i="1"/>
  <c r="Y443" i="1"/>
  <c r="P443" i="1"/>
  <c r="X440" i="1"/>
  <c r="X439" i="1"/>
  <c r="BO438" i="1"/>
  <c r="BM438" i="1"/>
  <c r="Y438" i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BP429" i="1" s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BP396" i="1" s="1"/>
  <c r="P396" i="1"/>
  <c r="X394" i="1"/>
  <c r="X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P366" i="1"/>
  <c r="X364" i="1"/>
  <c r="X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BP340" i="1" s="1"/>
  <c r="P340" i="1"/>
  <c r="X338" i="1"/>
  <c r="X337" i="1"/>
  <c r="BO336" i="1"/>
  <c r="BM336" i="1"/>
  <c r="Y336" i="1"/>
  <c r="BP336" i="1" s="1"/>
  <c r="P336" i="1"/>
  <c r="BO335" i="1"/>
  <c r="BM335" i="1"/>
  <c r="Y335" i="1"/>
  <c r="Y337" i="1" s="1"/>
  <c r="P335" i="1"/>
  <c r="X332" i="1"/>
  <c r="X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O280" i="1"/>
  <c r="BM280" i="1"/>
  <c r="Y280" i="1"/>
  <c r="P280" i="1"/>
  <c r="BO279" i="1"/>
  <c r="BM279" i="1"/>
  <c r="Y279" i="1"/>
  <c r="P279" i="1"/>
  <c r="BO278" i="1"/>
  <c r="BM278" i="1"/>
  <c r="Y278" i="1"/>
  <c r="BP278" i="1" s="1"/>
  <c r="P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X265" i="1"/>
  <c r="X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X252" i="1"/>
  <c r="X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N227" i="1"/>
  <c r="BM227" i="1"/>
  <c r="Z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X217" i="1"/>
  <c r="X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O188" i="1"/>
  <c r="BM188" i="1"/>
  <c r="Y188" i="1"/>
  <c r="P188" i="1"/>
  <c r="BO187" i="1"/>
  <c r="BM187" i="1"/>
  <c r="Y187" i="1"/>
  <c r="BP187" i="1" s="1"/>
  <c r="P187" i="1"/>
  <c r="BO186" i="1"/>
  <c r="BM186" i="1"/>
  <c r="Y186" i="1"/>
  <c r="BP186" i="1" s="1"/>
  <c r="P186" i="1"/>
  <c r="X184" i="1"/>
  <c r="X183" i="1"/>
  <c r="BO182" i="1"/>
  <c r="BM182" i="1"/>
  <c r="Y182" i="1"/>
  <c r="Y183" i="1" s="1"/>
  <c r="P182" i="1"/>
  <c r="X178" i="1"/>
  <c r="X177" i="1"/>
  <c r="BO176" i="1"/>
  <c r="BM176" i="1"/>
  <c r="Y176" i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BP157" i="1" s="1"/>
  <c r="P157" i="1"/>
  <c r="BO156" i="1"/>
  <c r="BM156" i="1"/>
  <c r="Y156" i="1"/>
  <c r="X154" i="1"/>
  <c r="X153" i="1"/>
  <c r="BO152" i="1"/>
  <c r="BM152" i="1"/>
  <c r="Y152" i="1"/>
  <c r="BP152" i="1" s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O146" i="1"/>
  <c r="BM146" i="1"/>
  <c r="Y146" i="1"/>
  <c r="P146" i="1"/>
  <c r="BO145" i="1"/>
  <c r="BM145" i="1"/>
  <c r="Y145" i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X137" i="1"/>
  <c r="X136" i="1"/>
  <c r="BO135" i="1"/>
  <c r="BM135" i="1"/>
  <c r="Y135" i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X127" i="1"/>
  <c r="X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X121" i="1"/>
  <c r="X120" i="1"/>
  <c r="BO119" i="1"/>
  <c r="BM119" i="1"/>
  <c r="Y119" i="1"/>
  <c r="Z119" i="1" s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X112" i="1"/>
  <c r="X111" i="1"/>
  <c r="BO110" i="1"/>
  <c r="BM110" i="1"/>
  <c r="Y110" i="1"/>
  <c r="BP110" i="1" s="1"/>
  <c r="P110" i="1"/>
  <c r="BO109" i="1"/>
  <c r="BM109" i="1"/>
  <c r="Y109" i="1"/>
  <c r="BP109" i="1" s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O99" i="1"/>
  <c r="BM99" i="1"/>
  <c r="Y99" i="1"/>
  <c r="BP99" i="1" s="1"/>
  <c r="P99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2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P57" i="1"/>
  <c r="X54" i="1"/>
  <c r="X53" i="1"/>
  <c r="BO52" i="1"/>
  <c r="BM52" i="1"/>
  <c r="Y52" i="1"/>
  <c r="BP52" i="1" s="1"/>
  <c r="P52" i="1"/>
  <c r="BO51" i="1"/>
  <c r="BM51" i="1"/>
  <c r="Y51" i="1"/>
  <c r="Y53" i="1" s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BP46" i="1" s="1"/>
  <c r="P46" i="1"/>
  <c r="BO45" i="1"/>
  <c r="BM45" i="1"/>
  <c r="Y45" i="1"/>
  <c r="BP45" i="1" s="1"/>
  <c r="P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499" i="1" l="1"/>
  <c r="BN499" i="1"/>
  <c r="Z499" i="1"/>
  <c r="BP514" i="1"/>
  <c r="BN514" i="1"/>
  <c r="Z514" i="1"/>
  <c r="BP547" i="1"/>
  <c r="BN547" i="1"/>
  <c r="Z547" i="1"/>
  <c r="BP569" i="1"/>
  <c r="BN569" i="1"/>
  <c r="Z569" i="1"/>
  <c r="BP573" i="1"/>
  <c r="BN573" i="1"/>
  <c r="Z573" i="1"/>
  <c r="Y589" i="1"/>
  <c r="Y588" i="1"/>
  <c r="BP586" i="1"/>
  <c r="BN586" i="1"/>
  <c r="Z586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X667" i="1"/>
  <c r="X665" i="1"/>
  <c r="Y33" i="1"/>
  <c r="Z43" i="1"/>
  <c r="BN43" i="1"/>
  <c r="Z58" i="1"/>
  <c r="BN58" i="1"/>
  <c r="Z70" i="1"/>
  <c r="BN70" i="1"/>
  <c r="Y80" i="1"/>
  <c r="Z84" i="1"/>
  <c r="BN84" i="1"/>
  <c r="Z94" i="1"/>
  <c r="BN94" i="1"/>
  <c r="Z107" i="1"/>
  <c r="BN107" i="1"/>
  <c r="Z110" i="1"/>
  <c r="BN110" i="1"/>
  <c r="Z123" i="1"/>
  <c r="BN123" i="1"/>
  <c r="Z133" i="1"/>
  <c r="BN133" i="1"/>
  <c r="Z152" i="1"/>
  <c r="BN152" i="1"/>
  <c r="Z157" i="1"/>
  <c r="BN157" i="1"/>
  <c r="H675" i="1"/>
  <c r="Y172" i="1"/>
  <c r="Z182" i="1"/>
  <c r="Z183" i="1" s="1"/>
  <c r="BN182" i="1"/>
  <c r="BP182" i="1"/>
  <c r="Z186" i="1"/>
  <c r="BN186" i="1"/>
  <c r="Z199" i="1"/>
  <c r="BN199" i="1"/>
  <c r="Z213" i="1"/>
  <c r="BN213" i="1"/>
  <c r="Z223" i="1"/>
  <c r="BN223" i="1"/>
  <c r="Z244" i="1"/>
  <c r="BN244" i="1"/>
  <c r="Z255" i="1"/>
  <c r="BN255" i="1"/>
  <c r="Z263" i="1"/>
  <c r="BN263" i="1"/>
  <c r="Z278" i="1"/>
  <c r="BN278" i="1"/>
  <c r="Y293" i="1"/>
  <c r="Z299" i="1"/>
  <c r="BN299" i="1"/>
  <c r="Z336" i="1"/>
  <c r="BN336" i="1"/>
  <c r="Z340" i="1"/>
  <c r="BN340" i="1"/>
  <c r="Z362" i="1"/>
  <c r="BN362" i="1"/>
  <c r="Z375" i="1"/>
  <c r="BN375" i="1"/>
  <c r="Z396" i="1"/>
  <c r="BN396" i="1"/>
  <c r="Z417" i="1"/>
  <c r="BN417" i="1"/>
  <c r="Z429" i="1"/>
  <c r="BN429" i="1"/>
  <c r="Z449" i="1"/>
  <c r="BN449" i="1"/>
  <c r="Z477" i="1"/>
  <c r="BN477" i="1"/>
  <c r="Z478" i="1"/>
  <c r="BN478" i="1"/>
  <c r="Z479" i="1"/>
  <c r="BN479" i="1"/>
  <c r="Z484" i="1"/>
  <c r="BN484" i="1"/>
  <c r="Z485" i="1"/>
  <c r="BN485" i="1"/>
  <c r="BP492" i="1"/>
  <c r="BN492" i="1"/>
  <c r="Z492" i="1"/>
  <c r="BP513" i="1"/>
  <c r="BN513" i="1"/>
  <c r="Z513" i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BP539" i="1"/>
  <c r="BN539" i="1"/>
  <c r="Z539" i="1"/>
  <c r="BP548" i="1"/>
  <c r="BN548" i="1"/>
  <c r="Z548" i="1"/>
  <c r="BP570" i="1"/>
  <c r="BN570" i="1"/>
  <c r="Z570" i="1"/>
  <c r="BP576" i="1"/>
  <c r="BN576" i="1"/>
  <c r="Z576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AB675" i="1"/>
  <c r="F9" i="1"/>
  <c r="F10" i="1"/>
  <c r="Z22" i="1"/>
  <c r="Z23" i="1" s="1"/>
  <c r="BN22" i="1"/>
  <c r="BP22" i="1"/>
  <c r="Z26" i="1"/>
  <c r="BN26" i="1"/>
  <c r="BP26" i="1"/>
  <c r="Z31" i="1"/>
  <c r="BN31" i="1"/>
  <c r="C675" i="1"/>
  <c r="Z45" i="1"/>
  <c r="BN45" i="1"/>
  <c r="Z51" i="1"/>
  <c r="BN51" i="1"/>
  <c r="BP51" i="1"/>
  <c r="D675" i="1"/>
  <c r="Z60" i="1"/>
  <c r="BN60" i="1"/>
  <c r="Z68" i="1"/>
  <c r="BN68" i="1"/>
  <c r="Z74" i="1"/>
  <c r="BN74" i="1"/>
  <c r="BP74" i="1"/>
  <c r="Z78" i="1"/>
  <c r="BN78" i="1"/>
  <c r="Y90" i="1"/>
  <c r="Z86" i="1"/>
  <c r="BN86" i="1"/>
  <c r="Z92" i="1"/>
  <c r="BN92" i="1"/>
  <c r="BP92" i="1"/>
  <c r="Z99" i="1"/>
  <c r="BN99" i="1"/>
  <c r="Z105" i="1"/>
  <c r="BN105" i="1"/>
  <c r="BP105" i="1"/>
  <c r="Z115" i="1"/>
  <c r="BN115" i="1"/>
  <c r="BP131" i="1"/>
  <c r="BN131" i="1"/>
  <c r="Z131" i="1"/>
  <c r="G675" i="1"/>
  <c r="BP146" i="1"/>
  <c r="BN146" i="1"/>
  <c r="Z146" i="1"/>
  <c r="BP176" i="1"/>
  <c r="BN176" i="1"/>
  <c r="Z176" i="1"/>
  <c r="BP192" i="1"/>
  <c r="BN192" i="1"/>
  <c r="Z192" i="1"/>
  <c r="BP211" i="1"/>
  <c r="BN211" i="1"/>
  <c r="Z211" i="1"/>
  <c r="BP221" i="1"/>
  <c r="BN221" i="1"/>
  <c r="Z221" i="1"/>
  <c r="BP237" i="1"/>
  <c r="BN237" i="1"/>
  <c r="Z237" i="1"/>
  <c r="BP250" i="1"/>
  <c r="BN250" i="1"/>
  <c r="Z250" i="1"/>
  <c r="BP261" i="1"/>
  <c r="BN261" i="1"/>
  <c r="Z261" i="1"/>
  <c r="BP276" i="1"/>
  <c r="BN276" i="1"/>
  <c r="Z276" i="1"/>
  <c r="BP292" i="1"/>
  <c r="BN292" i="1"/>
  <c r="Z292" i="1"/>
  <c r="BP297" i="1"/>
  <c r="BN297" i="1"/>
  <c r="Z297" i="1"/>
  <c r="Y322" i="1"/>
  <c r="BP321" i="1"/>
  <c r="BN321" i="1"/>
  <c r="Z321" i="1"/>
  <c r="Z322" i="1" s="1"/>
  <c r="Y327" i="1"/>
  <c r="Y326" i="1"/>
  <c r="BP325" i="1"/>
  <c r="BN325" i="1"/>
  <c r="Z325" i="1"/>
  <c r="Z326" i="1" s="1"/>
  <c r="Y331" i="1"/>
  <c r="BP329" i="1"/>
  <c r="BN329" i="1"/>
  <c r="Z329" i="1"/>
  <c r="BP360" i="1"/>
  <c r="BN360" i="1"/>
  <c r="Z360" i="1"/>
  <c r="Y379" i="1"/>
  <c r="BP373" i="1"/>
  <c r="BN373" i="1"/>
  <c r="Z373" i="1"/>
  <c r="BP392" i="1"/>
  <c r="BN392" i="1"/>
  <c r="Z392" i="1"/>
  <c r="X675" i="1"/>
  <c r="BP415" i="1"/>
  <c r="BN415" i="1"/>
  <c r="Z415" i="1"/>
  <c r="BP423" i="1"/>
  <c r="BN423" i="1"/>
  <c r="Z423" i="1"/>
  <c r="BP447" i="1"/>
  <c r="BN447" i="1"/>
  <c r="Z447" i="1"/>
  <c r="BP463" i="1"/>
  <c r="BN463" i="1"/>
  <c r="Z463" i="1"/>
  <c r="BP482" i="1"/>
  <c r="BN482" i="1"/>
  <c r="Z482" i="1"/>
  <c r="BP490" i="1"/>
  <c r="BN490" i="1"/>
  <c r="Z490" i="1"/>
  <c r="J9" i="1"/>
  <c r="BP119" i="1"/>
  <c r="BN119" i="1"/>
  <c r="BP125" i="1"/>
  <c r="BN125" i="1"/>
  <c r="Z125" i="1"/>
  <c r="BP135" i="1"/>
  <c r="BN135" i="1"/>
  <c r="Z135" i="1"/>
  <c r="BP168" i="1"/>
  <c r="BN168" i="1"/>
  <c r="Z168" i="1"/>
  <c r="BP188" i="1"/>
  <c r="BN188" i="1"/>
  <c r="Z188" i="1"/>
  <c r="Y205" i="1"/>
  <c r="BP203" i="1"/>
  <c r="BN203" i="1"/>
  <c r="Z203" i="1"/>
  <c r="BP215" i="1"/>
  <c r="BN215" i="1"/>
  <c r="Z215" i="1"/>
  <c r="BP225" i="1"/>
  <c r="BN225" i="1"/>
  <c r="Z225" i="1"/>
  <c r="BP246" i="1"/>
  <c r="BN246" i="1"/>
  <c r="Z246" i="1"/>
  <c r="BP257" i="1"/>
  <c r="BN257" i="1"/>
  <c r="Z257" i="1"/>
  <c r="Y269" i="1"/>
  <c r="Y268" i="1"/>
  <c r="BP267" i="1"/>
  <c r="BN267" i="1"/>
  <c r="Z267" i="1"/>
  <c r="Z268" i="1" s="1"/>
  <c r="BP272" i="1"/>
  <c r="BN272" i="1"/>
  <c r="Z272" i="1"/>
  <c r="BP280" i="1"/>
  <c r="BN280" i="1"/>
  <c r="Z280" i="1"/>
  <c r="BP301" i="1"/>
  <c r="BN301" i="1"/>
  <c r="Z301" i="1"/>
  <c r="BP356" i="1"/>
  <c r="BN356" i="1"/>
  <c r="Z356" i="1"/>
  <c r="BP366" i="1"/>
  <c r="BN366" i="1"/>
  <c r="Z366" i="1"/>
  <c r="BP377" i="1"/>
  <c r="BN377" i="1"/>
  <c r="Z377" i="1"/>
  <c r="BP398" i="1"/>
  <c r="BN398" i="1"/>
  <c r="Z398" i="1"/>
  <c r="Y404" i="1"/>
  <c r="BP403" i="1"/>
  <c r="BN403" i="1"/>
  <c r="Z403" i="1"/>
  <c r="Z404" i="1" s="1"/>
  <c r="BP407" i="1"/>
  <c r="BN407" i="1"/>
  <c r="Z407" i="1"/>
  <c r="BP419" i="1"/>
  <c r="BN419" i="1"/>
  <c r="Z419" i="1"/>
  <c r="Y440" i="1"/>
  <c r="Y439" i="1"/>
  <c r="BP438" i="1"/>
  <c r="BN438" i="1"/>
  <c r="Z438" i="1"/>
  <c r="Z439" i="1" s="1"/>
  <c r="BP443" i="1"/>
  <c r="BN443" i="1"/>
  <c r="Z443" i="1"/>
  <c r="BP455" i="1"/>
  <c r="BN455" i="1"/>
  <c r="Z455" i="1"/>
  <c r="BP481" i="1"/>
  <c r="BN481" i="1"/>
  <c r="Z481" i="1"/>
  <c r="BP487" i="1"/>
  <c r="BN487" i="1"/>
  <c r="Z487" i="1"/>
  <c r="Y505" i="1"/>
  <c r="Y504" i="1"/>
  <c r="BP503" i="1"/>
  <c r="BN503" i="1"/>
  <c r="Z503" i="1"/>
  <c r="Z504" i="1" s="1"/>
  <c r="Y509" i="1"/>
  <c r="BP508" i="1"/>
  <c r="BN508" i="1"/>
  <c r="Z508" i="1"/>
  <c r="Z509" i="1" s="1"/>
  <c r="BP516" i="1"/>
  <c r="BN516" i="1"/>
  <c r="Z516" i="1"/>
  <c r="BP523" i="1"/>
  <c r="BN523" i="1"/>
  <c r="Z523" i="1"/>
  <c r="BP541" i="1"/>
  <c r="BN541" i="1"/>
  <c r="Z541" i="1"/>
  <c r="BP550" i="1"/>
  <c r="BN550" i="1"/>
  <c r="Z550" i="1"/>
  <c r="BP552" i="1"/>
  <c r="BN552" i="1"/>
  <c r="Z552" i="1"/>
  <c r="BP558" i="1"/>
  <c r="BN558" i="1"/>
  <c r="Z558" i="1"/>
  <c r="BP564" i="1"/>
  <c r="BN564" i="1"/>
  <c r="Z564" i="1"/>
  <c r="Y584" i="1"/>
  <c r="BP580" i="1"/>
  <c r="BN580" i="1"/>
  <c r="Z580" i="1"/>
  <c r="BP621" i="1"/>
  <c r="BN621" i="1"/>
  <c r="Z621" i="1"/>
  <c r="BP623" i="1"/>
  <c r="BN623" i="1"/>
  <c r="Z623" i="1"/>
  <c r="BP625" i="1"/>
  <c r="BN625" i="1"/>
  <c r="Z625" i="1"/>
  <c r="Y127" i="1"/>
  <c r="Y137" i="1"/>
  <c r="Y141" i="1"/>
  <c r="Y159" i="1"/>
  <c r="Y194" i="1"/>
  <c r="J675" i="1"/>
  <c r="Y217" i="1"/>
  <c r="Y400" i="1"/>
  <c r="Y399" i="1"/>
  <c r="BP522" i="1"/>
  <c r="BN522" i="1"/>
  <c r="Z522" i="1"/>
  <c r="BP524" i="1"/>
  <c r="BN524" i="1"/>
  <c r="Z524" i="1"/>
  <c r="BP545" i="1"/>
  <c r="BN545" i="1"/>
  <c r="Z545" i="1"/>
  <c r="BP551" i="1"/>
  <c r="BN551" i="1"/>
  <c r="Z551" i="1"/>
  <c r="BP553" i="1"/>
  <c r="BN553" i="1"/>
  <c r="Z553" i="1"/>
  <c r="BP559" i="1"/>
  <c r="BN559" i="1"/>
  <c r="Z559" i="1"/>
  <c r="BP565" i="1"/>
  <c r="BN565" i="1"/>
  <c r="Z565" i="1"/>
  <c r="Y583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56" i="1"/>
  <c r="Y655" i="1"/>
  <c r="BP654" i="1"/>
  <c r="BN654" i="1"/>
  <c r="Z654" i="1"/>
  <c r="Z655" i="1" s="1"/>
  <c r="Y664" i="1"/>
  <c r="Y663" i="1"/>
  <c r="BP662" i="1"/>
  <c r="BN662" i="1"/>
  <c r="Z662" i="1"/>
  <c r="Z663" i="1" s="1"/>
  <c r="Y34" i="1"/>
  <c r="Y89" i="1"/>
  <c r="Y102" i="1"/>
  <c r="Y111" i="1"/>
  <c r="Y126" i="1"/>
  <c r="Y136" i="1"/>
  <c r="Y142" i="1"/>
  <c r="Y149" i="1"/>
  <c r="Y173" i="1"/>
  <c r="Y195" i="1"/>
  <c r="Y200" i="1"/>
  <c r="Y206" i="1"/>
  <c r="Y216" i="1"/>
  <c r="BP229" i="1"/>
  <c r="BN229" i="1"/>
  <c r="Z229" i="1"/>
  <c r="Y231" i="1"/>
  <c r="Y239" i="1"/>
  <c r="BP233" i="1"/>
  <c r="BN233" i="1"/>
  <c r="Z233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BP298" i="1"/>
  <c r="BN298" i="1"/>
  <c r="Z298" i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BP341" i="1"/>
  <c r="BN341" i="1"/>
  <c r="Z341" i="1"/>
  <c r="Z342" i="1" s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4" i="1"/>
  <c r="BP355" i="1"/>
  <c r="BN355" i="1"/>
  <c r="Z355" i="1"/>
  <c r="BP359" i="1"/>
  <c r="BN359" i="1"/>
  <c r="Z359" i="1"/>
  <c r="Y363" i="1"/>
  <c r="BP367" i="1"/>
  <c r="BN367" i="1"/>
  <c r="Z367" i="1"/>
  <c r="BP408" i="1"/>
  <c r="BN408" i="1"/>
  <c r="Z408" i="1"/>
  <c r="Z410" i="1" s="1"/>
  <c r="Y410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Y496" i="1"/>
  <c r="BP486" i="1"/>
  <c r="BN486" i="1"/>
  <c r="Z486" i="1"/>
  <c r="BP489" i="1"/>
  <c r="BN489" i="1"/>
  <c r="Z489" i="1"/>
  <c r="BP493" i="1"/>
  <c r="BN493" i="1"/>
  <c r="Z493" i="1"/>
  <c r="Y518" i="1"/>
  <c r="BP512" i="1"/>
  <c r="BN512" i="1"/>
  <c r="Z512" i="1"/>
  <c r="Y517" i="1"/>
  <c r="K675" i="1"/>
  <c r="Y38" i="1"/>
  <c r="Y48" i="1"/>
  <c r="Y54" i="1"/>
  <c r="Y65" i="1"/>
  <c r="Y71" i="1"/>
  <c r="Y81" i="1"/>
  <c r="Y95" i="1"/>
  <c r="Y120" i="1"/>
  <c r="Y153" i="1"/>
  <c r="Y160" i="1"/>
  <c r="Y165" i="1"/>
  <c r="Y177" i="1"/>
  <c r="H9" i="1"/>
  <c r="B675" i="1"/>
  <c r="X666" i="1"/>
  <c r="X669" i="1"/>
  <c r="Y24" i="1"/>
  <c r="Z27" i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2" i="1"/>
  <c r="BN42" i="1"/>
  <c r="BP42" i="1"/>
  <c r="Z44" i="1"/>
  <c r="BN44" i="1"/>
  <c r="Z46" i="1"/>
  <c r="BN46" i="1"/>
  <c r="Y49" i="1"/>
  <c r="Z52" i="1"/>
  <c r="Z53" i="1" s="1"/>
  <c r="BN52" i="1"/>
  <c r="Z57" i="1"/>
  <c r="BN57" i="1"/>
  <c r="BP57" i="1"/>
  <c r="Z59" i="1"/>
  <c r="BN59" i="1"/>
  <c r="Z61" i="1"/>
  <c r="BN61" i="1"/>
  <c r="Z63" i="1"/>
  <c r="BN63" i="1"/>
  <c r="Y64" i="1"/>
  <c r="Z67" i="1"/>
  <c r="BN67" i="1"/>
  <c r="BP67" i="1"/>
  <c r="Z69" i="1"/>
  <c r="BN69" i="1"/>
  <c r="Z75" i="1"/>
  <c r="BN75" i="1"/>
  <c r="Z77" i="1"/>
  <c r="BN77" i="1"/>
  <c r="Z79" i="1"/>
  <c r="BN79" i="1"/>
  <c r="Z83" i="1"/>
  <c r="Z89" i="1" s="1"/>
  <c r="BN83" i="1"/>
  <c r="BP83" i="1"/>
  <c r="Z85" i="1"/>
  <c r="BN85" i="1"/>
  <c r="Z87" i="1"/>
  <c r="BN87" i="1"/>
  <c r="Z93" i="1"/>
  <c r="BN93" i="1"/>
  <c r="E675" i="1"/>
  <c r="Z100" i="1"/>
  <c r="Z102" i="1" s="1"/>
  <c r="BN100" i="1"/>
  <c r="Y103" i="1"/>
  <c r="Z106" i="1"/>
  <c r="BN106" i="1"/>
  <c r="Z108" i="1"/>
  <c r="BN108" i="1"/>
  <c r="Z109" i="1"/>
  <c r="BN109" i="1"/>
  <c r="F675" i="1"/>
  <c r="Z116" i="1"/>
  <c r="BN116" i="1"/>
  <c r="Z118" i="1"/>
  <c r="BN118" i="1"/>
  <c r="Y121" i="1"/>
  <c r="Z124" i="1"/>
  <c r="BN124" i="1"/>
  <c r="Z130" i="1"/>
  <c r="BN130" i="1"/>
  <c r="Z132" i="1"/>
  <c r="BN132" i="1"/>
  <c r="Z134" i="1"/>
  <c r="BN134" i="1"/>
  <c r="Z140" i="1"/>
  <c r="Z141" i="1" s="1"/>
  <c r="BN140" i="1"/>
  <c r="Z145" i="1"/>
  <c r="BN145" i="1"/>
  <c r="BP145" i="1"/>
  <c r="Z147" i="1"/>
  <c r="BN147" i="1"/>
  <c r="Y148" i="1"/>
  <c r="Z151" i="1"/>
  <c r="BN151" i="1"/>
  <c r="BP151" i="1"/>
  <c r="Z156" i="1"/>
  <c r="BN156" i="1"/>
  <c r="BP156" i="1"/>
  <c r="Z158" i="1"/>
  <c r="BN158" i="1"/>
  <c r="Z163" i="1"/>
  <c r="Z164" i="1" s="1"/>
  <c r="BN163" i="1"/>
  <c r="BP163" i="1"/>
  <c r="Y164" i="1"/>
  <c r="Z167" i="1"/>
  <c r="BN167" i="1"/>
  <c r="BP167" i="1"/>
  <c r="Z169" i="1"/>
  <c r="BN169" i="1"/>
  <c r="Z171" i="1"/>
  <c r="BN171" i="1"/>
  <c r="Z175" i="1"/>
  <c r="Z177" i="1" s="1"/>
  <c r="BN175" i="1"/>
  <c r="BP175" i="1"/>
  <c r="I675" i="1"/>
  <c r="Y184" i="1"/>
  <c r="Z187" i="1"/>
  <c r="BN187" i="1"/>
  <c r="Z189" i="1"/>
  <c r="BN189" i="1"/>
  <c r="Z191" i="1"/>
  <c r="BN191" i="1"/>
  <c r="Z193" i="1"/>
  <c r="BN193" i="1"/>
  <c r="Z198" i="1"/>
  <c r="Z200" i="1" s="1"/>
  <c r="BN198" i="1"/>
  <c r="BP198" i="1"/>
  <c r="Y201" i="1"/>
  <c r="Z204" i="1"/>
  <c r="BN204" i="1"/>
  <c r="Z208" i="1"/>
  <c r="BN208" i="1"/>
  <c r="BP208" i="1"/>
  <c r="Z210" i="1"/>
  <c r="BN210" i="1"/>
  <c r="Z212" i="1"/>
  <c r="BN212" i="1"/>
  <c r="Z214" i="1"/>
  <c r="BN214" i="1"/>
  <c r="Y230" i="1"/>
  <c r="Z220" i="1"/>
  <c r="BN220" i="1"/>
  <c r="Z222" i="1"/>
  <c r="BN222" i="1"/>
  <c r="Z224" i="1"/>
  <c r="BN224" i="1"/>
  <c r="Z226" i="1"/>
  <c r="BN226" i="1"/>
  <c r="BP234" i="1"/>
  <c r="BN234" i="1"/>
  <c r="Z234" i="1"/>
  <c r="BP238" i="1"/>
  <c r="BN238" i="1"/>
  <c r="Z238" i="1"/>
  <c r="Y240" i="1"/>
  <c r="Y252" i="1"/>
  <c r="BP243" i="1"/>
  <c r="BN243" i="1"/>
  <c r="Z243" i="1"/>
  <c r="BP247" i="1"/>
  <c r="BN247" i="1"/>
  <c r="Z247" i="1"/>
  <c r="Y251" i="1"/>
  <c r="BP256" i="1"/>
  <c r="BN256" i="1"/>
  <c r="Z256" i="1"/>
  <c r="BP260" i="1"/>
  <c r="BN260" i="1"/>
  <c r="Z260" i="1"/>
  <c r="Y264" i="1"/>
  <c r="BP273" i="1"/>
  <c r="BN273" i="1"/>
  <c r="Z273" i="1"/>
  <c r="BP277" i="1"/>
  <c r="BN277" i="1"/>
  <c r="Z277" i="1"/>
  <c r="Y281" i="1"/>
  <c r="BP291" i="1"/>
  <c r="BN291" i="1"/>
  <c r="Z291" i="1"/>
  <c r="Z293" i="1" s="1"/>
  <c r="BP300" i="1"/>
  <c r="BN300" i="1"/>
  <c r="Z300" i="1"/>
  <c r="Y317" i="1"/>
  <c r="BP330" i="1"/>
  <c r="BN330" i="1"/>
  <c r="Z330" i="1"/>
  <c r="Y332" i="1"/>
  <c r="T675" i="1"/>
  <c r="Y338" i="1"/>
  <c r="BP335" i="1"/>
  <c r="BN335" i="1"/>
  <c r="Z335" i="1"/>
  <c r="Y342" i="1"/>
  <c r="BP357" i="1"/>
  <c r="BN357" i="1"/>
  <c r="Z357" i="1"/>
  <c r="BP361" i="1"/>
  <c r="BN361" i="1"/>
  <c r="Z361" i="1"/>
  <c r="BP369" i="1"/>
  <c r="BN369" i="1"/>
  <c r="Z369" i="1"/>
  <c r="BP376" i="1"/>
  <c r="BN376" i="1"/>
  <c r="Z376" i="1"/>
  <c r="BP385" i="1"/>
  <c r="BN385" i="1"/>
  <c r="Z385" i="1"/>
  <c r="Y387" i="1"/>
  <c r="BP391" i="1"/>
  <c r="BN391" i="1"/>
  <c r="Z391" i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BP566" i="1"/>
  <c r="BN566" i="1"/>
  <c r="Z566" i="1"/>
  <c r="BP568" i="1"/>
  <c r="BN568" i="1"/>
  <c r="Z568" i="1"/>
  <c r="BP572" i="1"/>
  <c r="BN572" i="1"/>
  <c r="Z572" i="1"/>
  <c r="BP575" i="1"/>
  <c r="BN575" i="1"/>
  <c r="Z575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Y370" i="1"/>
  <c r="BP374" i="1"/>
  <c r="BN374" i="1"/>
  <c r="Z374" i="1"/>
  <c r="BP378" i="1"/>
  <c r="BN378" i="1"/>
  <c r="Z378" i="1"/>
  <c r="Y380" i="1"/>
  <c r="Y386" i="1"/>
  <c r="BP382" i="1"/>
  <c r="BN382" i="1"/>
  <c r="Z382" i="1"/>
  <c r="Y394" i="1"/>
  <c r="BP397" i="1"/>
  <c r="BN397" i="1"/>
  <c r="Z397" i="1"/>
  <c r="Y411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Y501" i="1"/>
  <c r="BP498" i="1"/>
  <c r="BN498" i="1"/>
  <c r="Z498" i="1"/>
  <c r="Z500" i="1" s="1"/>
  <c r="BP515" i="1"/>
  <c r="BN515" i="1"/>
  <c r="Z515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Y526" i="1"/>
  <c r="BP521" i="1"/>
  <c r="BN521" i="1"/>
  <c r="Y525" i="1"/>
  <c r="BP540" i="1"/>
  <c r="BN540" i="1"/>
  <c r="Z540" i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BP574" i="1"/>
  <c r="BN574" i="1"/>
  <c r="Z574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588" i="1" l="1"/>
  <c r="Z464" i="1"/>
  <c r="Z399" i="1"/>
  <c r="Z393" i="1"/>
  <c r="Z370" i="1"/>
  <c r="Z337" i="1"/>
  <c r="Z331" i="1"/>
  <c r="Z264" i="1"/>
  <c r="Z205" i="1"/>
  <c r="Z194" i="1"/>
  <c r="Z153" i="1"/>
  <c r="Z136" i="1"/>
  <c r="Z126" i="1"/>
  <c r="Z95" i="1"/>
  <c r="X668" i="1"/>
  <c r="Z525" i="1"/>
  <c r="Z645" i="1"/>
  <c r="Z610" i="1"/>
  <c r="Z554" i="1"/>
  <c r="Z379" i="1"/>
  <c r="Z281" i="1"/>
  <c r="Z159" i="1"/>
  <c r="Z120" i="1"/>
  <c r="Z80" i="1"/>
  <c r="Y666" i="1"/>
  <c r="Y667" i="1"/>
  <c r="Z33" i="1"/>
  <c r="Y669" i="1"/>
  <c r="Z303" i="1"/>
  <c r="Z627" i="1"/>
  <c r="Z495" i="1"/>
  <c r="Z425" i="1"/>
  <c r="Z230" i="1"/>
  <c r="Z111" i="1"/>
  <c r="Z638" i="1"/>
  <c r="Z239" i="1"/>
  <c r="Z435" i="1"/>
  <c r="Z617" i="1"/>
  <c r="Z577" i="1"/>
  <c r="Z451" i="1"/>
  <c r="Z386" i="1"/>
  <c r="Z251" i="1"/>
  <c r="Z216" i="1"/>
  <c r="Z172" i="1"/>
  <c r="Z148" i="1"/>
  <c r="Z71" i="1"/>
  <c r="Z64" i="1"/>
  <c r="Z48" i="1"/>
  <c r="Y665" i="1"/>
  <c r="Z517" i="1"/>
  <c r="Z363" i="1"/>
  <c r="Y668" i="1" l="1"/>
  <c r="Z670" i="1"/>
</calcChain>
</file>

<file path=xl/sharedStrings.xml><?xml version="1.0" encoding="utf-8"?>
<sst xmlns="http://schemas.openxmlformats.org/spreadsheetml/2006/main" count="3137" uniqueCount="1087">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</sst>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15" sqref="AA415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1086</v>
      </c>
      <c r="I5" s="1063"/>
      <c r="J5" s="1063"/>
      <c r="K5" s="1063"/>
      <c r="L5" s="1063"/>
      <c r="M5" s="851"/>
      <c r="N5" s="58"/>
      <c r="P5" s="24" t="s">
        <v>10</v>
      </c>
      <c r="Q5" s="1179">
        <v>45707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Среда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1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 t="s">
        <v>19</v>
      </c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20</v>
      </c>
      <c r="Q8" s="931">
        <v>0.45833333333333331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21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22</v>
      </c>
      <c r="Q10" s="989"/>
      <c r="R10" s="990"/>
      <c r="U10" s="24" t="s">
        <v>23</v>
      </c>
      <c r="V10" s="786" t="s">
        <v>24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095" t="s">
        <v>28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29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30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31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32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33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34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35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36</v>
      </c>
      <c r="B17" s="811" t="s">
        <v>37</v>
      </c>
      <c r="C17" s="946" t="s">
        <v>38</v>
      </c>
      <c r="D17" s="811" t="s">
        <v>39</v>
      </c>
      <c r="E17" s="891"/>
      <c r="F17" s="811" t="s">
        <v>40</v>
      </c>
      <c r="G17" s="811" t="s">
        <v>41</v>
      </c>
      <c r="H17" s="811" t="s">
        <v>42</v>
      </c>
      <c r="I17" s="811" t="s">
        <v>43</v>
      </c>
      <c r="J17" s="811" t="s">
        <v>44</v>
      </c>
      <c r="K17" s="811" t="s">
        <v>45</v>
      </c>
      <c r="L17" s="811" t="s">
        <v>46</v>
      </c>
      <c r="M17" s="811" t="s">
        <v>47</v>
      </c>
      <c r="N17" s="811" t="s">
        <v>48</v>
      </c>
      <c r="O17" s="811" t="s">
        <v>49</v>
      </c>
      <c r="P17" s="811" t="s">
        <v>50</v>
      </c>
      <c r="Q17" s="890"/>
      <c r="R17" s="890"/>
      <c r="S17" s="890"/>
      <c r="T17" s="891"/>
      <c r="U17" s="1176" t="s">
        <v>51</v>
      </c>
      <c r="V17" s="923"/>
      <c r="W17" s="811" t="s">
        <v>52</v>
      </c>
      <c r="X17" s="811" t="s">
        <v>53</v>
      </c>
      <c r="Y17" s="1173" t="s">
        <v>54</v>
      </c>
      <c r="Z17" s="1050" t="s">
        <v>55</v>
      </c>
      <c r="AA17" s="1040" t="s">
        <v>56</v>
      </c>
      <c r="AB17" s="1040" t="s">
        <v>57</v>
      </c>
      <c r="AC17" s="1040" t="s">
        <v>58</v>
      </c>
      <c r="AD17" s="1040" t="s">
        <v>59</v>
      </c>
      <c r="AE17" s="1147"/>
      <c r="AF17" s="1148"/>
      <c r="AG17" s="66"/>
      <c r="BD17" s="65" t="s">
        <v>60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61</v>
      </c>
      <c r="V18" s="67" t="s">
        <v>62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63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64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71</v>
      </c>
      <c r="Q23" s="778"/>
      <c r="R23" s="778"/>
      <c r="S23" s="778"/>
      <c r="T23" s="778"/>
      <c r="U23" s="778"/>
      <c r="V23" s="779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71</v>
      </c>
      <c r="Q24" s="778"/>
      <c r="R24" s="778"/>
      <c r="S24" s="778"/>
      <c r="T24" s="778"/>
      <c r="U24" s="778"/>
      <c r="V24" s="779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73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0" t="s">
        <v>83</v>
      </c>
      <c r="Q28" s="781"/>
      <c r="R28" s="781"/>
      <c r="S28" s="781"/>
      <c r="T28" s="782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33" t="s">
        <v>87</v>
      </c>
      <c r="Q29" s="781"/>
      <c r="R29" s="781"/>
      <c r="S29" s="781"/>
      <c r="T29" s="782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06" t="s">
        <v>91</v>
      </c>
      <c r="Q30" s="781"/>
      <c r="R30" s="781"/>
      <c r="S30" s="781"/>
      <c r="T30" s="782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71</v>
      </c>
      <c r="Q33" s="778"/>
      <c r="R33" s="778"/>
      <c r="S33" s="778"/>
      <c r="T33" s="778"/>
      <c r="U33" s="778"/>
      <c r="V33" s="779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71</v>
      </c>
      <c r="Q34" s="778"/>
      <c r="R34" s="778"/>
      <c r="S34" s="778"/>
      <c r="T34" s="778"/>
      <c r="U34" s="778"/>
      <c r="V34" s="779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99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71</v>
      </c>
      <c r="Q37" s="778"/>
      <c r="R37" s="778"/>
      <c r="S37" s="778"/>
      <c r="T37" s="778"/>
      <c r="U37" s="778"/>
      <c r="V37" s="779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71</v>
      </c>
      <c r="Q38" s="778"/>
      <c r="R38" s="778"/>
      <c r="S38" s="778"/>
      <c r="T38" s="778"/>
      <c r="U38" s="778"/>
      <c r="V38" s="779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105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106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107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108</v>
      </c>
      <c r="B42" s="54" t="s">
        <v>109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hidden="1" customHeight="1" x14ac:dyDescent="0.25">
      <c r="A43" s="54" t="s">
        <v>108</v>
      </c>
      <c r="B43" s="54" t="s">
        <v>113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hidden="1" customHeight="1" x14ac:dyDescent="0.25">
      <c r="A44" s="54" t="s">
        <v>116</v>
      </c>
      <c r="B44" s="54" t="s">
        <v>117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114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119</v>
      </c>
      <c r="B45" s="54" t="s">
        <v>120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121</v>
      </c>
      <c r="L45" s="32"/>
      <c r="M45" s="33" t="s">
        <v>111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69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115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122</v>
      </c>
      <c r="B46" s="54" t="s">
        <v>123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121</v>
      </c>
      <c r="L46" s="32" t="s">
        <v>124</v>
      </c>
      <c r="M46" s="33" t="s">
        <v>111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115</v>
      </c>
      <c r="AG46" s="64"/>
      <c r="AJ46" s="68" t="s">
        <v>125</v>
      </c>
      <c r="AK46" s="68">
        <v>48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126</v>
      </c>
      <c r="B47" s="54" t="s">
        <v>127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114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idden="1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71</v>
      </c>
      <c r="Q48" s="778"/>
      <c r="R48" s="778"/>
      <c r="S48" s="778"/>
      <c r="T48" s="778"/>
      <c r="U48" s="778"/>
      <c r="V48" s="779"/>
      <c r="W48" s="37" t="s">
        <v>72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hidden="1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71</v>
      </c>
      <c r="Q49" s="778"/>
      <c r="R49" s="778"/>
      <c r="S49" s="778"/>
      <c r="T49" s="778"/>
      <c r="U49" s="778"/>
      <c r="V49" s="779"/>
      <c r="W49" s="37" t="s">
        <v>69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hidden="1" customHeight="1" x14ac:dyDescent="0.25">
      <c r="A50" s="785" t="s">
        <v>73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128</v>
      </c>
      <c r="B51" s="54" t="s">
        <v>129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111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131</v>
      </c>
      <c r="B52" s="54" t="s">
        <v>132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111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71</v>
      </c>
      <c r="Q53" s="778"/>
      <c r="R53" s="778"/>
      <c r="S53" s="778"/>
      <c r="T53" s="778"/>
      <c r="U53" s="778"/>
      <c r="V53" s="779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71</v>
      </c>
      <c r="Q54" s="778"/>
      <c r="R54" s="778"/>
      <c r="S54" s="778"/>
      <c r="T54" s="778"/>
      <c r="U54" s="778"/>
      <c r="V54" s="779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134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107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135</v>
      </c>
      <c r="B57" s="54" t="s">
        <v>136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111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hidden="1" customHeight="1" x14ac:dyDescent="0.25">
      <c r="A58" s="54" t="s">
        <v>138</v>
      </c>
      <c r="B58" s="54" t="s">
        <v>139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140</v>
      </c>
      <c r="M58" s="33" t="s">
        <v>114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69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141</v>
      </c>
      <c r="AG58" s="64"/>
      <c r="AJ58" s="68" t="s">
        <v>142</v>
      </c>
      <c r="AK58" s="68">
        <v>691.2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hidden="1" customHeight="1" x14ac:dyDescent="0.25">
      <c r="A59" s="54" t="s">
        <v>143</v>
      </c>
      <c r="B59" s="54" t="s">
        <v>144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114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145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146</v>
      </c>
      <c r="B60" s="54" t="s">
        <v>147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114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148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149</v>
      </c>
      <c r="B61" s="54" t="s">
        <v>150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114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151</v>
      </c>
      <c r="B62" s="54" t="s">
        <v>152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153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154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155</v>
      </c>
      <c r="B63" s="54" t="s">
        <v>156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140</v>
      </c>
      <c r="M63" s="33" t="s">
        <v>114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69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141</v>
      </c>
      <c r="AG63" s="64"/>
      <c r="AJ63" s="68" t="s">
        <v>142</v>
      </c>
      <c r="AK63" s="68">
        <v>594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idden="1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71</v>
      </c>
      <c r="Q64" s="778"/>
      <c r="R64" s="778"/>
      <c r="S64" s="778"/>
      <c r="T64" s="778"/>
      <c r="U64" s="778"/>
      <c r="V64" s="779"/>
      <c r="W64" s="37" t="s">
        <v>72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hidden="1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71</v>
      </c>
      <c r="Q65" s="778"/>
      <c r="R65" s="778"/>
      <c r="S65" s="778"/>
      <c r="T65" s="778"/>
      <c r="U65" s="778"/>
      <c r="V65" s="779"/>
      <c r="W65" s="37" t="s">
        <v>69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hidden="1" customHeight="1" x14ac:dyDescent="0.25">
      <c r="A66" s="785" t="s">
        <v>157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hidden="1" customHeight="1" x14ac:dyDescent="0.25">
      <c r="A67" s="54" t="s">
        <v>158</v>
      </c>
      <c r="B67" s="54" t="s">
        <v>159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114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69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114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164</v>
      </c>
      <c r="B69" s="54" t="s">
        <v>165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111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140</v>
      </c>
      <c r="M70" s="33" t="s">
        <v>114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69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160</v>
      </c>
      <c r="AG70" s="64"/>
      <c r="AJ70" s="68" t="s">
        <v>142</v>
      </c>
      <c r="AK70" s="68">
        <v>491.4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71</v>
      </c>
      <c r="Q71" s="778"/>
      <c r="R71" s="778"/>
      <c r="S71" s="778"/>
      <c r="T71" s="778"/>
      <c r="U71" s="778"/>
      <c r="V71" s="779"/>
      <c r="W71" s="37" t="s">
        <v>72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hidden="1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71</v>
      </c>
      <c r="Q72" s="778"/>
      <c r="R72" s="778"/>
      <c r="S72" s="778"/>
      <c r="T72" s="778"/>
      <c r="U72" s="778"/>
      <c r="V72" s="779"/>
      <c r="W72" s="37" t="s">
        <v>69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hidden="1" customHeight="1" x14ac:dyDescent="0.25">
      <c r="A73" s="785" t="s">
        <v>64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168</v>
      </c>
      <c r="B74" s="54" t="s">
        <v>169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170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171</v>
      </c>
      <c r="B75" s="54" t="s">
        <v>172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174</v>
      </c>
      <c r="B76" s="54" t="s">
        <v>175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179</v>
      </c>
      <c r="B78" s="54" t="s">
        <v>180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173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181</v>
      </c>
      <c r="B79" s="54" t="s">
        <v>182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176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71</v>
      </c>
      <c r="Q80" s="778"/>
      <c r="R80" s="778"/>
      <c r="S80" s="778"/>
      <c r="T80" s="778"/>
      <c r="U80" s="778"/>
      <c r="V80" s="779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71</v>
      </c>
      <c r="Q81" s="778"/>
      <c r="R81" s="778"/>
      <c r="S81" s="778"/>
      <c r="T81" s="778"/>
      <c r="U81" s="778"/>
      <c r="V81" s="779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73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183</v>
      </c>
      <c r="B83" s="54" t="s">
        <v>184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111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111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189</v>
      </c>
      <c r="B85" s="54" t="s">
        <v>190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191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192</v>
      </c>
      <c r="B86" s="54" t="s">
        <v>193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111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194</v>
      </c>
      <c r="B87" s="54" t="s">
        <v>195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111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196</v>
      </c>
      <c r="B88" s="54" t="s">
        <v>197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191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71</v>
      </c>
      <c r="Q89" s="778"/>
      <c r="R89" s="778"/>
      <c r="S89" s="778"/>
      <c r="T89" s="778"/>
      <c r="U89" s="778"/>
      <c r="V89" s="779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71</v>
      </c>
      <c r="Q90" s="778"/>
      <c r="R90" s="778"/>
      <c r="S90" s="778"/>
      <c r="T90" s="778"/>
      <c r="U90" s="778"/>
      <c r="V90" s="779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198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199</v>
      </c>
      <c r="B92" s="54" t="s">
        <v>200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199</v>
      </c>
      <c r="B93" s="54" t="s">
        <v>202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201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203</v>
      </c>
      <c r="B94" s="54" t="s">
        <v>204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111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71</v>
      </c>
      <c r="Q95" s="778"/>
      <c r="R95" s="778"/>
      <c r="S95" s="778"/>
      <c r="T95" s="778"/>
      <c r="U95" s="778"/>
      <c r="V95" s="779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71</v>
      </c>
      <c r="Q96" s="778"/>
      <c r="R96" s="778"/>
      <c r="S96" s="778"/>
      <c r="T96" s="778"/>
      <c r="U96" s="778"/>
      <c r="V96" s="779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206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107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hidden="1" customHeight="1" x14ac:dyDescent="0.25">
      <c r="A99" s="54" t="s">
        <v>207</v>
      </c>
      <c r="B99" s="54" t="s">
        <v>208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153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69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209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hidden="1" customHeight="1" x14ac:dyDescent="0.25">
      <c r="A100" s="54" t="s">
        <v>210</v>
      </c>
      <c r="B100" s="54" t="s">
        <v>211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111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209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212</v>
      </c>
      <c r="B101" s="54" t="s">
        <v>213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124</v>
      </c>
      <c r="M101" s="33" t="s">
        <v>153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69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214</v>
      </c>
      <c r="AG101" s="64"/>
      <c r="AJ101" s="68" t="s">
        <v>125</v>
      </c>
      <c r="AK101" s="68">
        <v>54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71</v>
      </c>
      <c r="Q102" s="778"/>
      <c r="R102" s="778"/>
      <c r="S102" s="778"/>
      <c r="T102" s="778"/>
      <c r="U102" s="778"/>
      <c r="V102" s="779"/>
      <c r="W102" s="37" t="s">
        <v>72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hidden="1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71</v>
      </c>
      <c r="Q103" s="778"/>
      <c r="R103" s="778"/>
      <c r="S103" s="778"/>
      <c r="T103" s="778"/>
      <c r="U103" s="778"/>
      <c r="V103" s="779"/>
      <c r="W103" s="37" t="s">
        <v>69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hidden="1" customHeight="1" x14ac:dyDescent="0.25">
      <c r="A104" s="785" t="s">
        <v>73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215</v>
      </c>
      <c r="B105" s="54" t="s">
        <v>216</v>
      </c>
      <c r="C105" s="31">
        <v>4301051546</v>
      </c>
      <c r="D105" s="775">
        <v>4607091386967</v>
      </c>
      <c r="E105" s="776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111</v>
      </c>
      <c r="N105" s="33"/>
      <c r="O105" s="32">
        <v>45</v>
      </c>
      <c r="P105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81"/>
      <c r="R105" s="781"/>
      <c r="S105" s="781"/>
      <c r="T105" s="782"/>
      <c r="U105" s="34"/>
      <c r="V105" s="34"/>
      <c r="W105" s="35" t="s">
        <v>69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217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hidden="1" customHeight="1" x14ac:dyDescent="0.25">
      <c r="A106" s="54" t="s">
        <v>215</v>
      </c>
      <c r="B106" s="54" t="s">
        <v>218</v>
      </c>
      <c r="C106" s="31">
        <v>4301051437</v>
      </c>
      <c r="D106" s="775">
        <v>4607091386967</v>
      </c>
      <c r="E106" s="776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111</v>
      </c>
      <c r="N106" s="33"/>
      <c r="O106" s="32">
        <v>45</v>
      </c>
      <c r="P106" s="107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81"/>
      <c r="R106" s="781"/>
      <c r="S106" s="781"/>
      <c r="T106" s="782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217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hidden="1" customHeight="1" x14ac:dyDescent="0.25">
      <c r="A107" s="54" t="s">
        <v>219</v>
      </c>
      <c r="B107" s="54" t="s">
        <v>220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140</v>
      </c>
      <c r="M107" s="33" t="s">
        <v>111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69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217</v>
      </c>
      <c r="AG107" s="64"/>
      <c r="AJ107" s="68" t="s">
        <v>142</v>
      </c>
      <c r="AK107" s="68">
        <v>491.4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hidden="1" customHeight="1" x14ac:dyDescent="0.25">
      <c r="A108" s="54" t="s">
        <v>221</v>
      </c>
      <c r="B108" s="54" t="s">
        <v>222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111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223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224</v>
      </c>
      <c r="B109" s="54" t="s">
        <v>225</v>
      </c>
      <c r="C109" s="31">
        <v>4301051687</v>
      </c>
      <c r="D109" s="775">
        <v>4680115880214</v>
      </c>
      <c r="E109" s="776"/>
      <c r="F109" s="768">
        <v>0.45</v>
      </c>
      <c r="G109" s="32">
        <v>4</v>
      </c>
      <c r="H109" s="768">
        <v>1.8</v>
      </c>
      <c r="I109" s="768">
        <v>2.032</v>
      </c>
      <c r="J109" s="32">
        <v>182</v>
      </c>
      <c r="K109" s="32" t="s">
        <v>76</v>
      </c>
      <c r="L109" s="32"/>
      <c r="M109" s="33" t="s">
        <v>111</v>
      </c>
      <c r="N109" s="33"/>
      <c r="O109" s="32">
        <v>45</v>
      </c>
      <c r="P109" s="1087" t="s">
        <v>226</v>
      </c>
      <c r="Q109" s="781"/>
      <c r="R109" s="781"/>
      <c r="S109" s="781"/>
      <c r="T109" s="782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IFERROR(IF(Y109=0,"",ROUNDUP(Y109/H109,0)*0.00651),"")</f>
        <v/>
      </c>
      <c r="AA109" s="56"/>
      <c r="AB109" s="57"/>
      <c r="AC109" s="169" t="s">
        <v>223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224</v>
      </c>
      <c r="B110" s="54" t="s">
        <v>227</v>
      </c>
      <c r="C110" s="31">
        <v>4301051439</v>
      </c>
      <c r="D110" s="775">
        <v>4680115880214</v>
      </c>
      <c r="E110" s="776"/>
      <c r="F110" s="768">
        <v>0.45</v>
      </c>
      <c r="G110" s="32">
        <v>6</v>
      </c>
      <c r="H110" s="768">
        <v>2.7</v>
      </c>
      <c r="I110" s="768">
        <v>2.988</v>
      </c>
      <c r="J110" s="32">
        <v>132</v>
      </c>
      <c r="K110" s="32" t="s">
        <v>121</v>
      </c>
      <c r="L110" s="32"/>
      <c r="M110" s="33" t="s">
        <v>111</v>
      </c>
      <c r="N110" s="33"/>
      <c r="O110" s="32">
        <v>45</v>
      </c>
      <c r="P110" s="112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81"/>
      <c r="R110" s="781"/>
      <c r="S110" s="781"/>
      <c r="T110" s="782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IFERROR(IF(Y110=0,"",ROUNDUP(Y110/H110,0)*0.00902),"")</f>
        <v/>
      </c>
      <c r="AA110" s="56"/>
      <c r="AB110" s="57"/>
      <c r="AC110" s="171" t="s">
        <v>223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idden="1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71</v>
      </c>
      <c r="Q111" s="778"/>
      <c r="R111" s="778"/>
      <c r="S111" s="778"/>
      <c r="T111" s="778"/>
      <c r="U111" s="778"/>
      <c r="V111" s="779"/>
      <c r="W111" s="37" t="s">
        <v>72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hidden="1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71</v>
      </c>
      <c r="Q112" s="778"/>
      <c r="R112" s="778"/>
      <c r="S112" s="778"/>
      <c r="T112" s="778"/>
      <c r="U112" s="778"/>
      <c r="V112" s="779"/>
      <c r="W112" s="37" t="s">
        <v>69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hidden="1" customHeight="1" x14ac:dyDescent="0.25">
      <c r="A113" s="783" t="s">
        <v>228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107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229</v>
      </c>
      <c r="B115" s="54" t="s">
        <v>230</v>
      </c>
      <c r="C115" s="31">
        <v>4301011703</v>
      </c>
      <c r="D115" s="775">
        <v>4680115882133</v>
      </c>
      <c r="E115" s="776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114</v>
      </c>
      <c r="N115" s="33"/>
      <c r="O115" s="32">
        <v>50</v>
      </c>
      <c r="P115" s="100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231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229</v>
      </c>
      <c r="B116" s="54" t="s">
        <v>232</v>
      </c>
      <c r="C116" s="31">
        <v>4301011514</v>
      </c>
      <c r="D116" s="775">
        <v>4680115882133</v>
      </c>
      <c r="E116" s="776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114</v>
      </c>
      <c r="N116" s="33"/>
      <c r="O116" s="32">
        <v>50</v>
      </c>
      <c r="P11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231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233</v>
      </c>
      <c r="B117" s="54" t="s">
        <v>234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 t="s">
        <v>124</v>
      </c>
      <c r="M117" s="33" t="s">
        <v>111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231</v>
      </c>
      <c r="AG117" s="64"/>
      <c r="AJ117" s="68" t="s">
        <v>125</v>
      </c>
      <c r="AK117" s="68">
        <v>45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235</v>
      </c>
      <c r="B118" s="54" t="s">
        <v>236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111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69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237</v>
      </c>
      <c r="B119" s="54" t="s">
        <v>238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111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71</v>
      </c>
      <c r="Q120" s="778"/>
      <c r="R120" s="778"/>
      <c r="S120" s="778"/>
      <c r="T120" s="778"/>
      <c r="U120" s="778"/>
      <c r="V120" s="779"/>
      <c r="W120" s="37" t="s">
        <v>72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hidden="1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71</v>
      </c>
      <c r="Q121" s="778"/>
      <c r="R121" s="778"/>
      <c r="S121" s="778"/>
      <c r="T121" s="778"/>
      <c r="U121" s="778"/>
      <c r="V121" s="779"/>
      <c r="W121" s="37" t="s">
        <v>69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157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239</v>
      </c>
      <c r="B123" s="54" t="s">
        <v>240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114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242</v>
      </c>
      <c r="B124" s="54" t="s">
        <v>243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114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241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244</v>
      </c>
      <c r="B125" s="54" t="s">
        <v>245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114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241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71</v>
      </c>
      <c r="Q126" s="778"/>
      <c r="R126" s="778"/>
      <c r="S126" s="778"/>
      <c r="T126" s="778"/>
      <c r="U126" s="778"/>
      <c r="V126" s="779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71</v>
      </c>
      <c r="Q127" s="778"/>
      <c r="R127" s="778"/>
      <c r="S127" s="778"/>
      <c r="T127" s="778"/>
      <c r="U127" s="778"/>
      <c r="V127" s="779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73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hidden="1" customHeight="1" x14ac:dyDescent="0.25">
      <c r="A129" s="54" t="s">
        <v>246</v>
      </c>
      <c r="B129" s="54" t="s">
        <v>247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110</v>
      </c>
      <c r="L129" s="32"/>
      <c r="M129" s="33" t="s">
        <v>111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248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hidden="1" customHeight="1" x14ac:dyDescent="0.25">
      <c r="A130" s="54" t="s">
        <v>246</v>
      </c>
      <c r="B130" s="54" t="s">
        <v>249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110</v>
      </c>
      <c r="L130" s="32"/>
      <c r="M130" s="33" t="s">
        <v>111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250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111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111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hidden="1" customHeight="1" x14ac:dyDescent="0.25">
      <c r="A133" s="54" t="s">
        <v>256</v>
      </c>
      <c r="B133" s="54" t="s">
        <v>257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140</v>
      </c>
      <c r="M133" s="33" t="s">
        <v>111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69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250</v>
      </c>
      <c r="AG133" s="64"/>
      <c r="AJ133" s="68" t="s">
        <v>142</v>
      </c>
      <c r="AK133" s="68">
        <v>491.4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hidden="1" customHeight="1" x14ac:dyDescent="0.25">
      <c r="A134" s="54" t="s">
        <v>258</v>
      </c>
      <c r="B134" s="54" t="s">
        <v>259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111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69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260</v>
      </c>
      <c r="B135" s="54" t="s">
        <v>261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262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idden="1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71</v>
      </c>
      <c r="Q136" s="778"/>
      <c r="R136" s="778"/>
      <c r="S136" s="778"/>
      <c r="T136" s="778"/>
      <c r="U136" s="778"/>
      <c r="V136" s="779"/>
      <c r="W136" s="37" t="s">
        <v>72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hidden="1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71</v>
      </c>
      <c r="Q137" s="778"/>
      <c r="R137" s="778"/>
      <c r="S137" s="778"/>
      <c r="T137" s="778"/>
      <c r="U137" s="778"/>
      <c r="V137" s="779"/>
      <c r="W137" s="37" t="s">
        <v>69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198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263</v>
      </c>
      <c r="B139" s="54" t="s">
        <v>264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266</v>
      </c>
      <c r="B140" s="54" t="s">
        <v>267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111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268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71</v>
      </c>
      <c r="Q141" s="778"/>
      <c r="R141" s="778"/>
      <c r="S141" s="778"/>
      <c r="T141" s="778"/>
      <c r="U141" s="778"/>
      <c r="V141" s="779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71</v>
      </c>
      <c r="Q142" s="778"/>
      <c r="R142" s="778"/>
      <c r="S142" s="778"/>
      <c r="T142" s="778"/>
      <c r="U142" s="778"/>
      <c r="V142" s="779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269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107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270</v>
      </c>
      <c r="B145" s="54" t="s">
        <v>271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272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274</v>
      </c>
      <c r="B146" s="54" t="s">
        <v>275</v>
      </c>
      <c r="C146" s="31">
        <v>4301011564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81"/>
      <c r="R146" s="781"/>
      <c r="S146" s="781"/>
      <c r="T146" s="782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274</v>
      </c>
      <c r="B147" s="54" t="s">
        <v>277</v>
      </c>
      <c r="C147" s="31">
        <v>4301011562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81"/>
      <c r="R147" s="781"/>
      <c r="S147" s="781"/>
      <c r="T147" s="782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71</v>
      </c>
      <c r="Q148" s="778"/>
      <c r="R148" s="778"/>
      <c r="S148" s="778"/>
      <c r="T148" s="778"/>
      <c r="U148" s="778"/>
      <c r="V148" s="779"/>
      <c r="W148" s="37" t="s">
        <v>72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71</v>
      </c>
      <c r="Q149" s="778"/>
      <c r="R149" s="778"/>
      <c r="S149" s="778"/>
      <c r="T149" s="778"/>
      <c r="U149" s="778"/>
      <c r="V149" s="779"/>
      <c r="W149" s="37" t="s">
        <v>69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64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278</v>
      </c>
      <c r="B151" s="54" t="s">
        <v>279</v>
      </c>
      <c r="C151" s="31">
        <v>4301031234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280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278</v>
      </c>
      <c r="B152" s="54" t="s">
        <v>281</v>
      </c>
      <c r="C152" s="31">
        <v>4301031235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280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71</v>
      </c>
      <c r="Q153" s="778"/>
      <c r="R153" s="778"/>
      <c r="S153" s="778"/>
      <c r="T153" s="778"/>
      <c r="U153" s="778"/>
      <c r="V153" s="779"/>
      <c r="W153" s="37" t="s">
        <v>72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71</v>
      </c>
      <c r="Q154" s="778"/>
      <c r="R154" s="778"/>
      <c r="S154" s="778"/>
      <c r="T154" s="778"/>
      <c r="U154" s="778"/>
      <c r="V154" s="779"/>
      <c r="W154" s="37" t="s">
        <v>69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73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282</v>
      </c>
      <c r="B156" s="54" t="s">
        <v>283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272</v>
      </c>
      <c r="N156" s="33"/>
      <c r="O156" s="32">
        <v>45</v>
      </c>
      <c r="P156" s="1038" t="s">
        <v>284</v>
      </c>
      <c r="Q156" s="781"/>
      <c r="R156" s="781"/>
      <c r="S156" s="781"/>
      <c r="T156" s="782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285</v>
      </c>
      <c r="B157" s="54" t="s">
        <v>286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276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285</v>
      </c>
      <c r="B158" s="54" t="s">
        <v>287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69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276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71</v>
      </c>
      <c r="Q159" s="778"/>
      <c r="R159" s="778"/>
      <c r="S159" s="778"/>
      <c r="T159" s="778"/>
      <c r="U159" s="778"/>
      <c r="V159" s="779"/>
      <c r="W159" s="37" t="s">
        <v>72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71</v>
      </c>
      <c r="Q160" s="778"/>
      <c r="R160" s="778"/>
      <c r="S160" s="778"/>
      <c r="T160" s="778"/>
      <c r="U160" s="778"/>
      <c r="V160" s="779"/>
      <c r="W160" s="37" t="s">
        <v>69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105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107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288</v>
      </c>
      <c r="B163" s="54" t="s">
        <v>289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114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290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71</v>
      </c>
      <c r="Q164" s="778"/>
      <c r="R164" s="778"/>
      <c r="S164" s="778"/>
      <c r="T164" s="778"/>
      <c r="U164" s="778"/>
      <c r="V164" s="779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71</v>
      </c>
      <c r="Q165" s="778"/>
      <c r="R165" s="778"/>
      <c r="S165" s="778"/>
      <c r="T165" s="778"/>
      <c r="U165" s="778"/>
      <c r="V165" s="779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64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291</v>
      </c>
      <c r="B167" s="54" t="s">
        <v>292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114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294</v>
      </c>
      <c r="B168" s="54" t="s">
        <v>295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296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297</v>
      </c>
      <c r="B169" s="54" t="s">
        <v>298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300</v>
      </c>
      <c r="B170" s="54" t="s">
        <v>301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302</v>
      </c>
      <c r="B171" s="54" t="s">
        <v>303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71</v>
      </c>
      <c r="Q172" s="778"/>
      <c r="R172" s="778"/>
      <c r="S172" s="778"/>
      <c r="T172" s="778"/>
      <c r="U172" s="778"/>
      <c r="V172" s="779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71</v>
      </c>
      <c r="Q173" s="778"/>
      <c r="R173" s="778"/>
      <c r="S173" s="778"/>
      <c r="T173" s="778"/>
      <c r="U173" s="778"/>
      <c r="V173" s="779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73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304</v>
      </c>
      <c r="B175" s="54" t="s">
        <v>305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111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307</v>
      </c>
      <c r="B176" s="54" t="s">
        <v>308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71</v>
      </c>
      <c r="Q177" s="778"/>
      <c r="R177" s="778"/>
      <c r="S177" s="778"/>
      <c r="T177" s="778"/>
      <c r="U177" s="778"/>
      <c r="V177" s="779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71</v>
      </c>
      <c r="Q178" s="778"/>
      <c r="R178" s="778"/>
      <c r="S178" s="778"/>
      <c r="T178" s="778"/>
      <c r="U178" s="778"/>
      <c r="V178" s="779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310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311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157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312</v>
      </c>
      <c r="B182" s="54" t="s">
        <v>313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314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71</v>
      </c>
      <c r="Q183" s="778"/>
      <c r="R183" s="778"/>
      <c r="S183" s="778"/>
      <c r="T183" s="778"/>
      <c r="U183" s="778"/>
      <c r="V183" s="779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71</v>
      </c>
      <c r="Q184" s="778"/>
      <c r="R184" s="778"/>
      <c r="S184" s="778"/>
      <c r="T184" s="778"/>
      <c r="U184" s="778"/>
      <c r="V184" s="779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64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hidden="1" customHeight="1" x14ac:dyDescent="0.25">
      <c r="A186" s="54" t="s">
        <v>315</v>
      </c>
      <c r="B186" s="54" t="s">
        <v>316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69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hidden="1" customHeight="1" x14ac:dyDescent="0.25">
      <c r="A187" s="54" t="s">
        <v>318</v>
      </c>
      <c r="B187" s="54" t="s">
        <v>319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320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321</v>
      </c>
      <c r="B188" s="54" t="s">
        <v>322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323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hidden="1" customHeight="1" x14ac:dyDescent="0.25">
      <c r="A189" s="54" t="s">
        <v>324</v>
      </c>
      <c r="B189" s="54" t="s">
        <v>325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69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317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hidden="1" customHeight="1" x14ac:dyDescent="0.25">
      <c r="A190" s="54" t="s">
        <v>326</v>
      </c>
      <c r="B190" s="54" t="s">
        <v>327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320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hidden="1" customHeight="1" x14ac:dyDescent="0.25">
      <c r="A191" s="54" t="s">
        <v>328</v>
      </c>
      <c r="B191" s="54" t="s">
        <v>329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69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323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330</v>
      </c>
      <c r="B192" s="54" t="s">
        <v>331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323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332</v>
      </c>
      <c r="B193" s="54" t="s">
        <v>333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334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idden="1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71</v>
      </c>
      <c r="Q194" s="778"/>
      <c r="R194" s="778"/>
      <c r="S194" s="778"/>
      <c r="T194" s="778"/>
      <c r="U194" s="778"/>
      <c r="V194" s="779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hidden="1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71</v>
      </c>
      <c r="Q195" s="778"/>
      <c r="R195" s="778"/>
      <c r="S195" s="778"/>
      <c r="T195" s="778"/>
      <c r="U195" s="778"/>
      <c r="V195" s="779"/>
      <c r="W195" s="37" t="s">
        <v>69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hidden="1" customHeight="1" x14ac:dyDescent="0.25">
      <c r="A196" s="783" t="s">
        <v>335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107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336</v>
      </c>
      <c r="B198" s="54" t="s">
        <v>337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114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338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339</v>
      </c>
      <c r="B199" s="54" t="s">
        <v>340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114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338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71</v>
      </c>
      <c r="Q200" s="778"/>
      <c r="R200" s="778"/>
      <c r="S200" s="778"/>
      <c r="T200" s="778"/>
      <c r="U200" s="778"/>
      <c r="V200" s="779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71</v>
      </c>
      <c r="Q201" s="778"/>
      <c r="R201" s="778"/>
      <c r="S201" s="778"/>
      <c r="T201" s="778"/>
      <c r="U201" s="778"/>
      <c r="V201" s="779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157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341</v>
      </c>
      <c r="B203" s="54" t="s">
        <v>342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111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343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344</v>
      </c>
      <c r="B204" s="54" t="s">
        <v>345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343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71</v>
      </c>
      <c r="Q205" s="778"/>
      <c r="R205" s="778"/>
      <c r="S205" s="778"/>
      <c r="T205" s="778"/>
      <c r="U205" s="778"/>
      <c r="V205" s="779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71</v>
      </c>
      <c r="Q206" s="778"/>
      <c r="R206" s="778"/>
      <c r="S206" s="778"/>
      <c r="T206" s="778"/>
      <c r="U206" s="778"/>
      <c r="V206" s="779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64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hidden="1" customHeight="1" x14ac:dyDescent="0.25">
      <c r="A208" s="54" t="s">
        <v>346</v>
      </c>
      <c r="B208" s="54" t="s">
        <v>347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69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348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hidden="1" customHeight="1" x14ac:dyDescent="0.25">
      <c r="A209" s="54" t="s">
        <v>349</v>
      </c>
      <c r="B209" s="54" t="s">
        <v>350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69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hidden="1" customHeight="1" x14ac:dyDescent="0.25">
      <c r="A210" s="54" t="s">
        <v>352</v>
      </c>
      <c r="B210" s="54" t="s">
        <v>353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69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355</v>
      </c>
      <c r="B211" s="54" t="s">
        <v>356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69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hidden="1" customHeight="1" x14ac:dyDescent="0.25">
      <c r="A212" s="54" t="s">
        <v>358</v>
      </c>
      <c r="B212" s="54" t="s">
        <v>359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69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hidden="1" customHeight="1" x14ac:dyDescent="0.25">
      <c r="A213" s="54" t="s">
        <v>360</v>
      </c>
      <c r="B213" s="54" t="s">
        <v>361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69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362</v>
      </c>
      <c r="B214" s="54" t="s">
        <v>363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69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364</v>
      </c>
      <c r="B215" s="54" t="s">
        <v>365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69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idden="1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71</v>
      </c>
      <c r="Q216" s="778"/>
      <c r="R216" s="778"/>
      <c r="S216" s="778"/>
      <c r="T216" s="778"/>
      <c r="U216" s="778"/>
      <c r="V216" s="779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hidden="1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71</v>
      </c>
      <c r="Q217" s="778"/>
      <c r="R217" s="778"/>
      <c r="S217" s="778"/>
      <c r="T217" s="778"/>
      <c r="U217" s="778"/>
      <c r="V217" s="779"/>
      <c r="W217" s="37" t="s">
        <v>69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hidden="1" customHeight="1" x14ac:dyDescent="0.25">
      <c r="A218" s="785" t="s">
        <v>73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366</v>
      </c>
      <c r="B219" s="54" t="s">
        <v>367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111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369</v>
      </c>
      <c r="B220" s="54" t="s">
        <v>370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372</v>
      </c>
      <c r="B221" s="54" t="s">
        <v>373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111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375</v>
      </c>
      <c r="B222" s="54" t="s">
        <v>376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hidden="1" customHeight="1" x14ac:dyDescent="0.25">
      <c r="A223" s="54" t="s">
        <v>378</v>
      </c>
      <c r="B223" s="54" t="s">
        <v>379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111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69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368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hidden="1" customHeight="1" x14ac:dyDescent="0.25">
      <c r="A224" s="54" t="s">
        <v>380</v>
      </c>
      <c r="B224" s="54" t="s">
        <v>381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153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hidden="1" customHeight="1" x14ac:dyDescent="0.25">
      <c r="A225" s="54" t="s">
        <v>383</v>
      </c>
      <c r="B225" s="54" t="s">
        <v>384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69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386</v>
      </c>
      <c r="B226" s="54" t="s">
        <v>387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377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388</v>
      </c>
      <c r="B227" s="54" t="s">
        <v>389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371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390</v>
      </c>
      <c r="B228" s="54" t="s">
        <v>391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371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392</v>
      </c>
      <c r="B229" s="54" t="s">
        <v>393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111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69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394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idden="1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71</v>
      </c>
      <c r="Q230" s="778"/>
      <c r="R230" s="778"/>
      <c r="S230" s="778"/>
      <c r="T230" s="778"/>
      <c r="U230" s="778"/>
      <c r="V230" s="779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772"/>
      <c r="AB230" s="772"/>
      <c r="AC230" s="772"/>
    </row>
    <row r="231" spans="1:68" hidden="1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71</v>
      </c>
      <c r="Q231" s="778"/>
      <c r="R231" s="778"/>
      <c r="S231" s="778"/>
      <c r="T231" s="778"/>
      <c r="U231" s="778"/>
      <c r="V231" s="779"/>
      <c r="W231" s="37" t="s">
        <v>69</v>
      </c>
      <c r="X231" s="771">
        <f>IFERROR(SUM(X219:X229),"0")</f>
        <v>0</v>
      </c>
      <c r="Y231" s="771">
        <f>IFERROR(SUM(Y219:Y229),"0")</f>
        <v>0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198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395</v>
      </c>
      <c r="B233" s="54" t="s">
        <v>396</v>
      </c>
      <c r="C233" s="31">
        <v>4301060360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hidden="1" customHeight="1" x14ac:dyDescent="0.25">
      <c r="A234" s="54" t="s">
        <v>395</v>
      </c>
      <c r="B234" s="54" t="s">
        <v>398</v>
      </c>
      <c r="C234" s="31">
        <v>4301060460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153</v>
      </c>
      <c r="N234" s="33"/>
      <c r="O234" s="32">
        <v>30</v>
      </c>
      <c r="P234" s="844" t="s">
        <v>399</v>
      </c>
      <c r="Q234" s="781"/>
      <c r="R234" s="781"/>
      <c r="S234" s="781"/>
      <c r="T234" s="782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400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hidden="1" customHeight="1" x14ac:dyDescent="0.25">
      <c r="A235" s="54" t="s">
        <v>395</v>
      </c>
      <c r="B235" s="54" t="s">
        <v>401</v>
      </c>
      <c r="C235" s="31">
        <v>4301060404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81"/>
      <c r="R235" s="781"/>
      <c r="S235" s="781"/>
      <c r="T235" s="782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403</v>
      </c>
      <c r="B236" s="54" t="s">
        <v>404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406</v>
      </c>
      <c r="B237" s="54" t="s">
        <v>407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408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hidden="1" customHeight="1" x14ac:dyDescent="0.25">
      <c r="A238" s="54" t="s">
        <v>409</v>
      </c>
      <c r="B238" s="54" t="s">
        <v>410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111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411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idden="1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71</v>
      </c>
      <c r="Q239" s="778"/>
      <c r="R239" s="778"/>
      <c r="S239" s="778"/>
      <c r="T239" s="778"/>
      <c r="U239" s="778"/>
      <c r="V239" s="779"/>
      <c r="W239" s="37" t="s">
        <v>72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hidden="1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71</v>
      </c>
      <c r="Q240" s="778"/>
      <c r="R240" s="778"/>
      <c r="S240" s="778"/>
      <c r="T240" s="778"/>
      <c r="U240" s="778"/>
      <c r="V240" s="779"/>
      <c r="W240" s="37" t="s">
        <v>69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hidden="1" customHeight="1" x14ac:dyDescent="0.25">
      <c r="A241" s="783" t="s">
        <v>412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107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413</v>
      </c>
      <c r="B243" s="54" t="s">
        <v>414</v>
      </c>
      <c r="C243" s="31">
        <v>4301011717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114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415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413</v>
      </c>
      <c r="B244" s="54" t="s">
        <v>416</v>
      </c>
      <c r="C244" s="31">
        <v>4301011945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417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418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419</v>
      </c>
      <c r="B245" s="54" t="s">
        <v>420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114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421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422</v>
      </c>
      <c r="B246" s="54" t="s">
        <v>423</v>
      </c>
      <c r="C246" s="31">
        <v>4301011733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111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424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422</v>
      </c>
      <c r="B247" s="54" t="s">
        <v>425</v>
      </c>
      <c r="C247" s="31">
        <v>4301011944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417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418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426</v>
      </c>
      <c r="B248" s="54" t="s">
        <v>427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114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415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428</v>
      </c>
      <c r="B249" s="54" t="s">
        <v>429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114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421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430</v>
      </c>
      <c r="B250" s="54" t="s">
        <v>431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114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424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71</v>
      </c>
      <c r="Q251" s="778"/>
      <c r="R251" s="778"/>
      <c r="S251" s="778"/>
      <c r="T251" s="778"/>
      <c r="U251" s="778"/>
      <c r="V251" s="779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71</v>
      </c>
      <c r="Q252" s="778"/>
      <c r="R252" s="778"/>
      <c r="S252" s="778"/>
      <c r="T252" s="778"/>
      <c r="U252" s="778"/>
      <c r="V252" s="779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432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107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433</v>
      </c>
      <c r="B255" s="54" t="s">
        <v>434</v>
      </c>
      <c r="C255" s="31">
        <v>4301011826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114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433</v>
      </c>
      <c r="B256" s="54" t="s">
        <v>436</v>
      </c>
      <c r="C256" s="31">
        <v>4301011942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417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437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438</v>
      </c>
      <c r="B257" s="54" t="s">
        <v>439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114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440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441</v>
      </c>
      <c r="B258" s="54" t="s">
        <v>442</v>
      </c>
      <c r="C258" s="31">
        <v>4301011721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114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441</v>
      </c>
      <c r="B259" s="54" t="s">
        <v>444</v>
      </c>
      <c r="C259" s="31">
        <v>4301011941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417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445</v>
      </c>
      <c r="B260" s="54" t="s">
        <v>446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114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435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447</v>
      </c>
      <c r="B261" s="54" t="s">
        <v>448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114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449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450</v>
      </c>
      <c r="B262" s="54" t="s">
        <v>451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114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440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452</v>
      </c>
      <c r="B263" s="54" t="s">
        <v>453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114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443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71</v>
      </c>
      <c r="Q264" s="778"/>
      <c r="R264" s="778"/>
      <c r="S264" s="778"/>
      <c r="T264" s="778"/>
      <c r="U264" s="778"/>
      <c r="V264" s="779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71</v>
      </c>
      <c r="Q265" s="778"/>
      <c r="R265" s="778"/>
      <c r="S265" s="778"/>
      <c r="T265" s="778"/>
      <c r="U265" s="778"/>
      <c r="V265" s="779"/>
      <c r="W265" s="37" t="s">
        <v>69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157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454</v>
      </c>
      <c r="B267" s="54" t="s">
        <v>455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111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456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71</v>
      </c>
      <c r="Q268" s="778"/>
      <c r="R268" s="778"/>
      <c r="S268" s="778"/>
      <c r="T268" s="778"/>
      <c r="U268" s="778"/>
      <c r="V268" s="779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71</v>
      </c>
      <c r="Q269" s="778"/>
      <c r="R269" s="778"/>
      <c r="S269" s="778"/>
      <c r="T269" s="778"/>
      <c r="U269" s="778"/>
      <c r="V269" s="779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457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107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458</v>
      </c>
      <c r="B272" s="54" t="s">
        <v>459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114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460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461</v>
      </c>
      <c r="B273" s="54" t="s">
        <v>462</v>
      </c>
      <c r="C273" s="31">
        <v>4301011850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114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463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461</v>
      </c>
      <c r="B274" s="54" t="s">
        <v>464</v>
      </c>
      <c r="C274" s="31">
        <v>4301011910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417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465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466</v>
      </c>
      <c r="B275" s="54" t="s">
        <v>467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114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468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469</v>
      </c>
      <c r="B276" s="54" t="s">
        <v>470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114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471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472</v>
      </c>
      <c r="B277" s="54" t="s">
        <v>473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121</v>
      </c>
      <c r="L277" s="32"/>
      <c r="M277" s="33" t="s">
        <v>114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474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475</v>
      </c>
      <c r="B278" s="54" t="s">
        <v>476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121</v>
      </c>
      <c r="L278" s="32"/>
      <c r="M278" s="33" t="s">
        <v>114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477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478</v>
      </c>
      <c r="B279" s="54" t="s">
        <v>479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121</v>
      </c>
      <c r="L279" s="32"/>
      <c r="M279" s="33" t="s">
        <v>114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480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481</v>
      </c>
      <c r="B280" s="54" t="s">
        <v>482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121</v>
      </c>
      <c r="L280" s="32"/>
      <c r="M280" s="33" t="s">
        <v>114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483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71</v>
      </c>
      <c r="Q281" s="778"/>
      <c r="R281" s="778"/>
      <c r="S281" s="778"/>
      <c r="T281" s="778"/>
      <c r="U281" s="778"/>
      <c r="V281" s="779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71</v>
      </c>
      <c r="Q282" s="778"/>
      <c r="R282" s="778"/>
      <c r="S282" s="778"/>
      <c r="T282" s="778"/>
      <c r="U282" s="778"/>
      <c r="V282" s="779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484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107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485</v>
      </c>
      <c r="B285" s="54" t="s">
        <v>486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114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424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71</v>
      </c>
      <c r="Q286" s="778"/>
      <c r="R286" s="778"/>
      <c r="S286" s="778"/>
      <c r="T286" s="778"/>
      <c r="U286" s="778"/>
      <c r="V286" s="779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71</v>
      </c>
      <c r="Q287" s="778"/>
      <c r="R287" s="778"/>
      <c r="S287" s="778"/>
      <c r="T287" s="778"/>
      <c r="U287" s="778"/>
      <c r="V287" s="779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487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107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488</v>
      </c>
      <c r="B290" s="54" t="s">
        <v>489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111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115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490</v>
      </c>
      <c r="B291" s="54" t="s">
        <v>491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111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492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493</v>
      </c>
      <c r="B292" s="54" t="s">
        <v>494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111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495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71</v>
      </c>
      <c r="Q293" s="778"/>
      <c r="R293" s="778"/>
      <c r="S293" s="778"/>
      <c r="T293" s="778"/>
      <c r="U293" s="778"/>
      <c r="V293" s="779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71</v>
      </c>
      <c r="Q294" s="778"/>
      <c r="R294" s="778"/>
      <c r="S294" s="778"/>
      <c r="T294" s="778"/>
      <c r="U294" s="778"/>
      <c r="V294" s="779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496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73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497</v>
      </c>
      <c r="B297" s="54" t="s">
        <v>498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111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499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500</v>
      </c>
      <c r="B298" s="54" t="s">
        <v>501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502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503</v>
      </c>
      <c r="B299" s="54" t="s">
        <v>504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111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499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505</v>
      </c>
      <c r="B300" s="54" t="s">
        <v>506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69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502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507</v>
      </c>
      <c r="B301" s="54" t="s">
        <v>508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124</v>
      </c>
      <c r="M301" s="33" t="s">
        <v>68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499</v>
      </c>
      <c r="AG301" s="64"/>
      <c r="AJ301" s="68" t="s">
        <v>125</v>
      </c>
      <c r="AK301" s="68">
        <v>33.6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509</v>
      </c>
      <c r="B302" s="54" t="s">
        <v>510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511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idden="1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71</v>
      </c>
      <c r="Q303" s="778"/>
      <c r="R303" s="778"/>
      <c r="S303" s="778"/>
      <c r="T303" s="778"/>
      <c r="U303" s="778"/>
      <c r="V303" s="779"/>
      <c r="W303" s="37" t="s">
        <v>72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hidden="1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71</v>
      </c>
      <c r="Q304" s="778"/>
      <c r="R304" s="778"/>
      <c r="S304" s="778"/>
      <c r="T304" s="778"/>
      <c r="U304" s="778"/>
      <c r="V304" s="779"/>
      <c r="W304" s="37" t="s">
        <v>69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hidden="1" customHeight="1" x14ac:dyDescent="0.25">
      <c r="A305" s="783" t="s">
        <v>512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107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513</v>
      </c>
      <c r="B307" s="54" t="s">
        <v>514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111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515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71</v>
      </c>
      <c r="Q308" s="778"/>
      <c r="R308" s="778"/>
      <c r="S308" s="778"/>
      <c r="T308" s="778"/>
      <c r="U308" s="778"/>
      <c r="V308" s="779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71</v>
      </c>
      <c r="Q309" s="778"/>
      <c r="R309" s="778"/>
      <c r="S309" s="778"/>
      <c r="T309" s="778"/>
      <c r="U309" s="778"/>
      <c r="V309" s="779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64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516</v>
      </c>
      <c r="B311" s="54" t="s">
        <v>517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71</v>
      </c>
      <c r="Q312" s="778"/>
      <c r="R312" s="778"/>
      <c r="S312" s="778"/>
      <c r="T312" s="778"/>
      <c r="U312" s="778"/>
      <c r="V312" s="779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71</v>
      </c>
      <c r="Q313" s="778"/>
      <c r="R313" s="778"/>
      <c r="S313" s="778"/>
      <c r="T313" s="778"/>
      <c r="U313" s="778"/>
      <c r="V313" s="779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73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519</v>
      </c>
      <c r="B315" s="54" t="s">
        <v>520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153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522</v>
      </c>
      <c r="B316" s="54" t="s">
        <v>523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71</v>
      </c>
      <c r="Q317" s="778"/>
      <c r="R317" s="778"/>
      <c r="S317" s="778"/>
      <c r="T317" s="778"/>
      <c r="U317" s="778"/>
      <c r="V317" s="779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71</v>
      </c>
      <c r="Q318" s="778"/>
      <c r="R318" s="778"/>
      <c r="S318" s="778"/>
      <c r="T318" s="778"/>
      <c r="U318" s="778"/>
      <c r="V318" s="779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525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107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526</v>
      </c>
      <c r="B321" s="54" t="s">
        <v>527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114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528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71</v>
      </c>
      <c r="Q322" s="778"/>
      <c r="R322" s="778"/>
      <c r="S322" s="778"/>
      <c r="T322" s="778"/>
      <c r="U322" s="778"/>
      <c r="V322" s="779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71</v>
      </c>
      <c r="Q323" s="778"/>
      <c r="R323" s="778"/>
      <c r="S323" s="778"/>
      <c r="T323" s="778"/>
      <c r="U323" s="778"/>
      <c r="V323" s="779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64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529</v>
      </c>
      <c r="B325" s="54" t="s">
        <v>530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71</v>
      </c>
      <c r="Q326" s="778"/>
      <c r="R326" s="778"/>
      <c r="S326" s="778"/>
      <c r="T326" s="778"/>
      <c r="U326" s="778"/>
      <c r="V326" s="779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71</v>
      </c>
      <c r="Q327" s="778"/>
      <c r="R327" s="778"/>
      <c r="S327" s="778"/>
      <c r="T327" s="778"/>
      <c r="U327" s="778"/>
      <c r="V327" s="779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73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532</v>
      </c>
      <c r="B329" s="54" t="s">
        <v>533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111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535</v>
      </c>
      <c r="B330" s="54" t="s">
        <v>536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111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71</v>
      </c>
      <c r="Q331" s="778"/>
      <c r="R331" s="778"/>
      <c r="S331" s="778"/>
      <c r="T331" s="778"/>
      <c r="U331" s="778"/>
      <c r="V331" s="779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71</v>
      </c>
      <c r="Q332" s="778"/>
      <c r="R332" s="778"/>
      <c r="S332" s="778"/>
      <c r="T332" s="778"/>
      <c r="U332" s="778"/>
      <c r="V332" s="779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538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107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539</v>
      </c>
      <c r="B335" s="54" t="s">
        <v>540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114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424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114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424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71</v>
      </c>
      <c r="Q337" s="778"/>
      <c r="R337" s="778"/>
      <c r="S337" s="778"/>
      <c r="T337" s="778"/>
      <c r="U337" s="778"/>
      <c r="V337" s="779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71</v>
      </c>
      <c r="Q338" s="778"/>
      <c r="R338" s="778"/>
      <c r="S338" s="778"/>
      <c r="T338" s="778"/>
      <c r="U338" s="778"/>
      <c r="V338" s="779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64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543</v>
      </c>
      <c r="B340" s="54" t="s">
        <v>544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545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546</v>
      </c>
      <c r="B341" s="54" t="s">
        <v>547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545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71</v>
      </c>
      <c r="Q342" s="778"/>
      <c r="R342" s="778"/>
      <c r="S342" s="778"/>
      <c r="T342" s="778"/>
      <c r="U342" s="778"/>
      <c r="V342" s="779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71</v>
      </c>
      <c r="Q343" s="778"/>
      <c r="R343" s="778"/>
      <c r="S343" s="778"/>
      <c r="T343" s="778"/>
      <c r="U343" s="778"/>
      <c r="V343" s="779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73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548</v>
      </c>
      <c r="B345" s="54" t="s">
        <v>549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550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71</v>
      </c>
      <c r="Q346" s="778"/>
      <c r="R346" s="778"/>
      <c r="S346" s="778"/>
      <c r="T346" s="778"/>
      <c r="U346" s="778"/>
      <c r="V346" s="779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71</v>
      </c>
      <c r="Q347" s="778"/>
      <c r="R347" s="778"/>
      <c r="S347" s="778"/>
      <c r="T347" s="778"/>
      <c r="U347" s="778"/>
      <c r="V347" s="779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551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107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552</v>
      </c>
      <c r="B350" s="54" t="s">
        <v>553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111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554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71</v>
      </c>
      <c r="Q351" s="778"/>
      <c r="R351" s="778"/>
      <c r="S351" s="778"/>
      <c r="T351" s="778"/>
      <c r="U351" s="778"/>
      <c r="V351" s="779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71</v>
      </c>
      <c r="Q352" s="778"/>
      <c r="R352" s="778"/>
      <c r="S352" s="778"/>
      <c r="T352" s="778"/>
      <c r="U352" s="778"/>
      <c r="V352" s="779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555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107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556</v>
      </c>
      <c r="B355" s="54" t="s">
        <v>557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111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558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559</v>
      </c>
      <c r="B356" s="54" t="s">
        <v>560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110</v>
      </c>
      <c r="L356" s="32"/>
      <c r="M356" s="33" t="s">
        <v>417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561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559</v>
      </c>
      <c r="B357" s="54" t="s">
        <v>562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110</v>
      </c>
      <c r="L357" s="32" t="s">
        <v>140</v>
      </c>
      <c r="M357" s="33" t="s">
        <v>111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563</v>
      </c>
      <c r="AG357" s="64"/>
      <c r="AJ357" s="68" t="s">
        <v>142</v>
      </c>
      <c r="AK357" s="68">
        <v>691.2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564</v>
      </c>
      <c r="B358" s="54" t="s">
        <v>565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114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114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114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121</v>
      </c>
      <c r="L361" s="32"/>
      <c r="M361" s="33" t="s">
        <v>114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575</v>
      </c>
      <c r="B362" s="54" t="s">
        <v>576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121</v>
      </c>
      <c r="L362" s="32"/>
      <c r="M362" s="33" t="s">
        <v>114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577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71</v>
      </c>
      <c r="Q363" s="778"/>
      <c r="R363" s="778"/>
      <c r="S363" s="778"/>
      <c r="T363" s="778"/>
      <c r="U363" s="778"/>
      <c r="V363" s="779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71</v>
      </c>
      <c r="Q364" s="778"/>
      <c r="R364" s="778"/>
      <c r="S364" s="778"/>
      <c r="T364" s="778"/>
      <c r="U364" s="778"/>
      <c r="V364" s="779"/>
      <c r="W364" s="37" t="s">
        <v>69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64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578</v>
      </c>
      <c r="B366" s="54" t="s">
        <v>579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69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69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71</v>
      </c>
      <c r="Q370" s="778"/>
      <c r="R370" s="778"/>
      <c r="S370" s="778"/>
      <c r="T370" s="778"/>
      <c r="U370" s="778"/>
      <c r="V370" s="779"/>
      <c r="W370" s="37" t="s">
        <v>72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71</v>
      </c>
      <c r="Q371" s="778"/>
      <c r="R371" s="778"/>
      <c r="S371" s="778"/>
      <c r="T371" s="778"/>
      <c r="U371" s="778"/>
      <c r="V371" s="779"/>
      <c r="W371" s="37" t="s">
        <v>69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5" t="s">
        <v>73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589</v>
      </c>
      <c r="B373" s="54" t="s">
        <v>590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111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69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598</v>
      </c>
      <c r="B376" s="54" t="s">
        <v>599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601</v>
      </c>
      <c r="B377" s="54" t="s">
        <v>602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604</v>
      </c>
      <c r="B378" s="54" t="s">
        <v>605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71</v>
      </c>
      <c r="Q379" s="778"/>
      <c r="R379" s="778"/>
      <c r="S379" s="778"/>
      <c r="T379" s="778"/>
      <c r="U379" s="778"/>
      <c r="V379" s="779"/>
      <c r="W379" s="37" t="s">
        <v>72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71</v>
      </c>
      <c r="Q380" s="778"/>
      <c r="R380" s="778"/>
      <c r="S380" s="778"/>
      <c r="T380" s="778"/>
      <c r="U380" s="778"/>
      <c r="V380" s="779"/>
      <c r="W380" s="37" t="s">
        <v>69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198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hidden="1" customHeight="1" x14ac:dyDescent="0.25">
      <c r="A382" s="54" t="s">
        <v>607</v>
      </c>
      <c r="B382" s="54" t="s">
        <v>608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69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hidden="1" customHeight="1" x14ac:dyDescent="0.25">
      <c r="A383" s="54" t="s">
        <v>610</v>
      </c>
      <c r="B383" s="54" t="s">
        <v>611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69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613</v>
      </c>
      <c r="B384" s="54" t="s">
        <v>614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153</v>
      </c>
      <c r="N384" s="33"/>
      <c r="O384" s="32">
        <v>30</v>
      </c>
      <c r="P384" s="847" t="s">
        <v>615</v>
      </c>
      <c r="Q384" s="781"/>
      <c r="R384" s="781"/>
      <c r="S384" s="781"/>
      <c r="T384" s="782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616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613</v>
      </c>
      <c r="B385" s="54" t="s">
        <v>617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68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71</v>
      </c>
      <c r="Q386" s="778"/>
      <c r="R386" s="778"/>
      <c r="S386" s="778"/>
      <c r="T386" s="778"/>
      <c r="U386" s="778"/>
      <c r="V386" s="779"/>
      <c r="W386" s="37" t="s">
        <v>72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hidden="1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71</v>
      </c>
      <c r="Q387" s="778"/>
      <c r="R387" s="778"/>
      <c r="S387" s="778"/>
      <c r="T387" s="778"/>
      <c r="U387" s="778"/>
      <c r="V387" s="779"/>
      <c r="W387" s="37" t="s">
        <v>69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hidden="1" customHeight="1" x14ac:dyDescent="0.25">
      <c r="A388" s="785" t="s">
        <v>99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619</v>
      </c>
      <c r="B389" s="54" t="s">
        <v>620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824" t="s">
        <v>621</v>
      </c>
      <c r="Q389" s="781"/>
      <c r="R389" s="781"/>
      <c r="S389" s="781"/>
      <c r="T389" s="782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623</v>
      </c>
      <c r="B390" s="54" t="s">
        <v>624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36" t="s">
        <v>625</v>
      </c>
      <c r="Q390" s="781"/>
      <c r="R390" s="781"/>
      <c r="S390" s="781"/>
      <c r="T390" s="782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626</v>
      </c>
      <c r="B391" s="54" t="s">
        <v>627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629</v>
      </c>
      <c r="B392" s="54" t="s">
        <v>630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71</v>
      </c>
      <c r="Q393" s="778"/>
      <c r="R393" s="778"/>
      <c r="S393" s="778"/>
      <c r="T393" s="778"/>
      <c r="U393" s="778"/>
      <c r="V393" s="779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71</v>
      </c>
      <c r="Q394" s="778"/>
      <c r="R394" s="778"/>
      <c r="S394" s="778"/>
      <c r="T394" s="778"/>
      <c r="U394" s="778"/>
      <c r="V394" s="779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631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632</v>
      </c>
      <c r="B396" s="54" t="s">
        <v>633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636</v>
      </c>
      <c r="B397" s="54" t="s">
        <v>637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638</v>
      </c>
      <c r="B398" s="54" t="s">
        <v>639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71</v>
      </c>
      <c r="Q399" s="778"/>
      <c r="R399" s="778"/>
      <c r="S399" s="778"/>
      <c r="T399" s="778"/>
      <c r="U399" s="778"/>
      <c r="V399" s="779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71</v>
      </c>
      <c r="Q400" s="778"/>
      <c r="R400" s="778"/>
      <c r="S400" s="778"/>
      <c r="T400" s="778"/>
      <c r="U400" s="778"/>
      <c r="V400" s="779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640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64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641</v>
      </c>
      <c r="B403" s="54" t="s">
        <v>642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71</v>
      </c>
      <c r="Q404" s="778"/>
      <c r="R404" s="778"/>
      <c r="S404" s="778"/>
      <c r="T404" s="778"/>
      <c r="U404" s="778"/>
      <c r="V404" s="779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71</v>
      </c>
      <c r="Q405" s="778"/>
      <c r="R405" s="778"/>
      <c r="S405" s="778"/>
      <c r="T405" s="778"/>
      <c r="U405" s="778"/>
      <c r="V405" s="779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73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644</v>
      </c>
      <c r="B407" s="54" t="s">
        <v>645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647</v>
      </c>
      <c r="B408" s="54" t="s">
        <v>648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111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69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650</v>
      </c>
      <c r="B409" s="54" t="s">
        <v>651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69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71</v>
      </c>
      <c r="Q410" s="778"/>
      <c r="R410" s="778"/>
      <c r="S410" s="778"/>
      <c r="T410" s="778"/>
      <c r="U410" s="778"/>
      <c r="V410" s="779"/>
      <c r="W410" s="37" t="s">
        <v>72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hidden="1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71</v>
      </c>
      <c r="Q411" s="778"/>
      <c r="R411" s="778"/>
      <c r="S411" s="778"/>
      <c r="T411" s="778"/>
      <c r="U411" s="778"/>
      <c r="V411" s="779"/>
      <c r="W411" s="37" t="s">
        <v>69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hidden="1" customHeight="1" x14ac:dyDescent="0.2">
      <c r="A412" s="886" t="s">
        <v>653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654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107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140</v>
      </c>
      <c r="M415" s="33" t="s">
        <v>68</v>
      </c>
      <c r="N415" s="33"/>
      <c r="O415" s="32">
        <v>60</v>
      </c>
      <c r="P415" s="121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81"/>
      <c r="R415" s="781"/>
      <c r="S415" s="781"/>
      <c r="T415" s="782"/>
      <c r="U415" s="34"/>
      <c r="V415" s="34"/>
      <c r="W415" s="35" t="s">
        <v>69</v>
      </c>
      <c r="X415" s="769">
        <v>2500</v>
      </c>
      <c r="Y415" s="770">
        <f t="shared" ref="Y415:Y424" si="87">IFERROR(IF(X415="",0,CEILING((X415/$H415),1)*$H415),"")</f>
        <v>2505</v>
      </c>
      <c r="Z415" s="36">
        <f>IFERROR(IF(Y415=0,"",ROUNDUP(Y415/H415,0)*0.02175),"")</f>
        <v>3.6322499999999995</v>
      </c>
      <c r="AA415" s="56"/>
      <c r="AB415" s="57"/>
      <c r="AC415" s="483" t="s">
        <v>657</v>
      </c>
      <c r="AG415" s="64"/>
      <c r="AJ415" s="68" t="s">
        <v>142</v>
      </c>
      <c r="AK415" s="68">
        <v>720</v>
      </c>
      <c r="BB415" s="484" t="s">
        <v>1</v>
      </c>
      <c r="BM415" s="64">
        <f t="shared" ref="BM415:BM424" si="88">IFERROR(X415*I415/H415,"0")</f>
        <v>2580</v>
      </c>
      <c r="BN415" s="64">
        <f t="shared" ref="BN415:BN424" si="89">IFERROR(Y415*I415/H415,"0")</f>
        <v>2585.1600000000003</v>
      </c>
      <c r="BO415" s="64">
        <f t="shared" ref="BO415:BO424" si="90">IFERROR(1/J415*(X415/H415),"0")</f>
        <v>3.4722222222222219</v>
      </c>
      <c r="BP415" s="64">
        <f t="shared" ref="BP415:BP424" si="91">IFERROR(1/J415*(Y415/H415),"0")</f>
        <v>3.4791666666666665</v>
      </c>
    </row>
    <row r="416" spans="1:68" ht="27" hidden="1" customHeight="1" x14ac:dyDescent="0.25">
      <c r="A416" s="54" t="s">
        <v>655</v>
      </c>
      <c r="B416" s="54" t="s">
        <v>658</v>
      </c>
      <c r="C416" s="31">
        <v>4301011946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417</v>
      </c>
      <c r="N416" s="33"/>
      <c r="O416" s="32">
        <v>60</v>
      </c>
      <c r="P416" s="9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1"/>
      <c r="R416" s="781"/>
      <c r="S416" s="781"/>
      <c r="T416" s="782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hidden="1" customHeight="1" x14ac:dyDescent="0.25">
      <c r="A417" s="54" t="s">
        <v>660</v>
      </c>
      <c r="B417" s="54" t="s">
        <v>661</v>
      </c>
      <c r="C417" s="31">
        <v>4301011870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140</v>
      </c>
      <c r="M417" s="33" t="s">
        <v>68</v>
      </c>
      <c r="N417" s="33"/>
      <c r="O417" s="32">
        <v>60</v>
      </c>
      <c r="P417" s="11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69</v>
      </c>
      <c r="X417" s="769">
        <v>0</v>
      </c>
      <c r="Y417" s="770">
        <f t="shared" si="87"/>
        <v>0</v>
      </c>
      <c r="Z417" s="36" t="str">
        <f>IFERROR(IF(Y417=0,"",ROUNDUP(Y417/H417,0)*0.02175),"")</f>
        <v/>
      </c>
      <c r="AA417" s="56"/>
      <c r="AB417" s="57"/>
      <c r="AC417" s="487" t="s">
        <v>662</v>
      </c>
      <c r="AG417" s="64"/>
      <c r="AJ417" s="68" t="s">
        <v>142</v>
      </c>
      <c r="AK417" s="68">
        <v>720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660</v>
      </c>
      <c r="B418" s="54" t="s">
        <v>663</v>
      </c>
      <c r="C418" s="31">
        <v>4301011947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417</v>
      </c>
      <c r="N418" s="33"/>
      <c r="O418" s="32">
        <v>60</v>
      </c>
      <c r="P418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664</v>
      </c>
      <c r="B419" s="54" t="s">
        <v>665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417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69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659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664</v>
      </c>
      <c r="B420" s="54" t="s">
        <v>666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140</v>
      </c>
      <c r="M420" s="33" t="s">
        <v>68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69</v>
      </c>
      <c r="X420" s="769">
        <v>3000</v>
      </c>
      <c r="Y420" s="770">
        <f t="shared" si="87"/>
        <v>3000</v>
      </c>
      <c r="Z420" s="36">
        <f>IFERROR(IF(Y420=0,"",ROUNDUP(Y420/H420,0)*0.02175),"")</f>
        <v>4.3499999999999996</v>
      </c>
      <c r="AA420" s="56"/>
      <c r="AB420" s="57"/>
      <c r="AC420" s="493" t="s">
        <v>667</v>
      </c>
      <c r="AG420" s="64"/>
      <c r="AJ420" s="68" t="s">
        <v>142</v>
      </c>
      <c r="AK420" s="68">
        <v>720</v>
      </c>
      <c r="BB420" s="494" t="s">
        <v>1</v>
      </c>
      <c r="BM420" s="64">
        <f t="shared" si="88"/>
        <v>3096</v>
      </c>
      <c r="BN420" s="64">
        <f t="shared" si="89"/>
        <v>3096</v>
      </c>
      <c r="BO420" s="64">
        <f t="shared" si="90"/>
        <v>4.1666666666666661</v>
      </c>
      <c r="BP420" s="64">
        <f t="shared" si="91"/>
        <v>4.1666666666666661</v>
      </c>
    </row>
    <row r="421" spans="1:68" ht="27" hidden="1" customHeight="1" x14ac:dyDescent="0.25">
      <c r="A421" s="54" t="s">
        <v>668</v>
      </c>
      <c r="B421" s="54" t="s">
        <v>669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68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670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671</v>
      </c>
      <c r="B422" s="54" t="s">
        <v>672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114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674</v>
      </c>
      <c r="B423" s="54" t="s">
        <v>675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676</v>
      </c>
      <c r="B424" s="54" t="s">
        <v>677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667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71</v>
      </c>
      <c r="Q425" s="778"/>
      <c r="R425" s="778"/>
      <c r="S425" s="778"/>
      <c r="T425" s="778"/>
      <c r="U425" s="778"/>
      <c r="V425" s="779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366.66666666666663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367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7.9822499999999987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71</v>
      </c>
      <c r="Q426" s="778"/>
      <c r="R426" s="778"/>
      <c r="S426" s="778"/>
      <c r="T426" s="778"/>
      <c r="U426" s="778"/>
      <c r="V426" s="779"/>
      <c r="W426" s="37" t="s">
        <v>69</v>
      </c>
      <c r="X426" s="771">
        <f>IFERROR(SUM(X415:X424),"0")</f>
        <v>5500</v>
      </c>
      <c r="Y426" s="771">
        <f>IFERROR(SUM(Y415:Y424),"0")</f>
        <v>5505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157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hidden="1" customHeight="1" x14ac:dyDescent="0.25">
      <c r="A428" s="54" t="s">
        <v>678</v>
      </c>
      <c r="B428" s="54" t="s">
        <v>679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140</v>
      </c>
      <c r="M428" s="33" t="s">
        <v>114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69</v>
      </c>
      <c r="X428" s="769">
        <v>0</v>
      </c>
      <c r="Y428" s="77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03" t="s">
        <v>680</v>
      </c>
      <c r="AG428" s="64"/>
      <c r="AJ428" s="68" t="s">
        <v>142</v>
      </c>
      <c r="AK428" s="68">
        <v>720</v>
      </c>
      <c r="BB428" s="504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681</v>
      </c>
      <c r="B429" s="54" t="s">
        <v>682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114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71</v>
      </c>
      <c r="Q430" s="778"/>
      <c r="R430" s="778"/>
      <c r="S430" s="778"/>
      <c r="T430" s="778"/>
      <c r="U430" s="778"/>
      <c r="V430" s="779"/>
      <c r="W430" s="37" t="s">
        <v>72</v>
      </c>
      <c r="X430" s="771">
        <f>IFERROR(X428/H428,"0")+IFERROR(X429/H429,"0")</f>
        <v>0</v>
      </c>
      <c r="Y430" s="771">
        <f>IFERROR(Y428/H428,"0")+IFERROR(Y429/H429,"0")</f>
        <v>0</v>
      </c>
      <c r="Z430" s="771">
        <f>IFERROR(IF(Z428="",0,Z428),"0")+IFERROR(IF(Z429="",0,Z429),"0")</f>
        <v>0</v>
      </c>
      <c r="AA430" s="772"/>
      <c r="AB430" s="772"/>
      <c r="AC430" s="772"/>
    </row>
    <row r="431" spans="1:68" hidden="1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71</v>
      </c>
      <c r="Q431" s="778"/>
      <c r="R431" s="778"/>
      <c r="S431" s="778"/>
      <c r="T431" s="778"/>
      <c r="U431" s="778"/>
      <c r="V431" s="779"/>
      <c r="W431" s="37" t="s">
        <v>69</v>
      </c>
      <c r="X431" s="771">
        <f>IFERROR(SUM(X428:X429),"0")</f>
        <v>0</v>
      </c>
      <c r="Y431" s="771">
        <f>IFERROR(SUM(Y428:Y429),"0")</f>
        <v>0</v>
      </c>
      <c r="Z431" s="37"/>
      <c r="AA431" s="772"/>
      <c r="AB431" s="772"/>
      <c r="AC431" s="772"/>
    </row>
    <row r="432" spans="1:68" ht="14.25" hidden="1" customHeight="1" x14ac:dyDescent="0.25">
      <c r="A432" s="785" t="s">
        <v>73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683</v>
      </c>
      <c r="B433" s="54" t="s">
        <v>684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111</v>
      </c>
      <c r="N433" s="33"/>
      <c r="O433" s="32">
        <v>40</v>
      </c>
      <c r="P433" s="1167" t="s">
        <v>685</v>
      </c>
      <c r="Q433" s="781"/>
      <c r="R433" s="781"/>
      <c r="S433" s="781"/>
      <c r="T433" s="782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687</v>
      </c>
      <c r="B434" s="54" t="s">
        <v>688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111</v>
      </c>
      <c r="N434" s="33"/>
      <c r="O434" s="32">
        <v>40</v>
      </c>
      <c r="P434" s="1185" t="s">
        <v>689</v>
      </c>
      <c r="Q434" s="781"/>
      <c r="R434" s="781"/>
      <c r="S434" s="781"/>
      <c r="T434" s="782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71</v>
      </c>
      <c r="Q435" s="778"/>
      <c r="R435" s="778"/>
      <c r="S435" s="778"/>
      <c r="T435" s="778"/>
      <c r="U435" s="778"/>
      <c r="V435" s="779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71</v>
      </c>
      <c r="Q436" s="778"/>
      <c r="R436" s="778"/>
      <c r="S436" s="778"/>
      <c r="T436" s="778"/>
      <c r="U436" s="778"/>
      <c r="V436" s="779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198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hidden="1" customHeight="1" x14ac:dyDescent="0.25">
      <c r="A438" s="54" t="s">
        <v>691</v>
      </c>
      <c r="B438" s="54" t="s">
        <v>692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111</v>
      </c>
      <c r="N438" s="33"/>
      <c r="O438" s="32">
        <v>30</v>
      </c>
      <c r="P438" s="986" t="s">
        <v>693</v>
      </c>
      <c r="Q438" s="781"/>
      <c r="R438" s="781"/>
      <c r="S438" s="781"/>
      <c r="T438" s="782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71</v>
      </c>
      <c r="Q439" s="778"/>
      <c r="R439" s="778"/>
      <c r="S439" s="778"/>
      <c r="T439" s="778"/>
      <c r="U439" s="778"/>
      <c r="V439" s="779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hidden="1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71</v>
      </c>
      <c r="Q440" s="778"/>
      <c r="R440" s="778"/>
      <c r="S440" s="778"/>
      <c r="T440" s="778"/>
      <c r="U440" s="778"/>
      <c r="V440" s="779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hidden="1" customHeight="1" x14ac:dyDescent="0.25">
      <c r="A441" s="783" t="s">
        <v>695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107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696</v>
      </c>
      <c r="B443" s="54" t="s">
        <v>697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696</v>
      </c>
      <c r="B444" s="54" t="s">
        <v>699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hidden="1" customHeight="1" x14ac:dyDescent="0.25">
      <c r="A445" s="54" t="s">
        <v>701</v>
      </c>
      <c r="B445" s="54" t="s">
        <v>702</v>
      </c>
      <c r="C445" s="31">
        <v>4301011655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hidden="1" customHeight="1" x14ac:dyDescent="0.25">
      <c r="A446" s="54" t="s">
        <v>701</v>
      </c>
      <c r="B446" s="54" t="s">
        <v>703</v>
      </c>
      <c r="C446" s="31">
        <v>4301011872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704</v>
      </c>
      <c r="B447" s="54" t="s">
        <v>705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68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707</v>
      </c>
      <c r="B448" s="54" t="s">
        <v>708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114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710</v>
      </c>
      <c r="B449" s="54" t="s">
        <v>711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706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712</v>
      </c>
      <c r="B450" s="54" t="s">
        <v>713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706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71</v>
      </c>
      <c r="Q451" s="778"/>
      <c r="R451" s="778"/>
      <c r="S451" s="778"/>
      <c r="T451" s="778"/>
      <c r="U451" s="778"/>
      <c r="V451" s="779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71</v>
      </c>
      <c r="Q452" s="778"/>
      <c r="R452" s="778"/>
      <c r="S452" s="778"/>
      <c r="T452" s="778"/>
      <c r="U452" s="778"/>
      <c r="V452" s="779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64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714</v>
      </c>
      <c r="B454" s="54" t="s">
        <v>715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717</v>
      </c>
      <c r="B455" s="54" t="s">
        <v>718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71</v>
      </c>
      <c r="Q456" s="778"/>
      <c r="R456" s="778"/>
      <c r="S456" s="778"/>
      <c r="T456" s="778"/>
      <c r="U456" s="778"/>
      <c r="V456" s="779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71</v>
      </c>
      <c r="Q457" s="778"/>
      <c r="R457" s="778"/>
      <c r="S457" s="778"/>
      <c r="T457" s="778"/>
      <c r="U457" s="778"/>
      <c r="V457" s="779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73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customHeight="1" x14ac:dyDescent="0.25">
      <c r="A459" s="54" t="s">
        <v>719</v>
      </c>
      <c r="B459" s="54" t="s">
        <v>720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111</v>
      </c>
      <c r="N459" s="33"/>
      <c r="O459" s="32">
        <v>40</v>
      </c>
      <c r="P459" s="1033" t="s">
        <v>721</v>
      </c>
      <c r="Q459" s="781"/>
      <c r="R459" s="781"/>
      <c r="S459" s="781"/>
      <c r="T459" s="782"/>
      <c r="U459" s="34"/>
      <c r="V459" s="34"/>
      <c r="W459" s="35" t="s">
        <v>69</v>
      </c>
      <c r="X459" s="769">
        <v>6000</v>
      </c>
      <c r="Y459" s="770">
        <f>IFERROR(IF(X459="",0,CEILING((X459/$H459),1)*$H459),"")</f>
        <v>6003</v>
      </c>
      <c r="Z459" s="36">
        <f>IFERROR(IF(Y459=0,"",ROUNDUP(Y459/H459,0)*0.01898),"")</f>
        <v>12.659660000000001</v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6346</v>
      </c>
      <c r="BN459" s="64">
        <f>IFERROR(Y459*I459/H459,"0")</f>
        <v>6349.1729999999998</v>
      </c>
      <c r="BO459" s="64">
        <f>IFERROR(1/J459*(X459/H459),"0")</f>
        <v>10.416666666666666</v>
      </c>
      <c r="BP459" s="64">
        <f>IFERROR(1/J459*(Y459/H459),"0")</f>
        <v>10.421875</v>
      </c>
    </row>
    <row r="460" spans="1:68" ht="37.5" hidden="1" customHeight="1" x14ac:dyDescent="0.25">
      <c r="A460" s="54" t="s">
        <v>723</v>
      </c>
      <c r="B460" s="54" t="s">
        <v>724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111</v>
      </c>
      <c r="N460" s="33"/>
      <c r="O460" s="32">
        <v>40</v>
      </c>
      <c r="P460" s="1072" t="s">
        <v>725</v>
      </c>
      <c r="Q460" s="781"/>
      <c r="R460" s="781"/>
      <c r="S460" s="781"/>
      <c r="T460" s="782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727</v>
      </c>
      <c r="B461" s="54" t="s">
        <v>728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727</v>
      </c>
      <c r="B462" s="54" t="s">
        <v>730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732</v>
      </c>
      <c r="B463" s="54" t="s">
        <v>733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71</v>
      </c>
      <c r="Q464" s="778"/>
      <c r="R464" s="778"/>
      <c r="S464" s="778"/>
      <c r="T464" s="778"/>
      <c r="U464" s="778"/>
      <c r="V464" s="779"/>
      <c r="W464" s="37" t="s">
        <v>72</v>
      </c>
      <c r="X464" s="771">
        <f>IFERROR(X459/H459,"0")+IFERROR(X460/H460,"0")+IFERROR(X461/H461,"0")+IFERROR(X462/H462,"0")+IFERROR(X463/H463,"0")</f>
        <v>666.66666666666663</v>
      </c>
      <c r="Y464" s="771">
        <f>IFERROR(Y459/H459,"0")+IFERROR(Y460/H460,"0")+IFERROR(Y461/H461,"0")+IFERROR(Y462/H462,"0")+IFERROR(Y463/H463,"0")</f>
        <v>667</v>
      </c>
      <c r="Z464" s="771">
        <f>IFERROR(IF(Z459="",0,Z459),"0")+IFERROR(IF(Z460="",0,Z460),"0")+IFERROR(IF(Z461="",0,Z461),"0")+IFERROR(IF(Z462="",0,Z462),"0")+IFERROR(IF(Z463="",0,Z463),"0")</f>
        <v>12.659660000000001</v>
      </c>
      <c r="AA464" s="772"/>
      <c r="AB464" s="772"/>
      <c r="AC464" s="772"/>
    </row>
    <row r="465" spans="1:68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71</v>
      </c>
      <c r="Q465" s="778"/>
      <c r="R465" s="778"/>
      <c r="S465" s="778"/>
      <c r="T465" s="778"/>
      <c r="U465" s="778"/>
      <c r="V465" s="779"/>
      <c r="W465" s="37" t="s">
        <v>69</v>
      </c>
      <c r="X465" s="771">
        <f>IFERROR(SUM(X459:X463),"0")</f>
        <v>6000</v>
      </c>
      <c r="Y465" s="771">
        <f>IFERROR(SUM(Y459:Y463),"0")</f>
        <v>6003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198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735</v>
      </c>
      <c r="B467" s="54" t="s">
        <v>736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111</v>
      </c>
      <c r="N467" s="33"/>
      <c r="O467" s="32">
        <v>40</v>
      </c>
      <c r="P467" s="932" t="s">
        <v>737</v>
      </c>
      <c r="Q467" s="781"/>
      <c r="R467" s="781"/>
      <c r="S467" s="781"/>
      <c r="T467" s="782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71</v>
      </c>
      <c r="Q468" s="778"/>
      <c r="R468" s="778"/>
      <c r="S468" s="778"/>
      <c r="T468" s="778"/>
      <c r="U468" s="778"/>
      <c r="V468" s="779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71</v>
      </c>
      <c r="Q469" s="778"/>
      <c r="R469" s="778"/>
      <c r="S469" s="778"/>
      <c r="T469" s="778"/>
      <c r="U469" s="778"/>
      <c r="V469" s="779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739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740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107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741</v>
      </c>
      <c r="B473" s="54" t="s">
        <v>742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114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71</v>
      </c>
      <c r="Q474" s="778"/>
      <c r="R474" s="778"/>
      <c r="S474" s="778"/>
      <c r="T474" s="778"/>
      <c r="U474" s="778"/>
      <c r="V474" s="779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71</v>
      </c>
      <c r="Q475" s="778"/>
      <c r="R475" s="778"/>
      <c r="S475" s="778"/>
      <c r="T475" s="778"/>
      <c r="U475" s="778"/>
      <c r="V475" s="779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64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744</v>
      </c>
      <c r="B477" s="54" t="s">
        <v>745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4" t="s">
        <v>746</v>
      </c>
      <c r="Q477" s="781"/>
      <c r="R477" s="781"/>
      <c r="S477" s="781"/>
      <c r="T477" s="782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748</v>
      </c>
      <c r="B478" s="54" t="s">
        <v>749</v>
      </c>
      <c r="C478" s="31">
        <v>4301031406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132</v>
      </c>
      <c r="K478" s="32" t="s">
        <v>121</v>
      </c>
      <c r="L478" s="32"/>
      <c r="M478" s="33" t="s">
        <v>68</v>
      </c>
      <c r="N478" s="33"/>
      <c r="O478" s="32">
        <v>50</v>
      </c>
      <c r="P478" s="1141" t="s">
        <v>750</v>
      </c>
      <c r="Q478" s="781"/>
      <c r="R478" s="781"/>
      <c r="S478" s="781"/>
      <c r="T478" s="782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IFERROR(IF(Y478=0,"",ROUNDUP(Y478/H478,0)*0.00902),"")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748</v>
      </c>
      <c r="B479" s="54" t="s">
        <v>752</v>
      </c>
      <c r="C479" s="31">
        <v>4301031382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120</v>
      </c>
      <c r="K479" s="32" t="s">
        <v>121</v>
      </c>
      <c r="L479" s="32"/>
      <c r="M479" s="33" t="s">
        <v>68</v>
      </c>
      <c r="N479" s="33"/>
      <c r="O479" s="32">
        <v>50</v>
      </c>
      <c r="P479" s="899" t="s">
        <v>750</v>
      </c>
      <c r="Q479" s="781"/>
      <c r="R479" s="781"/>
      <c r="S479" s="781"/>
      <c r="T479" s="782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IFERROR(IF(Y479=0,"",ROUNDUP(Y479/H479,0)*0.00937),"")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753</v>
      </c>
      <c r="B480" s="54" t="s">
        <v>754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756</v>
      </c>
      <c r="B481" s="54" t="s">
        <v>757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756</v>
      </c>
      <c r="B482" s="54" t="s">
        <v>758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43" t="s">
        <v>759</v>
      </c>
      <c r="Q482" s="781"/>
      <c r="R482" s="781"/>
      <c r="S482" s="781"/>
      <c r="T482" s="782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760</v>
      </c>
      <c r="B483" s="54" t="s">
        <v>761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762</v>
      </c>
      <c r="B484" s="54" t="s">
        <v>763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762</v>
      </c>
      <c r="B485" s="54" t="s">
        <v>765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3" t="s">
        <v>766</v>
      </c>
      <c r="Q485" s="781"/>
      <c r="R485" s="781"/>
      <c r="S485" s="781"/>
      <c r="T485" s="782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767</v>
      </c>
      <c r="B486" s="54" t="s">
        <v>768</v>
      </c>
      <c r="C486" s="31">
        <v>4301031331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767</v>
      </c>
      <c r="B487" s="54" t="s">
        <v>769</v>
      </c>
      <c r="C487" s="31">
        <v>4301031361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770</v>
      </c>
      <c r="B488" s="54" t="s">
        <v>771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770</v>
      </c>
      <c r="B489" s="54" t="s">
        <v>773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774</v>
      </c>
      <c r="Q489" s="781"/>
      <c r="R489" s="781"/>
      <c r="S489" s="781"/>
      <c r="T489" s="782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775</v>
      </c>
      <c r="B490" s="54" t="s">
        <v>776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775</v>
      </c>
      <c r="B491" s="54" t="s">
        <v>778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69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4301031255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81"/>
      <c r="R493" s="781"/>
      <c r="S493" s="781"/>
      <c r="T493" s="782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4301031368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785</v>
      </c>
      <c r="Q494" s="781"/>
      <c r="R494" s="781"/>
      <c r="S494" s="781"/>
      <c r="T494" s="782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idden="1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71</v>
      </c>
      <c r="Q495" s="778"/>
      <c r="R495" s="778"/>
      <c r="S495" s="778"/>
      <c r="T495" s="778"/>
      <c r="U495" s="778"/>
      <c r="V495" s="779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hidden="1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71</v>
      </c>
      <c r="Q496" s="778"/>
      <c r="R496" s="778"/>
      <c r="S496" s="778"/>
      <c r="T496" s="778"/>
      <c r="U496" s="778"/>
      <c r="V496" s="779"/>
      <c r="W496" s="37" t="s">
        <v>69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hidden="1" customHeight="1" x14ac:dyDescent="0.25">
      <c r="A497" s="785" t="s">
        <v>73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786</v>
      </c>
      <c r="B498" s="54" t="s">
        <v>787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111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789</v>
      </c>
      <c r="B499" s="54" t="s">
        <v>790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111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71</v>
      </c>
      <c r="Q500" s="778"/>
      <c r="R500" s="778"/>
      <c r="S500" s="778"/>
      <c r="T500" s="778"/>
      <c r="U500" s="778"/>
      <c r="V500" s="779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71</v>
      </c>
      <c r="Q501" s="778"/>
      <c r="R501" s="778"/>
      <c r="S501" s="778"/>
      <c r="T501" s="778"/>
      <c r="U501" s="778"/>
      <c r="V501" s="779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99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792</v>
      </c>
      <c r="B503" s="54" t="s">
        <v>793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71</v>
      </c>
      <c r="Q504" s="778"/>
      <c r="R504" s="778"/>
      <c r="S504" s="778"/>
      <c r="T504" s="778"/>
      <c r="U504" s="778"/>
      <c r="V504" s="779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71</v>
      </c>
      <c r="Q505" s="778"/>
      <c r="R505" s="778"/>
      <c r="S505" s="778"/>
      <c r="T505" s="778"/>
      <c r="U505" s="778"/>
      <c r="V505" s="779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797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157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798</v>
      </c>
      <c r="B508" s="54" t="s">
        <v>799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71</v>
      </c>
      <c r="Q509" s="778"/>
      <c r="R509" s="778"/>
      <c r="S509" s="778"/>
      <c r="T509" s="778"/>
      <c r="U509" s="778"/>
      <c r="V509" s="779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71</v>
      </c>
      <c r="Q510" s="778"/>
      <c r="R510" s="778"/>
      <c r="S510" s="778"/>
      <c r="T510" s="778"/>
      <c r="U510" s="778"/>
      <c r="V510" s="779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64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801</v>
      </c>
      <c r="B512" s="54" t="s">
        <v>802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114</v>
      </c>
      <c r="N512" s="33"/>
      <c r="O512" s="32">
        <v>50</v>
      </c>
      <c r="P512" s="1046" t="s">
        <v>803</v>
      </c>
      <c r="Q512" s="781"/>
      <c r="R512" s="781"/>
      <c r="S512" s="781"/>
      <c r="T512" s="782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805</v>
      </c>
      <c r="B513" s="54" t="s">
        <v>806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808</v>
      </c>
      <c r="B514" s="54" t="s">
        <v>809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2" t="s">
        <v>810</v>
      </c>
      <c r="Q514" s="781"/>
      <c r="R514" s="781"/>
      <c r="S514" s="781"/>
      <c r="T514" s="782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812</v>
      </c>
      <c r="B515" s="54" t="s">
        <v>813</v>
      </c>
      <c r="C515" s="31">
        <v>4301031327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812</v>
      </c>
      <c r="B516" s="54" t="s">
        <v>814</v>
      </c>
      <c r="C516" s="31">
        <v>4301031359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71</v>
      </c>
      <c r="Q517" s="778"/>
      <c r="R517" s="778"/>
      <c r="S517" s="778"/>
      <c r="T517" s="778"/>
      <c r="U517" s="778"/>
      <c r="V517" s="779"/>
      <c r="W517" s="37" t="s">
        <v>72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71</v>
      </c>
      <c r="Q518" s="778"/>
      <c r="R518" s="778"/>
      <c r="S518" s="778"/>
      <c r="T518" s="778"/>
      <c r="U518" s="778"/>
      <c r="V518" s="779"/>
      <c r="W518" s="37" t="s">
        <v>69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815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64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816</v>
      </c>
      <c r="B521" s="54" t="s">
        <v>817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821</v>
      </c>
      <c r="B523" s="54" t="s">
        <v>822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3" t="s">
        <v>823</v>
      </c>
      <c r="Q523" s="781"/>
      <c r="R523" s="781"/>
      <c r="S523" s="781"/>
      <c r="T523" s="782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825</v>
      </c>
      <c r="B524" s="54" t="s">
        <v>826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6" t="s">
        <v>827</v>
      </c>
      <c r="Q524" s="781"/>
      <c r="R524" s="781"/>
      <c r="S524" s="781"/>
      <c r="T524" s="782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71</v>
      </c>
      <c r="Q525" s="778"/>
      <c r="R525" s="778"/>
      <c r="S525" s="778"/>
      <c r="T525" s="778"/>
      <c r="U525" s="778"/>
      <c r="V525" s="779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71</v>
      </c>
      <c r="Q526" s="778"/>
      <c r="R526" s="778"/>
      <c r="S526" s="778"/>
      <c r="T526" s="778"/>
      <c r="U526" s="778"/>
      <c r="V526" s="779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829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64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830</v>
      </c>
      <c r="B529" s="54" t="s">
        <v>831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71</v>
      </c>
      <c r="Q530" s="778"/>
      <c r="R530" s="778"/>
      <c r="S530" s="778"/>
      <c r="T530" s="778"/>
      <c r="U530" s="778"/>
      <c r="V530" s="779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71</v>
      </c>
      <c r="Q531" s="778"/>
      <c r="R531" s="778"/>
      <c r="S531" s="778"/>
      <c r="T531" s="778"/>
      <c r="U531" s="778"/>
      <c r="V531" s="779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198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833</v>
      </c>
      <c r="B533" s="54" t="s">
        <v>834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71</v>
      </c>
      <c r="Q534" s="778"/>
      <c r="R534" s="778"/>
      <c r="S534" s="778"/>
      <c r="T534" s="778"/>
      <c r="U534" s="778"/>
      <c r="V534" s="779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71</v>
      </c>
      <c r="Q535" s="778"/>
      <c r="R535" s="778"/>
      <c r="S535" s="778"/>
      <c r="T535" s="778"/>
      <c r="U535" s="778"/>
      <c r="V535" s="779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836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836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107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hidden="1" customHeight="1" x14ac:dyDescent="0.25">
      <c r="A539" s="54" t="s">
        <v>837</v>
      </c>
      <c r="B539" s="54" t="s">
        <v>838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114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69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112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hidden="1" customHeight="1" x14ac:dyDescent="0.25">
      <c r="A540" s="54" t="s">
        <v>839</v>
      </c>
      <c r="B540" s="54" t="s">
        <v>840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114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842</v>
      </c>
      <c r="B541" s="54" t="s">
        <v>843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114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114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69</v>
      </c>
      <c r="X542" s="769">
        <v>1000</v>
      </c>
      <c r="Y542" s="770">
        <f t="shared" si="103"/>
        <v>1003.2</v>
      </c>
      <c r="Z542" s="36">
        <f t="shared" si="104"/>
        <v>2.2724000000000002</v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1068.1818181818182</v>
      </c>
      <c r="BN542" s="64">
        <f t="shared" si="106"/>
        <v>1071.5999999999999</v>
      </c>
      <c r="BO542" s="64">
        <f t="shared" si="107"/>
        <v>1.821095571095571</v>
      </c>
      <c r="BP542" s="64">
        <f t="shared" si="108"/>
        <v>1.8269230769230771</v>
      </c>
    </row>
    <row r="543" spans="1:68" ht="16.5" hidden="1" customHeight="1" x14ac:dyDescent="0.25">
      <c r="A543" s="54" t="s">
        <v>848</v>
      </c>
      <c r="B543" s="54" t="s">
        <v>849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111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111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69</v>
      </c>
      <c r="X544" s="769">
        <v>3000</v>
      </c>
      <c r="Y544" s="770">
        <f t="shared" si="103"/>
        <v>3004.32</v>
      </c>
      <c r="Z544" s="36">
        <f t="shared" si="104"/>
        <v>6.8052400000000004</v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3204.5454545454545</v>
      </c>
      <c r="BN544" s="64">
        <f t="shared" si="106"/>
        <v>3209.16</v>
      </c>
      <c r="BO544" s="64">
        <f t="shared" si="107"/>
        <v>5.4632867132867133</v>
      </c>
      <c r="BP544" s="64">
        <f t="shared" si="108"/>
        <v>5.4711538461538467</v>
      </c>
    </row>
    <row r="545" spans="1:68" ht="27" hidden="1" customHeight="1" x14ac:dyDescent="0.25">
      <c r="A545" s="54" t="s">
        <v>854</v>
      </c>
      <c r="B545" s="54" t="s">
        <v>855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121</v>
      </c>
      <c r="L545" s="32"/>
      <c r="M545" s="33" t="s">
        <v>114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112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854</v>
      </c>
      <c r="B546" s="54" t="s">
        <v>856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121</v>
      </c>
      <c r="L546" s="32"/>
      <c r="M546" s="33" t="s">
        <v>114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112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857</v>
      </c>
      <c r="B547" s="54" t="s">
        <v>858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114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859</v>
      </c>
      <c r="B548" s="54" t="s">
        <v>860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114</v>
      </c>
      <c r="N548" s="33"/>
      <c r="O548" s="32">
        <v>60</v>
      </c>
      <c r="P548" s="912" t="s">
        <v>861</v>
      </c>
      <c r="Q548" s="781"/>
      <c r="R548" s="781"/>
      <c r="S548" s="781"/>
      <c r="T548" s="782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863</v>
      </c>
      <c r="B549" s="54" t="s">
        <v>864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121</v>
      </c>
      <c r="L549" s="32"/>
      <c r="M549" s="33" t="s">
        <v>114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865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121</v>
      </c>
      <c r="L550" s="32"/>
      <c r="M550" s="33" t="s">
        <v>114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114</v>
      </c>
      <c r="N551" s="33"/>
      <c r="O551" s="32">
        <v>60</v>
      </c>
      <c r="P551" s="1097" t="s">
        <v>868</v>
      </c>
      <c r="Q551" s="781"/>
      <c r="R551" s="781"/>
      <c r="S551" s="781"/>
      <c r="T551" s="782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869</v>
      </c>
      <c r="B552" s="54" t="s">
        <v>870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114</v>
      </c>
      <c r="N552" s="33"/>
      <c r="O552" s="32">
        <v>60</v>
      </c>
      <c r="P552" s="840" t="s">
        <v>871</v>
      </c>
      <c r="Q552" s="781"/>
      <c r="R552" s="781"/>
      <c r="S552" s="781"/>
      <c r="T552" s="782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872</v>
      </c>
      <c r="B553" s="54" t="s">
        <v>873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114</v>
      </c>
      <c r="N553" s="33"/>
      <c r="O553" s="32">
        <v>60</v>
      </c>
      <c r="P553" s="873" t="s">
        <v>874</v>
      </c>
      <c r="Q553" s="781"/>
      <c r="R553" s="781"/>
      <c r="S553" s="781"/>
      <c r="T553" s="782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71</v>
      </c>
      <c r="Q554" s="778"/>
      <c r="R554" s="778"/>
      <c r="S554" s="778"/>
      <c r="T554" s="778"/>
      <c r="U554" s="778"/>
      <c r="V554" s="779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757.57575757575751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759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9.0776400000000006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71</v>
      </c>
      <c r="Q555" s="778"/>
      <c r="R555" s="778"/>
      <c r="S555" s="778"/>
      <c r="T555" s="778"/>
      <c r="U555" s="778"/>
      <c r="V555" s="779"/>
      <c r="W555" s="37" t="s">
        <v>69</v>
      </c>
      <c r="X555" s="771">
        <f>IFERROR(SUM(X539:X553),"0")</f>
        <v>4000</v>
      </c>
      <c r="Y555" s="771">
        <f>IFERROR(SUM(Y539:Y553),"0")</f>
        <v>4007.5200000000004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157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875</v>
      </c>
      <c r="B557" s="54" t="s">
        <v>876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70</v>
      </c>
      <c r="P557" s="1094" t="s">
        <v>877</v>
      </c>
      <c r="Q557" s="781"/>
      <c r="R557" s="781"/>
      <c r="S557" s="781"/>
      <c r="T557" s="782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878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875</v>
      </c>
      <c r="B558" s="54" t="s">
        <v>879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69</v>
      </c>
      <c r="X558" s="769">
        <v>1000</v>
      </c>
      <c r="Y558" s="770">
        <f>IFERROR(IF(X558="",0,CEILING((X558/$H558),1)*$H558),"")</f>
        <v>1003.2</v>
      </c>
      <c r="Z558" s="36">
        <f>IFERROR(IF(Y558=0,"",ROUNDUP(Y558/H558,0)*0.01196),"")</f>
        <v>2.2724000000000002</v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1068.1818181818182</v>
      </c>
      <c r="BN558" s="64">
        <f>IFERROR(Y558*I558/H558,"0")</f>
        <v>1071.5999999999999</v>
      </c>
      <c r="BO558" s="64">
        <f>IFERROR(1/J558*(X558/H558),"0")</f>
        <v>1.821095571095571</v>
      </c>
      <c r="BP558" s="64">
        <f>IFERROR(1/J558*(Y558/H558),"0")</f>
        <v>1.8269230769230771</v>
      </c>
    </row>
    <row r="559" spans="1:68" ht="16.5" hidden="1" customHeight="1" x14ac:dyDescent="0.25">
      <c r="A559" s="54" t="s">
        <v>881</v>
      </c>
      <c r="B559" s="54" t="s">
        <v>882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114</v>
      </c>
      <c r="N559" s="33"/>
      <c r="O559" s="32">
        <v>70</v>
      </c>
      <c r="P559" s="1031" t="s">
        <v>883</v>
      </c>
      <c r="Q559" s="781"/>
      <c r="R559" s="781"/>
      <c r="S559" s="781"/>
      <c r="T559" s="782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878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71</v>
      </c>
      <c r="Q560" s="778"/>
      <c r="R560" s="778"/>
      <c r="S560" s="778"/>
      <c r="T560" s="778"/>
      <c r="U560" s="778"/>
      <c r="V560" s="779"/>
      <c r="W560" s="37" t="s">
        <v>72</v>
      </c>
      <c r="X560" s="771">
        <f>IFERROR(X557/H557,"0")+IFERROR(X558/H558,"0")+IFERROR(X559/H559,"0")</f>
        <v>189.39393939393938</v>
      </c>
      <c r="Y560" s="771">
        <f>IFERROR(Y557/H557,"0")+IFERROR(Y558/H558,"0")+IFERROR(Y559/H559,"0")</f>
        <v>190</v>
      </c>
      <c r="Z560" s="771">
        <f>IFERROR(IF(Z557="",0,Z557),"0")+IFERROR(IF(Z558="",0,Z558),"0")+IFERROR(IF(Z559="",0,Z559),"0")</f>
        <v>2.2724000000000002</v>
      </c>
      <c r="AA560" s="772"/>
      <c r="AB560" s="772"/>
      <c r="AC560" s="772"/>
    </row>
    <row r="561" spans="1:68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71</v>
      </c>
      <c r="Q561" s="778"/>
      <c r="R561" s="778"/>
      <c r="S561" s="778"/>
      <c r="T561" s="778"/>
      <c r="U561" s="778"/>
      <c r="V561" s="779"/>
      <c r="W561" s="37" t="s">
        <v>69</v>
      </c>
      <c r="X561" s="771">
        <f>IFERROR(SUM(X557:X559),"0")</f>
        <v>1000</v>
      </c>
      <c r="Y561" s="771">
        <f>IFERROR(SUM(Y557:Y559),"0")</f>
        <v>1003.2</v>
      </c>
      <c r="Z561" s="37"/>
      <c r="AA561" s="772"/>
      <c r="AB561" s="772"/>
      <c r="AC561" s="772"/>
    </row>
    <row r="562" spans="1:68" ht="14.25" hidden="1" customHeight="1" x14ac:dyDescent="0.25">
      <c r="A562" s="785" t="s">
        <v>64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hidden="1" customHeight="1" x14ac:dyDescent="0.25">
      <c r="A563" s="54" t="s">
        <v>884</v>
      </c>
      <c r="B563" s="54" t="s">
        <v>885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114</v>
      </c>
      <c r="N563" s="33"/>
      <c r="O563" s="32">
        <v>70</v>
      </c>
      <c r="P563" s="818" t="s">
        <v>886</v>
      </c>
      <c r="Q563" s="781"/>
      <c r="R563" s="781"/>
      <c r="S563" s="781"/>
      <c r="T563" s="782"/>
      <c r="U563" s="34"/>
      <c r="V563" s="34"/>
      <c r="W563" s="35" t="s">
        <v>69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4301031248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81"/>
      <c r="R564" s="781"/>
      <c r="S564" s="781"/>
      <c r="T564" s="782"/>
      <c r="U564" s="34"/>
      <c r="V564" s="34"/>
      <c r="W564" s="35" t="s">
        <v>69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891</v>
      </c>
      <c r="C565" s="31">
        <v>4301031350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4" t="s">
        <v>892</v>
      </c>
      <c r="Q565" s="781"/>
      <c r="R565" s="781"/>
      <c r="S565" s="781"/>
      <c r="T565" s="782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81"/>
      <c r="R566" s="781"/>
      <c r="S566" s="781"/>
      <c r="T566" s="782"/>
      <c r="U566" s="34"/>
      <c r="V566" s="34"/>
      <c r="W566" s="35" t="s">
        <v>69</v>
      </c>
      <c r="X566" s="769">
        <v>800</v>
      </c>
      <c r="Y566" s="770">
        <f t="shared" si="109"/>
        <v>802.56000000000006</v>
      </c>
      <c r="Z566" s="36">
        <f>IFERROR(IF(Y566=0,"",ROUNDUP(Y566/H566,0)*0.01196),"")</f>
        <v>1.81792</v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854.5454545454545</v>
      </c>
      <c r="BN566" s="64">
        <f t="shared" si="111"/>
        <v>857.28</v>
      </c>
      <c r="BO566" s="64">
        <f t="shared" si="112"/>
        <v>1.4568764568764567</v>
      </c>
      <c r="BP566" s="64">
        <f t="shared" si="113"/>
        <v>1.4615384615384617</v>
      </c>
    </row>
    <row r="567" spans="1:68" ht="27" hidden="1" customHeight="1" x14ac:dyDescent="0.25">
      <c r="A567" s="54" t="s">
        <v>894</v>
      </c>
      <c r="B567" s="54" t="s">
        <v>897</v>
      </c>
      <c r="C567" s="31">
        <v>4301031353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64" t="s">
        <v>898</v>
      </c>
      <c r="Q567" s="781"/>
      <c r="R567" s="781"/>
      <c r="S567" s="781"/>
      <c r="T567" s="782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900</v>
      </c>
      <c r="B568" s="54" t="s">
        <v>901</v>
      </c>
      <c r="C568" s="31">
        <v>4301031419</v>
      </c>
      <c r="D568" s="775">
        <v>4680115882072</v>
      </c>
      <c r="E568" s="776"/>
      <c r="F568" s="768">
        <v>0.6</v>
      </c>
      <c r="G568" s="32">
        <v>8</v>
      </c>
      <c r="H568" s="768">
        <v>4.8</v>
      </c>
      <c r="I568" s="768">
        <v>6.93</v>
      </c>
      <c r="J568" s="32">
        <v>132</v>
      </c>
      <c r="K568" s="32" t="s">
        <v>121</v>
      </c>
      <c r="L568" s="32"/>
      <c r="M568" s="33" t="s">
        <v>114</v>
      </c>
      <c r="N568" s="33"/>
      <c r="O568" s="32">
        <v>70</v>
      </c>
      <c r="P568" s="1181" t="s">
        <v>902</v>
      </c>
      <c r="Q568" s="781"/>
      <c r="R568" s="781"/>
      <c r="S568" s="781"/>
      <c r="T568" s="782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887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900</v>
      </c>
      <c r="B569" s="54" t="s">
        <v>903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121</v>
      </c>
      <c r="L569" s="32"/>
      <c r="M569" s="33" t="s">
        <v>114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900</v>
      </c>
      <c r="B570" s="54" t="s">
        <v>905</v>
      </c>
      <c r="C570" s="31">
        <v>4301031351</v>
      </c>
      <c r="D570" s="775">
        <v>4680115882072</v>
      </c>
      <c r="E570" s="776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114</v>
      </c>
      <c r="N570" s="33"/>
      <c r="O570" s="32">
        <v>70</v>
      </c>
      <c r="P570" s="831" t="s">
        <v>906</v>
      </c>
      <c r="Q570" s="781"/>
      <c r="R570" s="781"/>
      <c r="S570" s="781"/>
      <c r="T570" s="782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907</v>
      </c>
      <c r="B571" s="54" t="s">
        <v>908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907</v>
      </c>
      <c r="B572" s="54" t="s">
        <v>909</v>
      </c>
      <c r="C572" s="31">
        <v>4301031418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132</v>
      </c>
      <c r="K572" s="32" t="s">
        <v>121</v>
      </c>
      <c r="L572" s="32"/>
      <c r="M572" s="33" t="s">
        <v>68</v>
      </c>
      <c r="N572" s="33"/>
      <c r="O572" s="32">
        <v>70</v>
      </c>
      <c r="P572" s="877" t="s">
        <v>910</v>
      </c>
      <c r="Q572" s="781"/>
      <c r="R572" s="781"/>
      <c r="S572" s="781"/>
      <c r="T572" s="782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IFERROR(IF(Y572=0,"",ROUNDUP(Y572/H572,0)*0.00902),"")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907</v>
      </c>
      <c r="B573" s="54" t="s">
        <v>911</v>
      </c>
      <c r="C573" s="31">
        <v>4301031385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120</v>
      </c>
      <c r="K573" s="32" t="s">
        <v>121</v>
      </c>
      <c r="L573" s="32"/>
      <c r="M573" s="33" t="s">
        <v>68</v>
      </c>
      <c r="N573" s="33"/>
      <c r="O573" s="32">
        <v>60</v>
      </c>
      <c r="P573" s="96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81"/>
      <c r="R573" s="781"/>
      <c r="S573" s="781"/>
      <c r="T573" s="782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IFERROR(IF(Y573=0,"",ROUNDUP(Y573/H573,0)*0.00937),"")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912</v>
      </c>
      <c r="B574" s="54" t="s">
        <v>913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912</v>
      </c>
      <c r="B575" s="54" t="s">
        <v>914</v>
      </c>
      <c r="C575" s="31">
        <v>4301031417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132</v>
      </c>
      <c r="K575" s="32" t="s">
        <v>121</v>
      </c>
      <c r="L575" s="32"/>
      <c r="M575" s="33" t="s">
        <v>68</v>
      </c>
      <c r="N575" s="33"/>
      <c r="O575" s="32">
        <v>70</v>
      </c>
      <c r="P575" s="1123" t="s">
        <v>915</v>
      </c>
      <c r="Q575" s="781"/>
      <c r="R575" s="781"/>
      <c r="S575" s="781"/>
      <c r="T575" s="782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IFERROR(IF(Y575=0,"",ROUNDUP(Y575/H575,0)*0.00902),"")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912</v>
      </c>
      <c r="B576" s="54" t="s">
        <v>916</v>
      </c>
      <c r="C576" s="31">
        <v>4301031384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120</v>
      </c>
      <c r="K576" s="32" t="s">
        <v>121</v>
      </c>
      <c r="L576" s="32"/>
      <c r="M576" s="33" t="s">
        <v>68</v>
      </c>
      <c r="N576" s="33"/>
      <c r="O576" s="32">
        <v>60</v>
      </c>
      <c r="P576" s="114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81"/>
      <c r="R576" s="781"/>
      <c r="S576" s="781"/>
      <c r="T576" s="782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IFERROR(IF(Y576=0,"",ROUNDUP(Y576/H576,0)*0.00937),"")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71</v>
      </c>
      <c r="Q577" s="778"/>
      <c r="R577" s="778"/>
      <c r="S577" s="778"/>
      <c r="T577" s="778"/>
      <c r="U577" s="778"/>
      <c r="V577" s="779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151.5151515151515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152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1.81792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71</v>
      </c>
      <c r="Q578" s="778"/>
      <c r="R578" s="778"/>
      <c r="S578" s="778"/>
      <c r="T578" s="778"/>
      <c r="U578" s="778"/>
      <c r="V578" s="779"/>
      <c r="W578" s="37" t="s">
        <v>69</v>
      </c>
      <c r="X578" s="771">
        <f>IFERROR(SUM(X563:X576),"0")</f>
        <v>800</v>
      </c>
      <c r="Y578" s="771">
        <f>IFERROR(SUM(Y563:Y576),"0")</f>
        <v>802.56000000000006</v>
      </c>
      <c r="Z578" s="37"/>
      <c r="AA578" s="772"/>
      <c r="AB578" s="772"/>
      <c r="AC578" s="772"/>
    </row>
    <row r="579" spans="1:68" ht="14.25" hidden="1" customHeight="1" x14ac:dyDescent="0.25">
      <c r="A579" s="785" t="s">
        <v>73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917</v>
      </c>
      <c r="B580" s="54" t="s">
        <v>918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920</v>
      </c>
      <c r="B581" s="54" t="s">
        <v>921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923</v>
      </c>
      <c r="B582" s="54" t="s">
        <v>924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71</v>
      </c>
      <c r="Q583" s="778"/>
      <c r="R583" s="778"/>
      <c r="S583" s="778"/>
      <c r="T583" s="778"/>
      <c r="U583" s="778"/>
      <c r="V583" s="779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71</v>
      </c>
      <c r="Q584" s="778"/>
      <c r="R584" s="778"/>
      <c r="S584" s="778"/>
      <c r="T584" s="778"/>
      <c r="U584" s="778"/>
      <c r="V584" s="779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198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926</v>
      </c>
      <c r="B586" s="54" t="s">
        <v>927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929</v>
      </c>
      <c r="B587" s="54" t="s">
        <v>930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3" t="s">
        <v>931</v>
      </c>
      <c r="Q587" s="781"/>
      <c r="R587" s="781"/>
      <c r="S587" s="781"/>
      <c r="T587" s="782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71</v>
      </c>
      <c r="Q588" s="778"/>
      <c r="R588" s="778"/>
      <c r="S588" s="778"/>
      <c r="T588" s="778"/>
      <c r="U588" s="778"/>
      <c r="V588" s="779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71</v>
      </c>
      <c r="Q589" s="778"/>
      <c r="R589" s="778"/>
      <c r="S589" s="778"/>
      <c r="T589" s="778"/>
      <c r="U589" s="778"/>
      <c r="V589" s="779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932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932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107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933</v>
      </c>
      <c r="B593" s="54" t="s">
        <v>934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272</v>
      </c>
      <c r="N593" s="33"/>
      <c r="O593" s="32">
        <v>90</v>
      </c>
      <c r="P593" s="951" t="s">
        <v>935</v>
      </c>
      <c r="Q593" s="781"/>
      <c r="R593" s="781"/>
      <c r="S593" s="781"/>
      <c r="T593" s="782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273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71</v>
      </c>
      <c r="Q594" s="778"/>
      <c r="R594" s="778"/>
      <c r="S594" s="778"/>
      <c r="T594" s="778"/>
      <c r="U594" s="778"/>
      <c r="V594" s="779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71</v>
      </c>
      <c r="Q595" s="778"/>
      <c r="R595" s="778"/>
      <c r="S595" s="778"/>
      <c r="T595" s="778"/>
      <c r="U595" s="778"/>
      <c r="V595" s="779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64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936</v>
      </c>
      <c r="B597" s="54" t="s">
        <v>937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272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71</v>
      </c>
      <c r="Q598" s="778"/>
      <c r="R598" s="778"/>
      <c r="S598" s="778"/>
      <c r="T598" s="778"/>
      <c r="U598" s="778"/>
      <c r="V598" s="779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71</v>
      </c>
      <c r="Q599" s="778"/>
      <c r="R599" s="778"/>
      <c r="S599" s="778"/>
      <c r="T599" s="778"/>
      <c r="U599" s="778"/>
      <c r="V599" s="779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939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939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107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111</v>
      </c>
      <c r="N603" s="33"/>
      <c r="O603" s="32">
        <v>55</v>
      </c>
      <c r="P603" s="1163" t="s">
        <v>942</v>
      </c>
      <c r="Q603" s="781"/>
      <c r="R603" s="781"/>
      <c r="S603" s="781"/>
      <c r="T603" s="782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114</v>
      </c>
      <c r="N604" s="33"/>
      <c r="O604" s="32">
        <v>50</v>
      </c>
      <c r="P604" s="1026" t="s">
        <v>946</v>
      </c>
      <c r="Q604" s="781"/>
      <c r="R604" s="781"/>
      <c r="S604" s="781"/>
      <c r="T604" s="782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948</v>
      </c>
      <c r="B605" s="54" t="s">
        <v>949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114</v>
      </c>
      <c r="N605" s="33"/>
      <c r="O605" s="32">
        <v>50</v>
      </c>
      <c r="P605" s="1053" t="s">
        <v>950</v>
      </c>
      <c r="Q605" s="781"/>
      <c r="R605" s="781"/>
      <c r="S605" s="781"/>
      <c r="T605" s="782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114</v>
      </c>
      <c r="N606" s="33"/>
      <c r="O606" s="32">
        <v>55</v>
      </c>
      <c r="P606" s="1003" t="s">
        <v>954</v>
      </c>
      <c r="Q606" s="781"/>
      <c r="R606" s="781"/>
      <c r="S606" s="781"/>
      <c r="T606" s="782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111</v>
      </c>
      <c r="N607" s="33"/>
      <c r="O607" s="32">
        <v>55</v>
      </c>
      <c r="P607" s="1056" t="s">
        <v>958</v>
      </c>
      <c r="Q607" s="781"/>
      <c r="R607" s="781"/>
      <c r="S607" s="781"/>
      <c r="T607" s="782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114</v>
      </c>
      <c r="N608" s="33"/>
      <c r="O608" s="32">
        <v>50</v>
      </c>
      <c r="P608" s="967" t="s">
        <v>961</v>
      </c>
      <c r="Q608" s="781"/>
      <c r="R608" s="781"/>
      <c r="S608" s="781"/>
      <c r="T608" s="782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114</v>
      </c>
      <c r="N609" s="33"/>
      <c r="O609" s="32">
        <v>55</v>
      </c>
      <c r="P609" s="999" t="s">
        <v>964</v>
      </c>
      <c r="Q609" s="781"/>
      <c r="R609" s="781"/>
      <c r="S609" s="781"/>
      <c r="T609" s="782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71</v>
      </c>
      <c r="Q610" s="778"/>
      <c r="R610" s="778"/>
      <c r="S610" s="778"/>
      <c r="T610" s="778"/>
      <c r="U610" s="778"/>
      <c r="V610" s="779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71</v>
      </c>
      <c r="Q611" s="778"/>
      <c r="R611" s="778"/>
      <c r="S611" s="778"/>
      <c r="T611" s="778"/>
      <c r="U611" s="778"/>
      <c r="V611" s="779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157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111</v>
      </c>
      <c r="N613" s="33"/>
      <c r="O613" s="32">
        <v>50</v>
      </c>
      <c r="P613" s="796" t="s">
        <v>967</v>
      </c>
      <c r="Q613" s="781"/>
      <c r="R613" s="781"/>
      <c r="S613" s="781"/>
      <c r="T613" s="782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114</v>
      </c>
      <c r="N614" s="33"/>
      <c r="O614" s="32">
        <v>50</v>
      </c>
      <c r="P614" s="971" t="s">
        <v>971</v>
      </c>
      <c r="Q614" s="781"/>
      <c r="R614" s="781"/>
      <c r="S614" s="781"/>
      <c r="T614" s="782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114</v>
      </c>
      <c r="N615" s="33"/>
      <c r="O615" s="32">
        <v>50</v>
      </c>
      <c r="P615" s="789" t="s">
        <v>974</v>
      </c>
      <c r="Q615" s="781"/>
      <c r="R615" s="781"/>
      <c r="S615" s="781"/>
      <c r="T615" s="782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114</v>
      </c>
      <c r="N616" s="33"/>
      <c r="O616" s="32">
        <v>50</v>
      </c>
      <c r="P616" s="815" t="s">
        <v>978</v>
      </c>
      <c r="Q616" s="781"/>
      <c r="R616" s="781"/>
      <c r="S616" s="781"/>
      <c r="T616" s="782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71</v>
      </c>
      <c r="Q617" s="778"/>
      <c r="R617" s="778"/>
      <c r="S617" s="778"/>
      <c r="T617" s="778"/>
      <c r="U617" s="778"/>
      <c r="V617" s="779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71</v>
      </c>
      <c r="Q618" s="778"/>
      <c r="R618" s="778"/>
      <c r="S618" s="778"/>
      <c r="T618" s="778"/>
      <c r="U618" s="778"/>
      <c r="V618" s="779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64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979</v>
      </c>
      <c r="B620" s="54" t="s">
        <v>980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55" t="s">
        <v>981</v>
      </c>
      <c r="Q620" s="781"/>
      <c r="R620" s="781"/>
      <c r="S620" s="781"/>
      <c r="T620" s="782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983</v>
      </c>
      <c r="B621" s="54" t="s">
        <v>984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788" t="s">
        <v>985</v>
      </c>
      <c r="Q621" s="781"/>
      <c r="R621" s="781"/>
      <c r="S621" s="781"/>
      <c r="T621" s="782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998" t="s">
        <v>989</v>
      </c>
      <c r="Q622" s="781"/>
      <c r="R622" s="781"/>
      <c r="S622" s="781"/>
      <c r="T622" s="782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3" t="s">
        <v>993</v>
      </c>
      <c r="Q623" s="781"/>
      <c r="R623" s="781"/>
      <c r="S623" s="781"/>
      <c r="T623" s="782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75" t="s">
        <v>997</v>
      </c>
      <c r="Q624" s="781"/>
      <c r="R624" s="781"/>
      <c r="S624" s="781"/>
      <c r="T624" s="782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200" t="s">
        <v>1001</v>
      </c>
      <c r="Q625" s="781"/>
      <c r="R625" s="781"/>
      <c r="S625" s="781"/>
      <c r="T625" s="782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48" t="s">
        <v>1004</v>
      </c>
      <c r="Q626" s="781"/>
      <c r="R626" s="781"/>
      <c r="S626" s="781"/>
      <c r="T626" s="782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71</v>
      </c>
      <c r="Q627" s="778"/>
      <c r="R627" s="778"/>
      <c r="S627" s="778"/>
      <c r="T627" s="778"/>
      <c r="U627" s="778"/>
      <c r="V627" s="779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71</v>
      </c>
      <c r="Q628" s="778"/>
      <c r="R628" s="778"/>
      <c r="S628" s="778"/>
      <c r="T628" s="778"/>
      <c r="U628" s="778"/>
      <c r="V628" s="779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73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1005</v>
      </c>
      <c r="B630" s="54" t="s">
        <v>1006</v>
      </c>
      <c r="C630" s="31">
        <v>4301051887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111</v>
      </c>
      <c r="N630" s="33"/>
      <c r="O630" s="32">
        <v>45</v>
      </c>
      <c r="P630" s="1032" t="s">
        <v>1007</v>
      </c>
      <c r="Q630" s="781"/>
      <c r="R630" s="781"/>
      <c r="S630" s="781"/>
      <c r="T630" s="782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4301051746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111</v>
      </c>
      <c r="N631" s="33"/>
      <c r="O631" s="32">
        <v>40</v>
      </c>
      <c r="P631" s="1071" t="s">
        <v>1010</v>
      </c>
      <c r="Q631" s="781"/>
      <c r="R631" s="781"/>
      <c r="S631" s="781"/>
      <c r="T631" s="782"/>
      <c r="U631" s="34"/>
      <c r="V631" s="34"/>
      <c r="W631" s="35" t="s">
        <v>69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37" t="s">
        <v>1013</v>
      </c>
      <c r="Q632" s="781"/>
      <c r="R632" s="781"/>
      <c r="S632" s="781"/>
      <c r="T632" s="782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111</v>
      </c>
      <c r="N633" s="33"/>
      <c r="O633" s="32">
        <v>45</v>
      </c>
      <c r="P633" s="1079" t="s">
        <v>1016</v>
      </c>
      <c r="Q633" s="781"/>
      <c r="R633" s="781"/>
      <c r="S633" s="781"/>
      <c r="T633" s="782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5" t="s">
        <v>1019</v>
      </c>
      <c r="Q634" s="781"/>
      <c r="R634" s="781"/>
      <c r="S634" s="781"/>
      <c r="T634" s="782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153</v>
      </c>
      <c r="N635" s="33"/>
      <c r="O635" s="32">
        <v>45</v>
      </c>
      <c r="P635" s="819" t="s">
        <v>1021</v>
      </c>
      <c r="Q635" s="781"/>
      <c r="R635" s="781"/>
      <c r="S635" s="781"/>
      <c r="T635" s="782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45" t="s">
        <v>1024</v>
      </c>
      <c r="Q636" s="781"/>
      <c r="R636" s="781"/>
      <c r="S636" s="781"/>
      <c r="T636" s="782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153</v>
      </c>
      <c r="N637" s="33"/>
      <c r="O637" s="32">
        <v>45</v>
      </c>
      <c r="P637" s="878" t="s">
        <v>1026</v>
      </c>
      <c r="Q637" s="781"/>
      <c r="R637" s="781"/>
      <c r="S637" s="781"/>
      <c r="T637" s="782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71</v>
      </c>
      <c r="Q638" s="778"/>
      <c r="R638" s="778"/>
      <c r="S638" s="778"/>
      <c r="T638" s="778"/>
      <c r="U638" s="778"/>
      <c r="V638" s="779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71</v>
      </c>
      <c r="Q639" s="778"/>
      <c r="R639" s="778"/>
      <c r="S639" s="778"/>
      <c r="T639" s="778"/>
      <c r="U639" s="778"/>
      <c r="V639" s="779"/>
      <c r="W639" s="37" t="s">
        <v>69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198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1027</v>
      </c>
      <c r="B641" s="54" t="s">
        <v>1028</v>
      </c>
      <c r="C641" s="31">
        <v>4301060354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46" t="s">
        <v>1029</v>
      </c>
      <c r="Q641" s="781"/>
      <c r="R641" s="781"/>
      <c r="S641" s="781"/>
      <c r="T641" s="782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4301060408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20" t="s">
        <v>1032</v>
      </c>
      <c r="Q642" s="781"/>
      <c r="R642" s="781"/>
      <c r="S642" s="781"/>
      <c r="T642" s="782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4301060355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7" t="s">
        <v>1035</v>
      </c>
      <c r="Q643" s="781"/>
      <c r="R643" s="781"/>
      <c r="S643" s="781"/>
      <c r="T643" s="782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4301060407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086" t="s">
        <v>1038</v>
      </c>
      <c r="Q644" s="781"/>
      <c r="R644" s="781"/>
      <c r="S644" s="781"/>
      <c r="T644" s="782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71</v>
      </c>
      <c r="Q645" s="778"/>
      <c r="R645" s="778"/>
      <c r="S645" s="778"/>
      <c r="T645" s="778"/>
      <c r="U645" s="778"/>
      <c r="V645" s="779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71</v>
      </c>
      <c r="Q646" s="778"/>
      <c r="R646" s="778"/>
      <c r="S646" s="778"/>
      <c r="T646" s="778"/>
      <c r="U646" s="778"/>
      <c r="V646" s="779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1039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107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114</v>
      </c>
      <c r="N649" s="33"/>
      <c r="O649" s="32">
        <v>55</v>
      </c>
      <c r="P649" s="1000" t="s">
        <v>1042</v>
      </c>
      <c r="Q649" s="781"/>
      <c r="R649" s="781"/>
      <c r="S649" s="781"/>
      <c r="T649" s="782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114</v>
      </c>
      <c r="N650" s="33"/>
      <c r="O650" s="32">
        <v>55</v>
      </c>
      <c r="P650" s="1199" t="s">
        <v>1046</v>
      </c>
      <c r="Q650" s="781"/>
      <c r="R650" s="781"/>
      <c r="S650" s="781"/>
      <c r="T650" s="782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71</v>
      </c>
      <c r="Q651" s="778"/>
      <c r="R651" s="778"/>
      <c r="S651" s="778"/>
      <c r="T651" s="778"/>
      <c r="U651" s="778"/>
      <c r="V651" s="779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71</v>
      </c>
      <c r="Q652" s="778"/>
      <c r="R652" s="778"/>
      <c r="S652" s="778"/>
      <c r="T652" s="778"/>
      <c r="U652" s="778"/>
      <c r="V652" s="779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157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114</v>
      </c>
      <c r="N654" s="33"/>
      <c r="O654" s="32">
        <v>50</v>
      </c>
      <c r="P654" s="1118" t="s">
        <v>1050</v>
      </c>
      <c r="Q654" s="781"/>
      <c r="R654" s="781"/>
      <c r="S654" s="781"/>
      <c r="T654" s="782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71</v>
      </c>
      <c r="Q655" s="778"/>
      <c r="R655" s="778"/>
      <c r="S655" s="778"/>
      <c r="T655" s="778"/>
      <c r="U655" s="778"/>
      <c r="V655" s="779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71</v>
      </c>
      <c r="Q656" s="778"/>
      <c r="R656" s="778"/>
      <c r="S656" s="778"/>
      <c r="T656" s="778"/>
      <c r="U656" s="778"/>
      <c r="V656" s="779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64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4" t="s">
        <v>1054</v>
      </c>
      <c r="Q658" s="781"/>
      <c r="R658" s="781"/>
      <c r="S658" s="781"/>
      <c r="T658" s="782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71</v>
      </c>
      <c r="Q659" s="778"/>
      <c r="R659" s="778"/>
      <c r="S659" s="778"/>
      <c r="T659" s="778"/>
      <c r="U659" s="778"/>
      <c r="V659" s="779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71</v>
      </c>
      <c r="Q660" s="778"/>
      <c r="R660" s="778"/>
      <c r="S660" s="778"/>
      <c r="T660" s="778"/>
      <c r="U660" s="778"/>
      <c r="V660" s="779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73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0" t="s">
        <v>1058</v>
      </c>
      <c r="Q662" s="781"/>
      <c r="R662" s="781"/>
      <c r="S662" s="781"/>
      <c r="T662" s="782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71</v>
      </c>
      <c r="Q663" s="778"/>
      <c r="R663" s="778"/>
      <c r="S663" s="778"/>
      <c r="T663" s="778"/>
      <c r="U663" s="778"/>
      <c r="V663" s="779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71</v>
      </c>
      <c r="Q664" s="778"/>
      <c r="R664" s="778"/>
      <c r="S664" s="778"/>
      <c r="T664" s="778"/>
      <c r="U664" s="778"/>
      <c r="V664" s="779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1060</v>
      </c>
      <c r="Q665" s="922"/>
      <c r="R665" s="922"/>
      <c r="S665" s="922"/>
      <c r="T665" s="922"/>
      <c r="U665" s="922"/>
      <c r="V665" s="923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17300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17321.280000000002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1061</v>
      </c>
      <c r="Q666" s="922"/>
      <c r="R666" s="922"/>
      <c r="S666" s="922"/>
      <c r="T666" s="922"/>
      <c r="U666" s="922"/>
      <c r="V666" s="923"/>
      <c r="W666" s="37" t="s">
        <v>69</v>
      </c>
      <c r="X666" s="771">
        <f>IFERROR(SUM(BM22:BM662),"0")</f>
        <v>18217.454545454548</v>
      </c>
      <c r="Y666" s="771">
        <f>IFERROR(SUM(BN22:BN662),"0")</f>
        <v>18239.972999999998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1062</v>
      </c>
      <c r="Q667" s="922"/>
      <c r="R667" s="922"/>
      <c r="S667" s="922"/>
      <c r="T667" s="922"/>
      <c r="U667" s="922"/>
      <c r="V667" s="923"/>
      <c r="W667" s="37" t="s">
        <v>1063</v>
      </c>
      <c r="X667" s="38">
        <f>ROUNDUP(SUM(BO22:BO662),0)</f>
        <v>29</v>
      </c>
      <c r="Y667" s="38">
        <f>ROUNDUP(SUM(BP22:BP662),0)</f>
        <v>29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1064</v>
      </c>
      <c r="Q668" s="922"/>
      <c r="R668" s="922"/>
      <c r="S668" s="922"/>
      <c r="T668" s="922"/>
      <c r="U668" s="922"/>
      <c r="V668" s="923"/>
      <c r="W668" s="37" t="s">
        <v>69</v>
      </c>
      <c r="X668" s="771">
        <f>GrossWeightTotal+PalletQtyTotal*25</f>
        <v>18942.454545454548</v>
      </c>
      <c r="Y668" s="771">
        <f>GrossWeightTotalR+PalletQtyTotalR*25</f>
        <v>18964.972999999998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1065</v>
      </c>
      <c r="Q669" s="922"/>
      <c r="R669" s="922"/>
      <c r="S669" s="922"/>
      <c r="T669" s="922"/>
      <c r="U669" s="922"/>
      <c r="V669" s="923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2131.8181818181815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2135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1066</v>
      </c>
      <c r="Q670" s="922"/>
      <c r="R670" s="922"/>
      <c r="S670" s="922"/>
      <c r="T670" s="922"/>
      <c r="U670" s="922"/>
      <c r="V670" s="923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33.809869999999997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807" t="s">
        <v>105</v>
      </c>
      <c r="D672" s="820"/>
      <c r="E672" s="820"/>
      <c r="F672" s="820"/>
      <c r="G672" s="820"/>
      <c r="H672" s="821"/>
      <c r="I672" s="807" t="s">
        <v>310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653</v>
      </c>
      <c r="Y672" s="821"/>
      <c r="Z672" s="807" t="s">
        <v>739</v>
      </c>
      <c r="AA672" s="820"/>
      <c r="AB672" s="820"/>
      <c r="AC672" s="821"/>
      <c r="AD672" s="766" t="s">
        <v>836</v>
      </c>
      <c r="AE672" s="766" t="s">
        <v>932</v>
      </c>
      <c r="AF672" s="807" t="s">
        <v>939</v>
      </c>
      <c r="AG672" s="821"/>
    </row>
    <row r="673" spans="1:33" ht="14.25" customHeight="1" thickTop="1" x14ac:dyDescent="0.2">
      <c r="A673" s="1001" t="s">
        <v>1069</v>
      </c>
      <c r="B673" s="807" t="s">
        <v>63</v>
      </c>
      <c r="C673" s="807" t="s">
        <v>106</v>
      </c>
      <c r="D673" s="807" t="s">
        <v>134</v>
      </c>
      <c r="E673" s="807" t="s">
        <v>206</v>
      </c>
      <c r="F673" s="807" t="s">
        <v>228</v>
      </c>
      <c r="G673" s="807" t="s">
        <v>269</v>
      </c>
      <c r="H673" s="807" t="s">
        <v>105</v>
      </c>
      <c r="I673" s="807" t="s">
        <v>311</v>
      </c>
      <c r="J673" s="807" t="s">
        <v>335</v>
      </c>
      <c r="K673" s="807" t="s">
        <v>412</v>
      </c>
      <c r="L673" s="807" t="s">
        <v>432</v>
      </c>
      <c r="M673" s="807" t="s">
        <v>457</v>
      </c>
      <c r="N673" s="767"/>
      <c r="O673" s="807" t="s">
        <v>484</v>
      </c>
      <c r="P673" s="807" t="s">
        <v>487</v>
      </c>
      <c r="Q673" s="807" t="s">
        <v>496</v>
      </c>
      <c r="R673" s="807" t="s">
        <v>512</v>
      </c>
      <c r="S673" s="807" t="s">
        <v>525</v>
      </c>
      <c r="T673" s="807" t="s">
        <v>538</v>
      </c>
      <c r="U673" s="807" t="s">
        <v>551</v>
      </c>
      <c r="V673" s="807" t="s">
        <v>555</v>
      </c>
      <c r="W673" s="807" t="s">
        <v>640</v>
      </c>
      <c r="X673" s="807" t="s">
        <v>654</v>
      </c>
      <c r="Y673" s="807" t="s">
        <v>695</v>
      </c>
      <c r="Z673" s="807" t="s">
        <v>740</v>
      </c>
      <c r="AA673" s="807" t="s">
        <v>797</v>
      </c>
      <c r="AB673" s="807" t="s">
        <v>815</v>
      </c>
      <c r="AC673" s="807" t="s">
        <v>829</v>
      </c>
      <c r="AD673" s="807" t="s">
        <v>836</v>
      </c>
      <c r="AE673" s="807" t="s">
        <v>932</v>
      </c>
      <c r="AF673" s="807" t="s">
        <v>939</v>
      </c>
      <c r="AG673" s="807" t="s">
        <v>1039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75" s="46">
        <f>IFERROR(Y99*1,"0")+IFERROR(Y100*1,"0")+IFERROR(Y101*1,"0")+IFERROR(Y105*1,"0")+IFERROR(Y106*1,"0")+IFERROR(Y107*1,"0")+IFERROR(Y108*1,"0")+IFERROR(Y109*1,"0")+IFERROR(Y110*1,"0")</f>
        <v>0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0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5505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6003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5813.2800000000007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51,52"/>
        <filter val="17 300,00"/>
        <filter val="18 217,45"/>
        <filter val="18 942,45"/>
        <filter val="189,39"/>
        <filter val="2 131,82"/>
        <filter val="2 500,00"/>
        <filter val="29"/>
        <filter val="3 000,00"/>
        <filter val="366,67"/>
        <filter val="4 000,00"/>
        <filter val="5 500,00"/>
        <filter val="6 000,00"/>
        <filter val="666,67"/>
        <filter val="757,58"/>
        <filter val="800,0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101 X117 X301" xr:uid="{00000000-0002-0000-0000-000011000000}">
      <formula1>IF(AK46&gt;0,OR(X46=0,AND(IF(X46-AK46&gt;=0,TRUE,FALSE),X46&gt;0,IF(X46/(H46*K46)=ROUND(X46/(H46*K46),0),TRUE,FALSE))),FALSE)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63 X70 X107 X133 X357 X415 X417 X420 X428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2025-02-17T10:12:28Z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