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2BF915-7FCF-4322-A7E7-2FCF9BDEBB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Z521" i="1" s="1"/>
  <c r="P521" i="1"/>
  <c r="X518" i="1"/>
  <c r="X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N366" i="1"/>
  <c r="BM366" i="1"/>
  <c r="Z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Y159" i="1" s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77" i="1" l="1"/>
  <c r="BN377" i="1"/>
  <c r="Z377" i="1"/>
  <c r="BP415" i="1"/>
  <c r="BN415" i="1"/>
  <c r="Z415" i="1"/>
  <c r="Y440" i="1"/>
  <c r="Y439" i="1"/>
  <c r="BP438" i="1"/>
  <c r="BN438" i="1"/>
  <c r="Z438" i="1"/>
  <c r="Z439" i="1" s="1"/>
  <c r="BP443" i="1"/>
  <c r="BN443" i="1"/>
  <c r="Z443" i="1"/>
  <c r="BP481" i="1"/>
  <c r="BN481" i="1"/>
  <c r="Z481" i="1"/>
  <c r="BP487" i="1"/>
  <c r="BN487" i="1"/>
  <c r="Z487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Z22" i="1"/>
  <c r="Z23" i="1" s="1"/>
  <c r="BN22" i="1"/>
  <c r="BP22" i="1"/>
  <c r="Z26" i="1"/>
  <c r="BN26" i="1"/>
  <c r="Z31" i="1"/>
  <c r="BN31" i="1"/>
  <c r="C675" i="1"/>
  <c r="Z51" i="1"/>
  <c r="BN51" i="1"/>
  <c r="D675" i="1"/>
  <c r="Z68" i="1"/>
  <c r="BN68" i="1"/>
  <c r="Z78" i="1"/>
  <c r="BN78" i="1"/>
  <c r="Y90" i="1"/>
  <c r="Z92" i="1"/>
  <c r="BN92" i="1"/>
  <c r="Z105" i="1"/>
  <c r="BN105" i="1"/>
  <c r="Z115" i="1"/>
  <c r="BN115" i="1"/>
  <c r="Z125" i="1"/>
  <c r="BN125" i="1"/>
  <c r="Y137" i="1"/>
  <c r="Z135" i="1"/>
  <c r="BN135" i="1"/>
  <c r="Z176" i="1"/>
  <c r="BN176" i="1"/>
  <c r="Y194" i="1"/>
  <c r="Z192" i="1"/>
  <c r="BN192" i="1"/>
  <c r="J675" i="1"/>
  <c r="Z211" i="1"/>
  <c r="BN211" i="1"/>
  <c r="Z221" i="1"/>
  <c r="BN221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7" i="1"/>
  <c r="BN297" i="1"/>
  <c r="Z321" i="1"/>
  <c r="Z322" i="1" s="1"/>
  <c r="BN321" i="1"/>
  <c r="BP321" i="1"/>
  <c r="Z325" i="1"/>
  <c r="Z326" i="1" s="1"/>
  <c r="BN325" i="1"/>
  <c r="BP325" i="1"/>
  <c r="Y326" i="1"/>
  <c r="Z329" i="1"/>
  <c r="BN329" i="1"/>
  <c r="Z360" i="1"/>
  <c r="BN360" i="1"/>
  <c r="BP392" i="1"/>
  <c r="BN392" i="1"/>
  <c r="Z392" i="1"/>
  <c r="BP423" i="1"/>
  <c r="BN423" i="1"/>
  <c r="Z423" i="1"/>
  <c r="BP455" i="1"/>
  <c r="BN455" i="1"/>
  <c r="Z455" i="1"/>
  <c r="BP482" i="1"/>
  <c r="BN482" i="1"/>
  <c r="Z482" i="1"/>
  <c r="BP490" i="1"/>
  <c r="BN490" i="1"/>
  <c r="Z490" i="1"/>
  <c r="BP543" i="1"/>
  <c r="BN543" i="1"/>
  <c r="Z543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293" i="1"/>
  <c r="BP336" i="1"/>
  <c r="BN336" i="1"/>
  <c r="Z336" i="1"/>
  <c r="BP340" i="1"/>
  <c r="BN340" i="1"/>
  <c r="Z340" i="1"/>
  <c r="BP362" i="1"/>
  <c r="BN362" i="1"/>
  <c r="Z362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J9" i="1"/>
  <c r="X667" i="1"/>
  <c r="X665" i="1"/>
  <c r="Y33" i="1"/>
  <c r="Z43" i="1"/>
  <c r="BN43" i="1"/>
  <c r="Z47" i="1"/>
  <c r="BN47" i="1"/>
  <c r="Y53" i="1"/>
  <c r="Z58" i="1"/>
  <c r="BN58" i="1"/>
  <c r="Z62" i="1"/>
  <c r="BN62" i="1"/>
  <c r="Y72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0" i="1"/>
  <c r="BN110" i="1"/>
  <c r="Z117" i="1"/>
  <c r="BN117" i="1"/>
  <c r="Z123" i="1"/>
  <c r="BN123" i="1"/>
  <c r="BP123" i="1"/>
  <c r="Z129" i="1"/>
  <c r="BN129" i="1"/>
  <c r="BP129" i="1"/>
  <c r="Z133" i="1"/>
  <c r="BN133" i="1"/>
  <c r="Z139" i="1"/>
  <c r="BN139" i="1"/>
  <c r="BP139" i="1"/>
  <c r="G675" i="1"/>
  <c r="Z152" i="1"/>
  <c r="BN152" i="1"/>
  <c r="Z157" i="1"/>
  <c r="BN157" i="1"/>
  <c r="H675" i="1"/>
  <c r="Y172" i="1"/>
  <c r="Z170" i="1"/>
  <c r="BN170" i="1"/>
  <c r="Z182" i="1"/>
  <c r="Z183" i="1" s="1"/>
  <c r="BN182" i="1"/>
  <c r="BP182" i="1"/>
  <c r="Z186" i="1"/>
  <c r="BN186" i="1"/>
  <c r="BP186" i="1"/>
  <c r="Z190" i="1"/>
  <c r="BN190" i="1"/>
  <c r="Z199" i="1"/>
  <c r="BN199" i="1"/>
  <c r="Y205" i="1"/>
  <c r="Z209" i="1"/>
  <c r="BN209" i="1"/>
  <c r="Z213" i="1"/>
  <c r="BN213" i="1"/>
  <c r="Z219" i="1"/>
  <c r="BN219" i="1"/>
  <c r="Z223" i="1"/>
  <c r="BN223" i="1"/>
  <c r="Z227" i="1"/>
  <c r="BN227" i="1"/>
  <c r="Z228" i="1"/>
  <c r="BN228" i="1"/>
  <c r="Z235" i="1"/>
  <c r="BN235" i="1"/>
  <c r="Z244" i="1"/>
  <c r="BN244" i="1"/>
  <c r="Z248" i="1"/>
  <c r="BN248" i="1"/>
  <c r="Z255" i="1"/>
  <c r="BN255" i="1"/>
  <c r="Z259" i="1"/>
  <c r="BN259" i="1"/>
  <c r="Z263" i="1"/>
  <c r="BN263" i="1"/>
  <c r="Z274" i="1"/>
  <c r="BN274" i="1"/>
  <c r="Z278" i="1"/>
  <c r="BN278" i="1"/>
  <c r="Z285" i="1"/>
  <c r="Z286" i="1" s="1"/>
  <c r="BN285" i="1"/>
  <c r="BP285" i="1"/>
  <c r="Y286" i="1"/>
  <c r="Z290" i="1"/>
  <c r="BN290" i="1"/>
  <c r="Z299" i="1"/>
  <c r="BN299" i="1"/>
  <c r="Z316" i="1"/>
  <c r="BN316" i="1"/>
  <c r="BP358" i="1"/>
  <c r="BN358" i="1"/>
  <c r="Z358" i="1"/>
  <c r="BP368" i="1"/>
  <c r="BN368" i="1"/>
  <c r="Z368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31" i="1"/>
  <c r="Y379" i="1"/>
  <c r="X675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AB675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38" i="1"/>
  <c r="Y54" i="1"/>
  <c r="Y65" i="1"/>
  <c r="Y89" i="1"/>
  <c r="Y95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Y34" i="1"/>
  <c r="Y48" i="1"/>
  <c r="Y71" i="1"/>
  <c r="Y81" i="1"/>
  <c r="Y102" i="1"/>
  <c r="Y111" i="1"/>
  <c r="H9" i="1"/>
  <c r="B675" i="1"/>
  <c r="X666" i="1"/>
  <c r="X668" i="1" s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583" i="1"/>
  <c r="Z430" i="1"/>
  <c r="Z456" i="1"/>
  <c r="Z264" i="1"/>
  <c r="Z525" i="1"/>
  <c r="Z645" i="1"/>
  <c r="Z610" i="1"/>
  <c r="Z554" i="1"/>
  <c r="Z425" i="1"/>
  <c r="Z120" i="1"/>
  <c r="Z80" i="1"/>
  <c r="Y667" i="1"/>
  <c r="Z33" i="1"/>
  <c r="Y669" i="1"/>
  <c r="Z495" i="1"/>
  <c r="Z627" i="1"/>
  <c r="Z617" i="1"/>
  <c r="Z451" i="1"/>
  <c r="Z379" i="1"/>
  <c r="Z281" i="1"/>
  <c r="Z251" i="1"/>
  <c r="Z230" i="1"/>
  <c r="Z216" i="1"/>
  <c r="Z194" i="1"/>
  <c r="Z172" i="1"/>
  <c r="Z148" i="1"/>
  <c r="Z136" i="1"/>
  <c r="Z111" i="1"/>
  <c r="Z71" i="1"/>
  <c r="Z64" i="1"/>
  <c r="Z48" i="1"/>
  <c r="Y666" i="1"/>
  <c r="Y668" i="1" s="1"/>
  <c r="Z370" i="1"/>
  <c r="Z303" i="1"/>
  <c r="Z638" i="1"/>
  <c r="Z464" i="1"/>
  <c r="Z435" i="1"/>
  <c r="Z159" i="1"/>
  <c r="Z89" i="1"/>
  <c r="Z517" i="1"/>
  <c r="Z363" i="1"/>
  <c r="Z577" i="1"/>
  <c r="Y665" i="1"/>
  <c r="Z239" i="1"/>
  <c r="Z670" i="1" l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<sst xmlns="http://schemas.openxmlformats.org/spreadsheetml/2006/main" count="3137" uniqueCount="1087">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</sst>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45708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605</v>
      </c>
      <c r="Y58" s="770">
        <f t="shared" si="11"/>
        <v>615.6</v>
      </c>
      <c r="Z58" s="36">
        <f>IFERROR(IF(Y58=0,"",ROUNDUP(Y58/H58,0)*0.01898),"")</f>
        <v>1.08186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629.36805555555543</v>
      </c>
      <c r="BN58" s="64">
        <f t="shared" si="13"/>
        <v>640.39499999999987</v>
      </c>
      <c r="BO58" s="64">
        <f t="shared" si="14"/>
        <v>0.87528935185185175</v>
      </c>
      <c r="BP58" s="64">
        <f t="shared" si="15"/>
        <v>0.890625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225</v>
      </c>
      <c r="Y63" s="770">
        <f t="shared" si="11"/>
        <v>225</v>
      </c>
      <c r="Z63" s="36">
        <f>IFERROR(IF(Y63=0,"",ROUNDUP(Y63/H63,0)*0.00902),"")</f>
        <v>0.45100000000000001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235.5</v>
      </c>
      <c r="BN63" s="64">
        <f t="shared" si="13"/>
        <v>235.5</v>
      </c>
      <c r="BO63" s="64">
        <f t="shared" si="14"/>
        <v>0.37878787878787878</v>
      </c>
      <c r="BP63" s="64">
        <f t="shared" si="15"/>
        <v>0.37878787878787878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106.0185185185185</v>
      </c>
      <c r="Y64" s="771">
        <f>IFERROR(Y57/H57,"0")+IFERROR(Y58/H58,"0")+IFERROR(Y59/H59,"0")+IFERROR(Y60/H60,"0")+IFERROR(Y61/H61,"0")+IFERROR(Y62/H62,"0")+IFERROR(Y63/H63,"0")</f>
        <v>107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1.5328600000000001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830</v>
      </c>
      <c r="Y65" s="771">
        <f>IFERROR(SUM(Y57:Y63),"0")</f>
        <v>840.6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605</v>
      </c>
      <c r="Y67" s="770">
        <f>IFERROR(IF(X67="",0,CEILING((X67/$H67),1)*$H67),"")</f>
        <v>615.6</v>
      </c>
      <c r="Z67" s="36">
        <f>IFERROR(IF(Y67=0,"",ROUNDUP(Y67/H67,0)*0.01898),"")</f>
        <v>1.08186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629.36805555555543</v>
      </c>
      <c r="BN67" s="64">
        <f>IFERROR(Y67*I67/H67,"0")</f>
        <v>640.39499999999987</v>
      </c>
      <c r="BO67" s="64">
        <f>IFERROR(1/J67*(X67/H67),"0")</f>
        <v>0.87528935185185175</v>
      </c>
      <c r="BP67" s="64">
        <f>IFERROR(1/J67*(Y67/H67),"0")</f>
        <v>0.890625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81</v>
      </c>
      <c r="Y70" s="770">
        <f>IFERROR(IF(X70="",0,CEILING((X70/$H70),1)*$H70),"")</f>
        <v>81</v>
      </c>
      <c r="Z70" s="36">
        <f>IFERROR(IF(Y70=0,"",ROUNDUP(Y70/H70,0)*0.00651),"")</f>
        <v>0.1953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86.399999999999991</v>
      </c>
      <c r="BN70" s="64">
        <f>IFERROR(Y70*I70/H70,"0")</f>
        <v>86.399999999999991</v>
      </c>
      <c r="BO70" s="64">
        <f>IFERROR(1/J70*(X70/H70),"0")</f>
        <v>0.16483516483516483</v>
      </c>
      <c r="BP70" s="64">
        <f>IFERROR(1/J70*(Y70/H70),"0")</f>
        <v>0.16483516483516483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86.018518518518505</v>
      </c>
      <c r="Y71" s="771">
        <f>IFERROR(Y67/H67,"0")+IFERROR(Y68/H68,"0")+IFERROR(Y69/H69,"0")+IFERROR(Y70/H70,"0")</f>
        <v>87</v>
      </c>
      <c r="Z71" s="771">
        <f>IFERROR(IF(Z67="",0,Z67),"0")+IFERROR(IF(Z68="",0,Z68),"0")+IFERROR(IF(Z69="",0,Z69),"0")+IFERROR(IF(Z70="",0,Z70),"0")</f>
        <v>1.2771600000000001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686</v>
      </c>
      <c r="Y72" s="771">
        <f>IFERROR(SUM(Y67:Y70),"0")</f>
        <v>696.6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200</v>
      </c>
      <c r="Y85" s="770">
        <f t="shared" si="21"/>
        <v>201.60000000000002</v>
      </c>
      <c r="Z85" s="36">
        <f>IFERROR(IF(Y85=0,"",ROUNDUP(Y85/H85,0)*0.01898),"")</f>
        <v>0.45552000000000004</v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212.07142857142858</v>
      </c>
      <c r="BN85" s="64">
        <f t="shared" si="23"/>
        <v>213.76800000000003</v>
      </c>
      <c r="BO85" s="64">
        <f t="shared" si="24"/>
        <v>0.37202380952380953</v>
      </c>
      <c r="BP85" s="64">
        <f t="shared" si="25"/>
        <v>0.375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23.80952380952381</v>
      </c>
      <c r="Y89" s="771">
        <f>IFERROR(Y83/H83,"0")+IFERROR(Y84/H84,"0")+IFERROR(Y85/H85,"0")+IFERROR(Y86/H86,"0")+IFERROR(Y87/H87,"0")+IFERROR(Y88/H88,"0")</f>
        <v>24</v>
      </c>
      <c r="Z89" s="771">
        <f>IFERROR(IF(Z83="",0,Z83),"0")+IFERROR(IF(Z84="",0,Z84),"0")+IFERROR(IF(Z85="",0,Z85),"0")+IFERROR(IF(Z86="",0,Z86),"0")+IFERROR(IF(Z87="",0,Z87),"0")+IFERROR(IF(Z88="",0,Z88),"0")</f>
        <v>0.45552000000000004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200</v>
      </c>
      <c r="Y90" s="771">
        <f>IFERROR(SUM(Y83:Y88),"0")</f>
        <v>201.60000000000002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50</v>
      </c>
      <c r="Y105" s="770">
        <f t="shared" ref="Y105:Y110" si="26">IFERROR(IF(X105="",0,CEILING((X105/$H105),1)*$H105),"")</f>
        <v>50.400000000000006</v>
      </c>
      <c r="Z105" s="36">
        <f>IFERROR(IF(Y105=0,"",ROUNDUP(Y105/H105,0)*0.01898),"")</f>
        <v>0.11388000000000001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53.089285714285715</v>
      </c>
      <c r="BN105" s="64">
        <f t="shared" ref="BN105:BN110" si="28">IFERROR(Y105*I105/H105,"0")</f>
        <v>53.514000000000003</v>
      </c>
      <c r="BO105" s="64">
        <f t="shared" ref="BO105:BO110" si="29">IFERROR(1/J105*(X105/H105),"0")</f>
        <v>9.3005952380952384E-2</v>
      </c>
      <c r="BP105" s="64">
        <f t="shared" ref="BP105:BP110" si="30">IFERROR(1/J105*(Y105/H105),"0")</f>
        <v>9.375E-2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5.9523809523809526</v>
      </c>
      <c r="Y111" s="771">
        <f>IFERROR(Y105/H105,"0")+IFERROR(Y106/H106,"0")+IFERROR(Y107/H107,"0")+IFERROR(Y108/H108,"0")+IFERROR(Y109/H109,"0")+IFERROR(Y110/H110,"0")</f>
        <v>6</v>
      </c>
      <c r="Z111" s="771">
        <f>IFERROR(IF(Z105="",0,Z105),"0")+IFERROR(IF(Z106="",0,Z106),"0")+IFERROR(IF(Z107="",0,Z107),"0")+IFERROR(IF(Z108="",0,Z108),"0")+IFERROR(IF(Z109="",0,Z109),"0")+IFERROR(IF(Z110="",0,Z110),"0")</f>
        <v>0.11388000000000001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50</v>
      </c>
      <c r="Y112" s="771">
        <f>IFERROR(SUM(Y105:Y110),"0")</f>
        <v>50.400000000000006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50</v>
      </c>
      <c r="Y129" s="770">
        <f t="shared" ref="Y129:Y135" si="31">IFERROR(IF(X129="",0,CEILING((X129/$H129),1)*$H129),"")</f>
        <v>50.400000000000006</v>
      </c>
      <c r="Z129" s="36">
        <f>IFERROR(IF(Y129=0,"",ROUNDUP(Y129/H129,0)*0.01898),"")</f>
        <v>0.11388000000000001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53.053571428571431</v>
      </c>
      <c r="BN129" s="64">
        <f t="shared" ref="BN129:BN135" si="33">IFERROR(Y129*I129/H129,"0")</f>
        <v>53.478000000000002</v>
      </c>
      <c r="BO129" s="64">
        <f t="shared" ref="BO129:BO135" si="34">IFERROR(1/J129*(X129/H129),"0")</f>
        <v>9.3005952380952384E-2</v>
      </c>
      <c r="BP129" s="64">
        <f t="shared" ref="BP129:BP135" si="35">IFERROR(1/J129*(Y129/H129),"0")</f>
        <v>9.375E-2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5.9523809523809526</v>
      </c>
      <c r="Y136" s="771">
        <f>IFERROR(Y129/H129,"0")+IFERROR(Y130/H130,"0")+IFERROR(Y131/H131,"0")+IFERROR(Y132/H132,"0")+IFERROR(Y133/H133,"0")+IFERROR(Y134/H134,"0")+IFERROR(Y135/H135,"0")</f>
        <v>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0.11388000000000001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50</v>
      </c>
      <c r="Y137" s="771">
        <f>IFERROR(SUM(Y129:Y135),"0")</f>
        <v>50.400000000000006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50</v>
      </c>
      <c r="Y168" s="770">
        <f>IFERROR(IF(X168="",0,CEILING((X168/$H168),1)*$H168),"")</f>
        <v>50.400000000000006</v>
      </c>
      <c r="Z168" s="36">
        <f>IFERROR(IF(Y168=0,"",ROUNDUP(Y168/H168,0)*0.00902),"")</f>
        <v>0.10824</v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53.571428571428569</v>
      </c>
      <c r="BN168" s="64">
        <f>IFERROR(Y168*I168/H168,"0")</f>
        <v>54</v>
      </c>
      <c r="BO168" s="64">
        <f>IFERROR(1/J168*(X168/H168),"0")</f>
        <v>9.0187590187590191E-2</v>
      </c>
      <c r="BP168" s="64">
        <f>IFERROR(1/J168*(Y168/H168),"0")</f>
        <v>9.0909090909090912E-2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11.904761904761905</v>
      </c>
      <c r="Y172" s="771">
        <f>IFERROR(Y167/H167,"0")+IFERROR(Y168/H168,"0")+IFERROR(Y169/H169,"0")+IFERROR(Y170/H170,"0")+IFERROR(Y171/H171,"0")</f>
        <v>12</v>
      </c>
      <c r="Z172" s="771">
        <f>IFERROR(IF(Z167="",0,Z167),"0")+IFERROR(IF(Z168="",0,Z168),"0")+IFERROR(IF(Z169="",0,Z169),"0")+IFERROR(IF(Z170="",0,Z170),"0")+IFERROR(IF(Z171="",0,Z171),"0")</f>
        <v>0.10824</v>
      </c>
      <c r="AA172" s="772"/>
      <c r="AB172" s="772"/>
      <c r="AC172" s="772"/>
    </row>
    <row r="173" spans="1:68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50</v>
      </c>
      <c r="Y173" s="771">
        <f>IFERROR(SUM(Y167:Y171),"0")</f>
        <v>50.400000000000006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12</v>
      </c>
      <c r="Y186" s="770">
        <f t="shared" ref="Y186:Y193" si="36">IFERROR(IF(X186="",0,CEILING((X186/$H186),1)*$H186),"")</f>
        <v>12.600000000000001</v>
      </c>
      <c r="Z186" s="36">
        <f>IFERROR(IF(Y186=0,"",ROUNDUP(Y186/H186,0)*0.00902),"")</f>
        <v>2.7060000000000001E-2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12.77142857142857</v>
      </c>
      <c r="BN186" s="64">
        <f t="shared" ref="BN186:BN193" si="38">IFERROR(Y186*I186/H186,"0")</f>
        <v>13.41</v>
      </c>
      <c r="BO186" s="64">
        <f t="shared" ref="BO186:BO193" si="39">IFERROR(1/J186*(X186/H186),"0")</f>
        <v>2.1645021645021648E-2</v>
      </c>
      <c r="BP186" s="64">
        <f t="shared" ref="BP186:BP193" si="40">IFERROR(1/J186*(Y186/H186),"0")</f>
        <v>2.2727272727272728E-2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12</v>
      </c>
      <c r="Y187" s="770">
        <f t="shared" si="36"/>
        <v>12.600000000000001</v>
      </c>
      <c r="Z187" s="36">
        <f>IFERROR(IF(Y187=0,"",ROUNDUP(Y187/H187,0)*0.00902),"")</f>
        <v>2.7060000000000001E-2</v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12.77142857142857</v>
      </c>
      <c r="BN187" s="64">
        <f t="shared" si="38"/>
        <v>13.41</v>
      </c>
      <c r="BO187" s="64">
        <f t="shared" si="39"/>
        <v>2.1645021645021648E-2</v>
      </c>
      <c r="BP187" s="64">
        <f t="shared" si="40"/>
        <v>2.2727272727272728E-2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5.7142857142857144</v>
      </c>
      <c r="Y194" s="771">
        <f>IFERROR(Y186/H186,"0")+IFERROR(Y187/H187,"0")+IFERROR(Y188/H188,"0")+IFERROR(Y189/H189,"0")+IFERROR(Y190/H190,"0")+IFERROR(Y191/H191,"0")+IFERROR(Y192/H192,"0")+IFERROR(Y193/H193,"0")</f>
        <v>6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5.4120000000000001E-2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24</v>
      </c>
      <c r="Y195" s="771">
        <f>IFERROR(SUM(Y186:Y193),"0")</f>
        <v>25.200000000000003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100</v>
      </c>
      <c r="Y273" s="770">
        <f t="shared" si="67"/>
        <v>108</v>
      </c>
      <c r="Z273" s="36">
        <f>IFERROR(IF(Y273=0,"",ROUNDUP(Y273/H273,0)*0.01898),"")</f>
        <v>0.1898</v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104.02777777777777</v>
      </c>
      <c r="BN273" s="64">
        <f t="shared" si="69"/>
        <v>112.34999999999998</v>
      </c>
      <c r="BO273" s="64">
        <f t="shared" si="70"/>
        <v>0.14467592592592593</v>
      </c>
      <c r="BP273" s="64">
        <f t="shared" si="71"/>
        <v>0.15625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35</v>
      </c>
      <c r="Y275" s="770">
        <f t="shared" si="67"/>
        <v>43.2</v>
      </c>
      <c r="Z275" s="36">
        <f>IFERROR(IF(Y275=0,"",ROUNDUP(Y275/H275,0)*0.01898),"")</f>
        <v>7.5920000000000001E-2</v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36.409722222222214</v>
      </c>
      <c r="BN275" s="64">
        <f t="shared" si="69"/>
        <v>44.94</v>
      </c>
      <c r="BO275" s="64">
        <f t="shared" si="70"/>
        <v>5.063657407407407E-2</v>
      </c>
      <c r="BP275" s="64">
        <f t="shared" si="71"/>
        <v>6.25E-2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20</v>
      </c>
      <c r="Y279" s="770">
        <f t="shared" si="67"/>
        <v>20</v>
      </c>
      <c r="Z279" s="36">
        <f>IFERROR(IF(Y279=0,"",ROUNDUP(Y279/H279,0)*0.00902),"")</f>
        <v>4.5100000000000001E-2</v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21.05</v>
      </c>
      <c r="BN279" s="64">
        <f t="shared" si="69"/>
        <v>21.05</v>
      </c>
      <c r="BO279" s="64">
        <f t="shared" si="70"/>
        <v>3.787878787878788E-2</v>
      </c>
      <c r="BP279" s="64">
        <f t="shared" si="71"/>
        <v>3.787878787878788E-2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17.5</v>
      </c>
      <c r="Y281" s="771">
        <f>IFERROR(Y272/H272,"0")+IFERROR(Y273/H273,"0")+IFERROR(Y274/H274,"0")+IFERROR(Y275/H275,"0")+IFERROR(Y276/H276,"0")+IFERROR(Y277/H277,"0")+IFERROR(Y278/H278,"0")+IFERROR(Y279/H279,"0")+IFERROR(Y280/H280,"0")</f>
        <v>19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0.31081999999999999</v>
      </c>
      <c r="AA281" s="772"/>
      <c r="AB281" s="772"/>
      <c r="AC281" s="772"/>
    </row>
    <row r="282" spans="1:68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155</v>
      </c>
      <c r="Y282" s="771">
        <f>IFERROR(SUM(Y272:Y280),"0")</f>
        <v>171.2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605</v>
      </c>
      <c r="Y357" s="770">
        <f t="shared" si="77"/>
        <v>615.6</v>
      </c>
      <c r="Z357" s="36">
        <f>IFERROR(IF(Y357=0,"",ROUNDUP(Y357/H357,0)*0.01898),"")</f>
        <v>1.08186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629.36805555555543</v>
      </c>
      <c r="BN357" s="64">
        <f t="shared" si="79"/>
        <v>640.39499999999987</v>
      </c>
      <c r="BO357" s="64">
        <f t="shared" si="80"/>
        <v>0.87528935185185175</v>
      </c>
      <c r="BP357" s="64">
        <f t="shared" si="81"/>
        <v>0.890625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33</v>
      </c>
      <c r="Y358" s="770">
        <f t="shared" si="77"/>
        <v>43.2</v>
      </c>
      <c r="Z358" s="36">
        <f>IFERROR(IF(Y358=0,"",ROUNDUP(Y358/H358,0)*0.01898),"")</f>
        <v>7.5920000000000001E-2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34.329166666666666</v>
      </c>
      <c r="BN358" s="64">
        <f t="shared" si="79"/>
        <v>44.94</v>
      </c>
      <c r="BO358" s="64">
        <f t="shared" si="80"/>
        <v>4.7743055555555552E-2</v>
      </c>
      <c r="BP358" s="64">
        <f t="shared" si="81"/>
        <v>6.25E-2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20</v>
      </c>
      <c r="Y361" s="770">
        <f t="shared" si="77"/>
        <v>20</v>
      </c>
      <c r="Z361" s="36">
        <f>IFERROR(IF(Y361=0,"",ROUNDUP(Y361/H361,0)*0.00902),"")</f>
        <v>4.5100000000000001E-2</v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21.05</v>
      </c>
      <c r="BN361" s="64">
        <f t="shared" si="79"/>
        <v>21.05</v>
      </c>
      <c r="BO361" s="64">
        <f t="shared" si="80"/>
        <v>3.787878787878788E-2</v>
      </c>
      <c r="BP361" s="64">
        <f t="shared" si="81"/>
        <v>3.787878787878788E-2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64.074074074074076</v>
      </c>
      <c r="Y363" s="771">
        <f>IFERROR(Y355/H355,"0")+IFERROR(Y356/H356,"0")+IFERROR(Y357/H357,"0")+IFERROR(Y358/H358,"0")+IFERROR(Y359/H359,"0")+IFERROR(Y360/H360,"0")+IFERROR(Y361/H361,"0")+IFERROR(Y362/H362,"0")</f>
        <v>66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1.2028799999999999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658</v>
      </c>
      <c r="Y364" s="771">
        <f>IFERROR(SUM(Y355:Y362),"0")</f>
        <v>678.80000000000007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3000</v>
      </c>
      <c r="Y373" s="770">
        <f t="shared" ref="Y373:Y378" si="82">IFERROR(IF(X373="",0,CEILING((X373/$H373),1)*$H373),"")</f>
        <v>3003</v>
      </c>
      <c r="Z373" s="36">
        <f>IFERROR(IF(Y373=0,"",ROUNDUP(Y373/H373,0)*0.01898),"")</f>
        <v>7.3073000000000006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3197.3076923076928</v>
      </c>
      <c r="BN373" s="64">
        <f t="shared" ref="BN373:BN378" si="84">IFERROR(Y373*I373/H373,"0")</f>
        <v>3200.5050000000006</v>
      </c>
      <c r="BO373" s="64">
        <f t="shared" ref="BO373:BO378" si="85">IFERROR(1/J373*(X373/H373),"0")</f>
        <v>6.009615384615385</v>
      </c>
      <c r="BP373" s="64">
        <f t="shared" ref="BP373:BP378" si="86">IFERROR(1/J373*(Y373/H373),"0")</f>
        <v>6.015625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3</v>
      </c>
      <c r="Y376" s="770">
        <f t="shared" si="82"/>
        <v>3</v>
      </c>
      <c r="Z376" s="36">
        <f>IFERROR(IF(Y376=0,"",ROUNDUP(Y376/H376,0)*0.00651),"")</f>
        <v>6.5100000000000002E-3</v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3.246</v>
      </c>
      <c r="BN376" s="64">
        <f t="shared" si="84"/>
        <v>3.246</v>
      </c>
      <c r="BO376" s="64">
        <f t="shared" si="85"/>
        <v>5.4945054945054949E-3</v>
      </c>
      <c r="BP376" s="64">
        <f t="shared" si="86"/>
        <v>5.4945054945054949E-3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385.61538461538464</v>
      </c>
      <c r="Y379" s="771">
        <f>IFERROR(Y373/H373,"0")+IFERROR(Y374/H374,"0")+IFERROR(Y375/H375,"0")+IFERROR(Y376/H376,"0")+IFERROR(Y377/H377,"0")+IFERROR(Y378/H378,"0")</f>
        <v>386</v>
      </c>
      <c r="Z379" s="771">
        <f>IFERROR(IF(Z373="",0,Z373),"0")+IFERROR(IF(Z374="",0,Z374),"0")+IFERROR(IF(Z375="",0,Z375),"0")+IFERROR(IF(Z376="",0,Z376),"0")+IFERROR(IF(Z377="",0,Z377),"0")+IFERROR(IF(Z378="",0,Z378),"0")</f>
        <v>7.3138100000000001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3003</v>
      </c>
      <c r="Y380" s="771">
        <f>IFERROR(SUM(Y373:Y378),"0")</f>
        <v>3006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40</v>
      </c>
      <c r="Y407" s="770">
        <f>IFERROR(IF(X407="",0,CEILING((X407/$H407),1)*$H407),"")</f>
        <v>40.5</v>
      </c>
      <c r="Z407" s="36">
        <f>IFERROR(IF(Y407=0,"",ROUNDUP(Y407/H407,0)*0.01898),"")</f>
        <v>9.4899999999999998E-2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42.562962962962963</v>
      </c>
      <c r="BN407" s="64">
        <f>IFERROR(Y407*I407/H407,"0")</f>
        <v>43.095000000000006</v>
      </c>
      <c r="BO407" s="64">
        <f>IFERROR(1/J407*(X407/H407),"0")</f>
        <v>7.7160493827160503E-2</v>
      </c>
      <c r="BP407" s="64">
        <f>IFERROR(1/J407*(Y407/H407),"0")</f>
        <v>7.8125E-2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4.9382716049382722</v>
      </c>
      <c r="Y410" s="771">
        <f>IFERROR(Y407/H407,"0")+IFERROR(Y408/H408,"0")+IFERROR(Y409/H409,"0")</f>
        <v>5</v>
      </c>
      <c r="Z410" s="771">
        <f>IFERROR(IF(Z407="",0,Z407),"0")+IFERROR(IF(Z408="",0,Z408),"0")+IFERROR(IF(Z409="",0,Z409),"0")</f>
        <v>9.4899999999999998E-2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40</v>
      </c>
      <c r="Y411" s="771">
        <f>IFERROR(SUM(Y407:Y409),"0")</f>
        <v>40.5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hidden="1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IFERROR(IF(Y417=0,"",ROUNDUP(Y417/H417,0)*0.02175),"")</f>
        <v/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idden="1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hidden="1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720</v>
      </c>
      <c r="Y428" s="770">
        <f>IFERROR(IF(X428="",0,CEILING((X428/$H428),1)*$H428),"")</f>
        <v>720</v>
      </c>
      <c r="Z428" s="36">
        <f>IFERROR(IF(Y428=0,"",ROUNDUP(Y428/H428,0)*0.02175),"")</f>
        <v>1.044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743.04000000000008</v>
      </c>
      <c r="BN428" s="64">
        <f>IFERROR(Y428*I428/H428,"0")</f>
        <v>743.04000000000008</v>
      </c>
      <c r="BO428" s="64">
        <f>IFERROR(1/J428*(X428/H428),"0")</f>
        <v>1</v>
      </c>
      <c r="BP428" s="64">
        <f>IFERROR(1/J428*(Y428/H428),"0")</f>
        <v>1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48</v>
      </c>
      <c r="Y430" s="771">
        <f>IFERROR(Y428/H428,"0")+IFERROR(Y429/H429,"0")</f>
        <v>48</v>
      </c>
      <c r="Z430" s="771">
        <f>IFERROR(IF(Z428="",0,Z428),"0")+IFERROR(IF(Z429="",0,Z429),"0")</f>
        <v>1.044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720</v>
      </c>
      <c r="Y431" s="771">
        <f>IFERROR(SUM(Y428:Y429),"0")</f>
        <v>720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100</v>
      </c>
      <c r="Y539" s="770">
        <f t="shared" ref="Y539:Y553" si="103">IFERROR(IF(X539="",0,CEILING((X539/$H539),1)*$H539),"")</f>
        <v>100.32000000000001</v>
      </c>
      <c r="Z539" s="36">
        <f t="shared" ref="Z539:Z544" si="104">IFERROR(IF(Y539=0,"",ROUNDUP(Y539/H539,0)*0.01196),"")</f>
        <v>0.22724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106.81818181818181</v>
      </c>
      <c r="BN539" s="64">
        <f t="shared" ref="BN539:BN553" si="106">IFERROR(Y539*I539/H539,"0")</f>
        <v>107.16</v>
      </c>
      <c r="BO539" s="64">
        <f t="shared" ref="BO539:BO553" si="107">IFERROR(1/J539*(X539/H539),"0")</f>
        <v>0.18210955710955709</v>
      </c>
      <c r="BP539" s="64">
        <f t="shared" ref="BP539:BP553" si="108">IFERROR(1/J539*(Y539/H539),"0")</f>
        <v>0.18269230769230771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50</v>
      </c>
      <c r="Y542" s="770">
        <f t="shared" si="103"/>
        <v>52.800000000000004</v>
      </c>
      <c r="Z542" s="36">
        <f t="shared" si="104"/>
        <v>0.1196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53.409090909090907</v>
      </c>
      <c r="BN542" s="64">
        <f t="shared" si="106"/>
        <v>56.400000000000006</v>
      </c>
      <c r="BO542" s="64">
        <f t="shared" si="107"/>
        <v>9.1054778554778545E-2</v>
      </c>
      <c r="BP542" s="64">
        <f t="shared" si="108"/>
        <v>9.6153846153846159E-2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28.409090909090907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0.34683999999999998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150</v>
      </c>
      <c r="Y555" s="771">
        <f>IFERROR(SUM(Y539:Y553),"0")</f>
        <v>153.12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150</v>
      </c>
      <c r="Y558" s="770">
        <f>IFERROR(IF(X558="",0,CEILING((X558/$H558),1)*$H558),"")</f>
        <v>153.12</v>
      </c>
      <c r="Z558" s="36">
        <f>IFERROR(IF(Y558=0,"",ROUNDUP(Y558/H558,0)*0.01196),"")</f>
        <v>0.34683999999999998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160.22727272727272</v>
      </c>
      <c r="BN558" s="64">
        <f>IFERROR(Y558*I558/H558,"0")</f>
        <v>163.56</v>
      </c>
      <c r="BO558" s="64">
        <f>IFERROR(1/J558*(X558/H558),"0")</f>
        <v>0.27316433566433568</v>
      </c>
      <c r="BP558" s="64">
        <f>IFERROR(1/J558*(Y558/H558),"0")</f>
        <v>0.27884615384615385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28.409090909090907</v>
      </c>
      <c r="Y560" s="771">
        <f>IFERROR(Y557/H557,"0")+IFERROR(Y558/H558,"0")+IFERROR(Y559/H559,"0")</f>
        <v>29</v>
      </c>
      <c r="Z560" s="771">
        <f>IFERROR(IF(Z557="",0,Z557),"0")+IFERROR(IF(Z558="",0,Z558),"0")+IFERROR(IF(Z559="",0,Z559),"0")</f>
        <v>0.34683999999999998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150</v>
      </c>
      <c r="Y561" s="771">
        <f>IFERROR(SUM(Y557:Y559),"0")</f>
        <v>153.12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50</v>
      </c>
      <c r="Y566" s="770">
        <f t="shared" si="109"/>
        <v>52.800000000000004</v>
      </c>
      <c r="Z566" s="36">
        <f>IFERROR(IF(Y566=0,"",ROUNDUP(Y566/H566,0)*0.01196),"")</f>
        <v>0.1196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53.409090909090907</v>
      </c>
      <c r="BN566" s="64">
        <f t="shared" si="111"/>
        <v>56.400000000000006</v>
      </c>
      <c r="BO566" s="64">
        <f t="shared" si="112"/>
        <v>9.1054778554778545E-2</v>
      </c>
      <c r="BP566" s="64">
        <f t="shared" si="113"/>
        <v>9.6153846153846159E-2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18.939393939393938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0.2392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100</v>
      </c>
      <c r="Y578" s="771">
        <f>IFERROR(SUM(Y563:Y576),"0")</f>
        <v>105.60000000000001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100</v>
      </c>
      <c r="Y621" s="770">
        <f t="shared" si="119"/>
        <v>100.80000000000001</v>
      </c>
      <c r="Z621" s="36">
        <f>IFERROR(IF(Y621=0,"",ROUNDUP(Y621/H621,0)*0.00902),"")</f>
        <v>0.21648000000000001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106.42857142857143</v>
      </c>
      <c r="BN621" s="64">
        <f t="shared" si="121"/>
        <v>107.28</v>
      </c>
      <c r="BO621" s="64">
        <f t="shared" si="122"/>
        <v>0.18037518037518038</v>
      </c>
      <c r="BP621" s="64">
        <f t="shared" si="123"/>
        <v>0.18181818181818182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23.80952380952381</v>
      </c>
      <c r="Y627" s="771">
        <f>IFERROR(Y620/H620,"0")+IFERROR(Y621/H621,"0")+IFERROR(Y622/H622,"0")+IFERROR(Y623/H623,"0")+IFERROR(Y624/H624,"0")+IFERROR(Y625/H625,"0")+IFERROR(Y626/H626,"0")</f>
        <v>24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0.21648000000000001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100</v>
      </c>
      <c r="Y628" s="771">
        <f>IFERROR(SUM(Y620:Y626),"0")</f>
        <v>100.80000000000001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6966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7044.3400000000011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7344.0573587338604</v>
      </c>
      <c r="Y666" s="771">
        <f>IFERROR(SUM(BN22:BN662),"0")</f>
        <v>7426.0810000000001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13</v>
      </c>
      <c r="Y667" s="38">
        <f>ROUNDUP(SUM(BP22:BP662),0)</f>
        <v>13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7669.0573587338604</v>
      </c>
      <c r="Y668" s="771">
        <f>GrossWeightTotalR+PalletQtyTotalR*25</f>
        <v>7751.0810000000001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865.06520023186681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874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14.771430000000004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1738.8000000000002</v>
      </c>
      <c r="E675" s="46">
        <f>IFERROR(Y99*1,"0")+IFERROR(Y100*1,"0")+IFERROR(Y101*1,"0")+IFERROR(Y105*1,"0")+IFERROR(Y106*1,"0")+IFERROR(Y107*1,"0")+IFERROR(Y108*1,"0")+IFERROR(Y109*1,"0")+IFERROR(Y110*1,"0")</f>
        <v>50.400000000000006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50.400000000000006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50.400000000000006</v>
      </c>
      <c r="I675" s="46">
        <f>IFERROR(Y182*1,"0")+IFERROR(Y186*1,"0")+IFERROR(Y187*1,"0")+IFERROR(Y188*1,"0")+IFERROR(Y189*1,"0")+IFERROR(Y190*1,"0")+IFERROR(Y191*1,"0")+IFERROR(Y192*1,"0")+IFERROR(Y193*1,"0")</f>
        <v>25.200000000000003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171.2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3684.8</v>
      </c>
      <c r="W675" s="46">
        <f>IFERROR(Y403*1,"0")+IFERROR(Y407*1,"0")+IFERROR(Y408*1,"0")+IFERROR(Y409*1,"0")</f>
        <v>40.5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411.84000000000003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100.80000000000001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6,02"/>
        <filter val="11,90"/>
        <filter val="12,00"/>
        <filter val="13"/>
        <filter val="150,00"/>
        <filter val="155,00"/>
        <filter val="17,50"/>
        <filter val="18,94"/>
        <filter val="20,00"/>
        <filter val="200,00"/>
        <filter val="225,00"/>
        <filter val="23,81"/>
        <filter val="24,00"/>
        <filter val="28,41"/>
        <filter val="3 000,00"/>
        <filter val="3 003,00"/>
        <filter val="3,00"/>
        <filter val="33,00"/>
        <filter val="35,00"/>
        <filter val="385,62"/>
        <filter val="4,94"/>
        <filter val="40,00"/>
        <filter val="48,00"/>
        <filter val="5,71"/>
        <filter val="5,95"/>
        <filter val="50,00"/>
        <filter val="6 966,00"/>
        <filter val="605,00"/>
        <filter val="64,07"/>
        <filter val="658,00"/>
        <filter val="686,00"/>
        <filter val="7 344,06"/>
        <filter val="7 669,06"/>
        <filter val="720,00"/>
        <filter val="81,00"/>
        <filter val="830,00"/>
        <filter val="86,02"/>
        <filter val="865,07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2025-02-18T10:24:23Z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