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8BCF62-6A28-439E-98B7-1F11A34E46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P570" i="2"/>
  <c r="BO570" i="2"/>
  <c r="BN570" i="2"/>
  <c r="BM570" i="2"/>
  <c r="Z570" i="2"/>
  <c r="Y570" i="2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Z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BN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BP340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Y195" i="2" s="1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210" i="2" l="1"/>
  <c r="BN210" i="2"/>
  <c r="Z255" i="2"/>
  <c r="BN255" i="2"/>
  <c r="Z59" i="2"/>
  <c r="BN59" i="2"/>
  <c r="Z340" i="2"/>
  <c r="BN340" i="2"/>
  <c r="Z424" i="2"/>
  <c r="BN424" i="2"/>
  <c r="Z450" i="2"/>
  <c r="BN450" i="2"/>
  <c r="Z36" i="2"/>
  <c r="Z37" i="2" s="1"/>
  <c r="Z77" i="2"/>
  <c r="BN77" i="2"/>
  <c r="Z140" i="2"/>
  <c r="BN140" i="2"/>
  <c r="Z278" i="2"/>
  <c r="BN278" i="2"/>
  <c r="Z374" i="2"/>
  <c r="BN374" i="2"/>
  <c r="Z398" i="2"/>
  <c r="Z488" i="2"/>
  <c r="BN488" i="2"/>
  <c r="Z489" i="2"/>
  <c r="BN489" i="2"/>
  <c r="Z499" i="2"/>
  <c r="Y510" i="2"/>
  <c r="Z29" i="2"/>
  <c r="BN29" i="2"/>
  <c r="Z31" i="2"/>
  <c r="Z45" i="2"/>
  <c r="BP69" i="2"/>
  <c r="BP86" i="2"/>
  <c r="BP131" i="2"/>
  <c r="Z152" i="2"/>
  <c r="Z156" i="2"/>
  <c r="BN156" i="2"/>
  <c r="Z189" i="2"/>
  <c r="BN189" i="2"/>
  <c r="Z221" i="2"/>
  <c r="BN221" i="2"/>
  <c r="BP223" i="2"/>
  <c r="Z245" i="2"/>
  <c r="Y269" i="2"/>
  <c r="Z362" i="2"/>
  <c r="BN362" i="2"/>
  <c r="Z416" i="2"/>
  <c r="Z462" i="2"/>
  <c r="BN462" i="2"/>
  <c r="Z473" i="2"/>
  <c r="Z474" i="2" s="1"/>
  <c r="BN473" i="2"/>
  <c r="BP473" i="2"/>
  <c r="Z508" i="2"/>
  <c r="Z509" i="2" s="1"/>
  <c r="Z533" i="2"/>
  <c r="Z534" i="2" s="1"/>
  <c r="BN533" i="2"/>
  <c r="Z434" i="2"/>
  <c r="BP434" i="2"/>
  <c r="BN467" i="2"/>
  <c r="Y468" i="2"/>
  <c r="Z467" i="2"/>
  <c r="Z468" i="2" s="1"/>
  <c r="BP467" i="2"/>
  <c r="BP416" i="2"/>
  <c r="Z433" i="2"/>
  <c r="Y435" i="2"/>
  <c r="BP433" i="2"/>
  <c r="Z32" i="2"/>
  <c r="BN52" i="2"/>
  <c r="Z67" i="2"/>
  <c r="BN83" i="2"/>
  <c r="BN106" i="2"/>
  <c r="Z110" i="2"/>
  <c r="Z118" i="2"/>
  <c r="BP118" i="2"/>
  <c r="Z135" i="2"/>
  <c r="Z204" i="2"/>
  <c r="BP204" i="2"/>
  <c r="Y240" i="2"/>
  <c r="Z249" i="2"/>
  <c r="BN259" i="2"/>
  <c r="BN290" i="2"/>
  <c r="BP316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BN459" i="2"/>
  <c r="Z460" i="2"/>
  <c r="BP460" i="2"/>
  <c r="Z479" i="2"/>
  <c r="Z493" i="2"/>
  <c r="BP493" i="2"/>
  <c r="BN494" i="2"/>
  <c r="Z512" i="2"/>
  <c r="BP512" i="2"/>
  <c r="Z539" i="2"/>
  <c r="BP539" i="2"/>
  <c r="BN575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435" i="2" l="1"/>
  <c r="Z464" i="2"/>
  <c r="Z148" i="2"/>
  <c r="Z95" i="2"/>
  <c r="Z48" i="2"/>
  <c r="Z200" i="2"/>
  <c r="Z370" i="2"/>
  <c r="Z205" i="2"/>
  <c r="Z102" i="2"/>
  <c r="Z627" i="2"/>
  <c r="Z141" i="2"/>
  <c r="Z456" i="2"/>
  <c r="Z153" i="2"/>
  <c r="Z410" i="2"/>
  <c r="Z194" i="2"/>
  <c r="Z64" i="2"/>
  <c r="Z53" i="2"/>
  <c r="Z583" i="2"/>
  <c r="Z588" i="2"/>
  <c r="X668" i="2"/>
  <c r="Z120" i="2"/>
  <c r="Z80" i="2"/>
  <c r="Z159" i="2"/>
  <c r="Z525" i="2"/>
  <c r="Z251" i="2"/>
  <c r="Z399" i="2"/>
  <c r="Z386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<sst xmlns="http://schemas.openxmlformats.org/spreadsheetml/2006/main" count="5252" uniqueCount="1088">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</sst>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 t="s">
        <v>1087</v>
      </c>
      <c r="I5" s="1182"/>
      <c r="J5" s="1182"/>
      <c r="K5" s="1182"/>
      <c r="L5" s="1182"/>
      <c r="M5" s="1182"/>
      <c r="N5" s="69"/>
      <c r="P5" s="26" t="s">
        <v>4</v>
      </c>
      <c r="Q5" s="1184">
        <v>45708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hidden="1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hidden="1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hidden="1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hidden="1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hidden="1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hidden="1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hidden="1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idden="1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hidden="1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hidden="1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hidden="1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hidden="1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hidden="1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hidden="1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hidden="1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idden="1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hidden="1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hidden="1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hidden="1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hidden="1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idden="1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hidden="1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5.9523809523809526</v>
      </c>
      <c r="Y89" s="41">
        <f>IFERROR(Y83/H83,"0")+IFERROR(Y84/H84,"0")+IFERROR(Y85/H85,"0")+IFERROR(Y86/H86,"0")+IFERROR(Y87/H87,"0")+IFERROR(Y88/H88,"0")</f>
        <v>6</v>
      </c>
      <c r="Z89" s="41">
        <f>IFERROR(IF(Z83="",0,Z83),"0")+IFERROR(IF(Z84="",0,Z84),"0")+IFERROR(IF(Z85="",0,Z85),"0")+IFERROR(IF(Z86="",0,Z86),"0")+IFERROR(IF(Z87="",0,Z87),"0")+IFERROR(IF(Z88="",0,Z88),"0")</f>
        <v>0.11388000000000001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50</v>
      </c>
      <c r="Y90" s="41">
        <f>IFERROR(SUM(Y83:Y88),"0")</f>
        <v>50.400000000000006</v>
      </c>
      <c r="Z90" s="40"/>
      <c r="AA90" s="64"/>
      <c r="AB90" s="64"/>
      <c r="AC90" s="64"/>
    </row>
    <row r="91" spans="1:68" ht="14.25" hidden="1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130</v>
      </c>
      <c r="Y92" s="53">
        <f>IFERROR(IF(X92="",0,CEILING((X92/$H92),1)*$H92),"")</f>
        <v>132.6</v>
      </c>
      <c r="Z92" s="39">
        <f>IFERROR(IF(Y92=0,"",ROUNDUP(Y92/H92,0)*0.01898),"")</f>
        <v>0.32266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137.25</v>
      </c>
      <c r="BN92" s="75">
        <f>IFERROR(Y92*I92/H92,"0")</f>
        <v>139.99499999999998</v>
      </c>
      <c r="BO92" s="75">
        <f>IFERROR(1/J92*(X92/H92),"0")</f>
        <v>0.26041666666666669</v>
      </c>
      <c r="BP92" s="75">
        <f>IFERROR(1/J92*(Y92/H92),"0")</f>
        <v>0.265625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16.666666666666668</v>
      </c>
      <c r="Y95" s="41">
        <f>IFERROR(Y92/H92,"0")+IFERROR(Y93/H93,"0")+IFERROR(Y94/H94,"0")</f>
        <v>17</v>
      </c>
      <c r="Z95" s="41">
        <f>IFERROR(IF(Z92="",0,Z92),"0")+IFERROR(IF(Z93="",0,Z93),"0")+IFERROR(IF(Z94="",0,Z94),"0")</f>
        <v>0.32266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130</v>
      </c>
      <c r="Y96" s="41">
        <f>IFERROR(SUM(Y92:Y94),"0")</f>
        <v>132.6</v>
      </c>
      <c r="Z96" s="40"/>
      <c r="AA96" s="64"/>
      <c r="AB96" s="64"/>
      <c r="AC96" s="64"/>
    </row>
    <row r="97" spans="1:68" ht="16.5" hidden="1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hidden="1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hidden="1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idden="1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hidden="1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hidden="1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idden="1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hidden="1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hidden="1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hidden="1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90</v>
      </c>
      <c r="Y129" s="53">
        <f t="shared" ref="Y129:Y135" si="31">IFERROR(IF(X129="",0,CEILING((X129/$H129),1)*$H129),"")</f>
        <v>92.4</v>
      </c>
      <c r="Z129" s="39">
        <f>IFERROR(IF(Y129=0,"",ROUNDUP(Y129/H129,0)*0.01898),"")</f>
        <v>0.20877999999999999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95.496428571428581</v>
      </c>
      <c r="BN129" s="75">
        <f t="shared" ref="BN129:BN135" si="33">IFERROR(Y129*I129/H129,"0")</f>
        <v>98.043000000000006</v>
      </c>
      <c r="BO129" s="75">
        <f t="shared" ref="BO129:BO135" si="34">IFERROR(1/J129*(X129/H129),"0")</f>
        <v>0.16741071428571427</v>
      </c>
      <c r="BP129" s="75">
        <f t="shared" ref="BP129:BP135" si="35">IFERROR(1/J129*(Y129/H129),"0")</f>
        <v>0.171875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hidden="1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10.714285714285714</v>
      </c>
      <c r="Y136" s="41">
        <f>IFERROR(Y129/H129,"0")+IFERROR(Y130/H130,"0")+IFERROR(Y131/H131,"0")+IFERROR(Y132/H132,"0")+IFERROR(Y133/H133,"0")+IFERROR(Y134/H134,"0")+IFERROR(Y135/H135,"0")</f>
        <v>11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0.20877999999999999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90</v>
      </c>
      <c r="Y137" s="41">
        <f>IFERROR(SUM(Y129:Y135),"0")</f>
        <v>92.4</v>
      </c>
      <c r="Z137" s="40"/>
      <c r="AA137" s="64"/>
      <c r="AB137" s="64"/>
      <c r="AC137" s="64"/>
    </row>
    <row r="138" spans="1:68" ht="14.25" hidden="1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hidden="1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hidden="1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hidden="1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hidden="1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hidden="1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hidden="1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hidden="1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hidden="1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hidden="1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hidden="1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hidden="1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70</v>
      </c>
      <c r="Y186" s="53">
        <f t="shared" ref="Y186:Y193" si="36">IFERROR(IF(X186="",0,CEILING((X186/$H186),1)*$H186),"")</f>
        <v>71.400000000000006</v>
      </c>
      <c r="Z186" s="39">
        <f>IFERROR(IF(Y186=0,"",ROUNDUP(Y186/H186,0)*0.00902),"")</f>
        <v>0.15334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74.499999999999986</v>
      </c>
      <c r="BN186" s="75">
        <f t="shared" ref="BN186:BN193" si="38">IFERROR(Y186*I186/H186,"0")</f>
        <v>75.989999999999995</v>
      </c>
      <c r="BO186" s="75">
        <f t="shared" ref="BO186:BO193" si="39">IFERROR(1/J186*(X186/H186),"0")</f>
        <v>0.12626262626262624</v>
      </c>
      <c r="BP186" s="75">
        <f t="shared" ref="BP186:BP193" si="40">IFERROR(1/J186*(Y186/H186),"0")</f>
        <v>0.12878787878787878</v>
      </c>
    </row>
    <row r="187" spans="1:68" ht="27" hidden="1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160</v>
      </c>
      <c r="Y188" s="53">
        <f t="shared" si="36"/>
        <v>163.80000000000001</v>
      </c>
      <c r="Z188" s="39">
        <f>IFERROR(IF(Y188=0,"",ROUNDUP(Y188/H188,0)*0.00902),"")</f>
        <v>0.35177999999999998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168</v>
      </c>
      <c r="BN188" s="75">
        <f t="shared" si="38"/>
        <v>171.99</v>
      </c>
      <c r="BO188" s="75">
        <f t="shared" si="39"/>
        <v>0.28860028860028858</v>
      </c>
      <c r="BP188" s="75">
        <f t="shared" si="40"/>
        <v>0.29545454545454547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54.761904761904759</v>
      </c>
      <c r="Y194" s="41">
        <f>IFERROR(Y186/H186,"0")+IFERROR(Y187/H187,"0")+IFERROR(Y188/H188,"0")+IFERROR(Y189/H189,"0")+IFERROR(Y190/H190,"0")+IFERROR(Y191/H191,"0")+IFERROR(Y192/H192,"0")+IFERROR(Y193/H193,"0")</f>
        <v>56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0.50512000000000001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230</v>
      </c>
      <c r="Y195" s="41">
        <f>IFERROR(SUM(Y186:Y193),"0")</f>
        <v>235.20000000000002</v>
      </c>
      <c r="Z195" s="40"/>
      <c r="AA195" s="64"/>
      <c r="AB195" s="64"/>
      <c r="AC195" s="64"/>
    </row>
    <row r="196" spans="1:68" ht="16.5" hidden="1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hidden="1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45</v>
      </c>
      <c r="Y199" s="53">
        <f>IFERROR(IF(X199="",0,CEILING((X199/$H199),1)*$H199),"")</f>
        <v>45.900000000000006</v>
      </c>
      <c r="Z199" s="39">
        <f>IFERROR(IF(Y199=0,"",ROUNDUP(Y199/H199,0)*0.00651),"")</f>
        <v>0.11067</v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47.999999999999993</v>
      </c>
      <c r="BN199" s="75">
        <f>IFERROR(Y199*I199/H199,"0")</f>
        <v>48.96</v>
      </c>
      <c r="BO199" s="75">
        <f>IFERROR(1/J199*(X199/H199),"0")</f>
        <v>9.1575091575091569E-2</v>
      </c>
      <c r="BP199" s="75">
        <f>IFERROR(1/J199*(Y199/H199),"0")</f>
        <v>9.3406593406593408E-2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16.666666666666664</v>
      </c>
      <c r="Y200" s="41">
        <f>IFERROR(Y198/H198,"0")+IFERROR(Y199/H199,"0")</f>
        <v>17</v>
      </c>
      <c r="Z200" s="41">
        <f>IFERROR(IF(Z198="",0,Z198),"0")+IFERROR(IF(Z199="",0,Z199),"0")</f>
        <v>0.11067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45</v>
      </c>
      <c r="Y201" s="41">
        <f>IFERROR(SUM(Y198:Y199),"0")</f>
        <v>45.900000000000006</v>
      </c>
      <c r="Z201" s="40"/>
      <c r="AA201" s="64"/>
      <c r="AB201" s="64"/>
      <c r="AC201" s="64"/>
    </row>
    <row r="202" spans="1:68" ht="14.25" hidden="1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hidden="1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idden="1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hidden="1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420</v>
      </c>
      <c r="Y208" s="53">
        <f t="shared" ref="Y208:Y215" si="41">IFERROR(IF(X208="",0,CEILING((X208/$H208),1)*$H208),"")</f>
        <v>421.20000000000005</v>
      </c>
      <c r="Z208" s="39">
        <f>IFERROR(IF(Y208=0,"",ROUNDUP(Y208/H208,0)*0.00902),"")</f>
        <v>0.70355999999999996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436.33333333333337</v>
      </c>
      <c r="BN208" s="75">
        <f t="shared" ref="BN208:BN215" si="43">IFERROR(Y208*I208/H208,"0")</f>
        <v>437.58000000000004</v>
      </c>
      <c r="BO208" s="75">
        <f t="shared" ref="BO208:BO215" si="44">IFERROR(1/J208*(X208/H208),"0")</f>
        <v>0.58922558922558921</v>
      </c>
      <c r="BP208" s="75">
        <f t="shared" ref="BP208:BP215" si="45">IFERROR(1/J208*(Y208/H208),"0")</f>
        <v>0.59090909090909094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260</v>
      </c>
      <c r="Y209" s="53">
        <f t="shared" si="41"/>
        <v>264.60000000000002</v>
      </c>
      <c r="Z209" s="39">
        <f>IFERROR(IF(Y209=0,"",ROUNDUP(Y209/H209,0)*0.00902),"")</f>
        <v>0.44198000000000004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270.11111111111114</v>
      </c>
      <c r="BN209" s="75">
        <f t="shared" si="43"/>
        <v>274.89</v>
      </c>
      <c r="BO209" s="75">
        <f t="shared" si="44"/>
        <v>0.36475869809203143</v>
      </c>
      <c r="BP209" s="75">
        <f t="shared" si="45"/>
        <v>0.37121212121212122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150</v>
      </c>
      <c r="Y210" s="53">
        <f t="shared" si="41"/>
        <v>151.20000000000002</v>
      </c>
      <c r="Z210" s="39">
        <f>IFERROR(IF(Y210=0,"",ROUNDUP(Y210/H210,0)*0.00902),"")</f>
        <v>0.25256000000000001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155.83333333333331</v>
      </c>
      <c r="BN210" s="75">
        <f t="shared" si="43"/>
        <v>157.08000000000001</v>
      </c>
      <c r="BO210" s="75">
        <f t="shared" si="44"/>
        <v>0.21043771043771042</v>
      </c>
      <c r="BP210" s="75">
        <f t="shared" si="45"/>
        <v>0.21212121212121213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380</v>
      </c>
      <c r="Y211" s="53">
        <f t="shared" si="41"/>
        <v>383.40000000000003</v>
      </c>
      <c r="Z211" s="39">
        <f>IFERROR(IF(Y211=0,"",ROUNDUP(Y211/H211,0)*0.00902),"")</f>
        <v>0.64041999999999999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394.77777777777777</v>
      </c>
      <c r="BN211" s="75">
        <f t="shared" si="43"/>
        <v>398.31</v>
      </c>
      <c r="BO211" s="75">
        <f t="shared" si="44"/>
        <v>0.53310886644219979</v>
      </c>
      <c r="BP211" s="75">
        <f t="shared" si="45"/>
        <v>0.53787878787878785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224.07407407407408</v>
      </c>
      <c r="Y216" s="41">
        <f>IFERROR(Y208/H208,"0")+IFERROR(Y209/H209,"0")+IFERROR(Y210/H210,"0")+IFERROR(Y211/H211,"0")+IFERROR(Y212/H212,"0")+IFERROR(Y213/H213,"0")+IFERROR(Y214/H214,"0")+IFERROR(Y215/H215,"0")</f>
        <v>226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2.0385200000000001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1210</v>
      </c>
      <c r="Y217" s="41">
        <f>IFERROR(SUM(Y208:Y215),"0")</f>
        <v>1220.4000000000001</v>
      </c>
      <c r="Z217" s="40"/>
      <c r="AA217" s="64"/>
      <c r="AB217" s="64"/>
      <c r="AC217" s="64"/>
    </row>
    <row r="218" spans="1:68" ht="14.25" hidden="1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hidden="1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210</v>
      </c>
      <c r="Y220" s="53">
        <f t="shared" si="46"/>
        <v>210.6</v>
      </c>
      <c r="Z220" s="39">
        <f>IFERROR(IF(Y220=0,"",ROUNDUP(Y220/H220,0)*0.01898),"")</f>
        <v>0.51246000000000003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223.97307692307695</v>
      </c>
      <c r="BN220" s="75">
        <f t="shared" si="48"/>
        <v>224.61300000000003</v>
      </c>
      <c r="BO220" s="75">
        <f t="shared" si="49"/>
        <v>0.42067307692307693</v>
      </c>
      <c r="BP220" s="75">
        <f t="shared" si="50"/>
        <v>0.421875</v>
      </c>
    </row>
    <row r="221" spans="1:68" ht="37.5" hidden="1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250</v>
      </c>
      <c r="Y222" s="53">
        <f t="shared" si="46"/>
        <v>252.29999999999998</v>
      </c>
      <c r="Z222" s="39">
        <f>IFERROR(IF(Y222=0,"",ROUNDUP(Y222/H222,0)*0.01898),"")</f>
        <v>0.55042000000000002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264.91379310344831</v>
      </c>
      <c r="BN222" s="75">
        <f t="shared" si="48"/>
        <v>267.351</v>
      </c>
      <c r="BO222" s="75">
        <f t="shared" si="49"/>
        <v>0.44899425287356326</v>
      </c>
      <c r="BP222" s="75">
        <f t="shared" si="50"/>
        <v>0.453125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48</v>
      </c>
      <c r="Y225" s="53">
        <f t="shared" si="46"/>
        <v>48</v>
      </c>
      <c r="Z225" s="39">
        <f t="shared" si="51"/>
        <v>0.13020000000000001</v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53.040000000000006</v>
      </c>
      <c r="BN225" s="75">
        <f t="shared" si="48"/>
        <v>53.040000000000006</v>
      </c>
      <c r="BO225" s="75">
        <f t="shared" si="49"/>
        <v>0.1098901098901099</v>
      </c>
      <c r="BP225" s="75">
        <f t="shared" si="50"/>
        <v>0.1098901098901099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hidden="1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72</v>
      </c>
      <c r="Y229" s="53">
        <f t="shared" si="46"/>
        <v>72</v>
      </c>
      <c r="Z229" s="39">
        <f t="shared" si="51"/>
        <v>0.1953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79.740000000000009</v>
      </c>
      <c r="BN229" s="75">
        <f t="shared" si="48"/>
        <v>79.740000000000009</v>
      </c>
      <c r="BO229" s="75">
        <f t="shared" si="49"/>
        <v>0.16483516483516486</v>
      </c>
      <c r="BP229" s="75">
        <f t="shared" si="50"/>
        <v>0.16483516483516486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105.65870910698497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1.3883800000000002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580</v>
      </c>
      <c r="Y231" s="41">
        <f>IFERROR(SUM(Y219:Y229),"0")</f>
        <v>582.9</v>
      </c>
      <c r="Z231" s="40"/>
      <c r="AA231" s="64"/>
      <c r="AB231" s="64"/>
      <c r="AC231" s="64"/>
    </row>
    <row r="232" spans="1:68" ht="14.25" hidden="1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88</v>
      </c>
      <c r="Y237" s="53">
        <f t="shared" si="52"/>
        <v>88.8</v>
      </c>
      <c r="Z237" s="39">
        <f>IFERROR(IF(Y237=0,"",ROUNDUP(Y237/H237,0)*0.00651),"")</f>
        <v>0.24087</v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97.240000000000009</v>
      </c>
      <c r="BN237" s="75">
        <f t="shared" si="54"/>
        <v>98.124000000000009</v>
      </c>
      <c r="BO237" s="75">
        <f t="shared" si="55"/>
        <v>0.2014652014652015</v>
      </c>
      <c r="BP237" s="75">
        <f t="shared" si="56"/>
        <v>0.20329670329670332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36.666666666666671</v>
      </c>
      <c r="Y239" s="41">
        <f>IFERROR(Y233/H233,"0")+IFERROR(Y234/H234,"0")+IFERROR(Y235/H235,"0")+IFERROR(Y236/H236,"0")+IFERROR(Y237/H237,"0")+IFERROR(Y238/H238,"0")</f>
        <v>37</v>
      </c>
      <c r="Z239" s="41">
        <f>IFERROR(IF(Z233="",0,Z233),"0")+IFERROR(IF(Z234="",0,Z234),"0")+IFERROR(IF(Z235="",0,Z235),"0")+IFERROR(IF(Z236="",0,Z236),"0")+IFERROR(IF(Z237="",0,Z237),"0")+IFERROR(IF(Z238="",0,Z238),"0")</f>
        <v>0.24087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88</v>
      </c>
      <c r="Y240" s="41">
        <f>IFERROR(SUM(Y233:Y238),"0")</f>
        <v>88.8</v>
      </c>
      <c r="Z240" s="40"/>
      <c r="AA240" s="64"/>
      <c r="AB240" s="64"/>
      <c r="AC240" s="64"/>
    </row>
    <row r="241" spans="1:68" ht="16.5" hidden="1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hidden="1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hidden="1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hidden="1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hidden="1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hidden="1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hidden="1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hidden="1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idden="1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hidden="1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hidden="1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hidden="1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hidden="1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hidden="1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hidden="1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hidden="1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hidden="1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hidden="1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hidden="1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hidden="1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hidden="1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hidden="1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idden="1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hidden="1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hidden="1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IFERROR(IF(Y366=0,"",ROUNDUP(Y366/H366,0)*0.00902),"")</f>
        <v>0.21648000000000001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106.42857142857143</v>
      </c>
      <c r="BN366" s="75">
        <f>IFERROR(Y366*I366/H366,"0")</f>
        <v>107.28</v>
      </c>
      <c r="BO366" s="75">
        <f>IFERROR(1/J366*(X366/H366),"0")</f>
        <v>0.18037518037518038</v>
      </c>
      <c r="BP366" s="75">
        <f>IFERROR(1/J366*(Y366/H366),"0")</f>
        <v>0.18181818181818182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40</v>
      </c>
      <c r="Y367" s="53">
        <f>IFERROR(IF(X367="",0,CEILING((X367/$H367),1)*$H367),"")</f>
        <v>42</v>
      </c>
      <c r="Z367" s="39">
        <f>IFERROR(IF(Y367=0,"",ROUNDUP(Y367/H367,0)*0.00902),"")</f>
        <v>9.0200000000000002E-2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42.571428571428562</v>
      </c>
      <c r="BN367" s="75">
        <f>IFERROR(Y367*I367/H367,"0")</f>
        <v>44.699999999999996</v>
      </c>
      <c r="BO367" s="75">
        <f>IFERROR(1/J367*(X367/H367),"0")</f>
        <v>7.2150072150072145E-2</v>
      </c>
      <c r="BP367" s="75">
        <f>IFERROR(1/J367*(Y367/H367),"0")</f>
        <v>7.575757575757576E-2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33.333333333333336</v>
      </c>
      <c r="Y370" s="41">
        <f>IFERROR(Y366/H366,"0")+IFERROR(Y367/H367,"0")+IFERROR(Y368/H368,"0")+IFERROR(Y369/H369,"0")</f>
        <v>34</v>
      </c>
      <c r="Z370" s="41">
        <f>IFERROR(IF(Z366="",0,Z366),"0")+IFERROR(IF(Z367="",0,Z367),"0")+IFERROR(IF(Z368="",0,Z368),"0")+IFERROR(IF(Z369="",0,Z369),"0")</f>
        <v>0.30668000000000001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140</v>
      </c>
      <c r="Y371" s="41">
        <f>IFERROR(SUM(Y366:Y369),"0")</f>
        <v>142.80000000000001</v>
      </c>
      <c r="Z371" s="40"/>
      <c r="AA371" s="64"/>
      <c r="AB371" s="64"/>
      <c r="AC371" s="64"/>
    </row>
    <row r="372" spans="1:68" ht="14.25" hidden="1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hidden="1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hidden="1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idden="1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IFERROR(IF(Y382=0,"",ROUNDUP(Y382/H382,0)*0.01898),"")</f>
        <v>0.28470000000000001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127.41428571428571</v>
      </c>
      <c r="BN382" s="75">
        <f>IFERROR(Y382*I382/H382,"0")</f>
        <v>133.785</v>
      </c>
      <c r="BO382" s="75">
        <f>IFERROR(1/J382*(X382/H382),"0")</f>
        <v>0.2232142857142857</v>
      </c>
      <c r="BP382" s="75">
        <f>IFERROR(1/J382*(Y382/H382),"0")</f>
        <v>0.234375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440</v>
      </c>
      <c r="Y383" s="53">
        <f>IFERROR(IF(X383="",0,CEILING((X383/$H383),1)*$H383),"")</f>
        <v>444.59999999999997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469.27692307692314</v>
      </c>
      <c r="BN383" s="75">
        <f>IFERROR(Y383*I383/H383,"0")</f>
        <v>474.18300000000005</v>
      </c>
      <c r="BO383" s="75">
        <f>IFERROR(1/J383*(X383/H383),"0")</f>
        <v>0.88141025641025639</v>
      </c>
      <c r="BP383" s="75">
        <f>IFERROR(1/J383*(Y383/H383),"0")</f>
        <v>0.890625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180</v>
      </c>
      <c r="Y385" s="53">
        <f>IFERROR(IF(X385="",0,CEILING((X385/$H385),1)*$H385),"")</f>
        <v>184.8</v>
      </c>
      <c r="Z385" s="39">
        <f>IFERROR(IF(Y385=0,"",ROUNDUP(Y385/H385,0)*0.01898),"")</f>
        <v>0.41755999999999999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191.12142857142857</v>
      </c>
      <c r="BN385" s="75">
        <f>IFERROR(Y385*I385/H385,"0")</f>
        <v>196.21800000000002</v>
      </c>
      <c r="BO385" s="75">
        <f>IFERROR(1/J385*(X385/H385),"0")</f>
        <v>0.33482142857142855</v>
      </c>
      <c r="BP385" s="75">
        <f>IFERROR(1/J385*(Y385/H385),"0")</f>
        <v>0.34375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92.124542124542117</v>
      </c>
      <c r="Y386" s="41">
        <f>IFERROR(Y382/H382,"0")+IFERROR(Y383/H383,"0")+IFERROR(Y384/H384,"0")+IFERROR(Y385/H385,"0")</f>
        <v>94</v>
      </c>
      <c r="Z386" s="41">
        <f>IFERROR(IF(Z382="",0,Z382),"0")+IFERROR(IF(Z383="",0,Z383),"0")+IFERROR(IF(Z384="",0,Z384),"0")+IFERROR(IF(Z385="",0,Z385),"0")</f>
        <v>1.7841199999999999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740</v>
      </c>
      <c r="Y387" s="41">
        <f>IFERROR(SUM(Y382:Y385),"0")</f>
        <v>755.39999999999986</v>
      </c>
      <c r="Z387" s="40"/>
      <c r="AA387" s="64"/>
      <c r="AB387" s="64"/>
      <c r="AC387" s="64"/>
    </row>
    <row r="388" spans="1:68" ht="14.25" hidden="1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hidden="1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40</v>
      </c>
      <c r="Y407" s="53">
        <f>IFERROR(IF(X407="",0,CEILING((X407/$H407),1)*$H407),"")</f>
        <v>40.5</v>
      </c>
      <c r="Z407" s="39">
        <f>IFERROR(IF(Y407=0,"",ROUNDUP(Y407/H407,0)*0.01898),"")</f>
        <v>9.4899999999999998E-2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42.562962962962963</v>
      </c>
      <c r="BN407" s="75">
        <f>IFERROR(Y407*I407/H407,"0")</f>
        <v>43.095000000000006</v>
      </c>
      <c r="BO407" s="75">
        <f>IFERROR(1/J407*(X407/H407),"0")</f>
        <v>7.7160493827160503E-2</v>
      </c>
      <c r="BP407" s="75">
        <f>IFERROR(1/J407*(Y407/H407),"0")</f>
        <v>7.8125E-2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20</v>
      </c>
      <c r="Y408" s="53">
        <f>IFERROR(IF(X408="",0,CEILING((X408/$H408),1)*$H408),"")</f>
        <v>21</v>
      </c>
      <c r="Z408" s="39">
        <f>IFERROR(IF(Y408=0,"",ROUNDUP(Y408/H408,0)*0.00651),"")</f>
        <v>6.5100000000000005E-2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22.4</v>
      </c>
      <c r="BN408" s="75">
        <f>IFERROR(Y408*I408/H408,"0")</f>
        <v>23.519999999999996</v>
      </c>
      <c r="BO408" s="75">
        <f>IFERROR(1/J408*(X408/H408),"0")</f>
        <v>5.2328623757195186E-2</v>
      </c>
      <c r="BP408" s="75">
        <f>IFERROR(1/J408*(Y408/H408),"0")</f>
        <v>5.4945054945054951E-2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20</v>
      </c>
      <c r="Y409" s="53">
        <f>IFERROR(IF(X409="",0,CEILING((X409/$H409),1)*$H409),"")</f>
        <v>21</v>
      </c>
      <c r="Z409" s="39">
        <f>IFERROR(IF(Y409=0,"",ROUNDUP(Y409/H409,0)*0.00651),"")</f>
        <v>6.5100000000000005E-2</v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22.285714285714285</v>
      </c>
      <c r="BN409" s="75">
        <f>IFERROR(Y409*I409/H409,"0")</f>
        <v>23.4</v>
      </c>
      <c r="BO409" s="75">
        <f>IFERROR(1/J409*(X409/H409),"0")</f>
        <v>5.2328623757195186E-2</v>
      </c>
      <c r="BP409" s="75">
        <f>IFERROR(1/J409*(Y409/H409),"0")</f>
        <v>5.4945054945054951E-2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23.98589065255732</v>
      </c>
      <c r="Y410" s="41">
        <f>IFERROR(Y407/H407,"0")+IFERROR(Y408/H408,"0")+IFERROR(Y409/H409,"0")</f>
        <v>25</v>
      </c>
      <c r="Z410" s="41">
        <f>IFERROR(IF(Z407="",0,Z407),"0")+IFERROR(IF(Z408="",0,Z408),"0")+IFERROR(IF(Z409="",0,Z409),"0")</f>
        <v>0.22510000000000002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80</v>
      </c>
      <c r="Y411" s="41">
        <f>IFERROR(SUM(Y407:Y409),"0")</f>
        <v>82.5</v>
      </c>
      <c r="Z411" s="40"/>
      <c r="AA411" s="64"/>
      <c r="AB411" s="64"/>
      <c r="AC411" s="64"/>
    </row>
    <row r="412" spans="1:68" ht="27.75" hidden="1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hidden="1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hidden="1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2830</v>
      </c>
      <c r="Y416" s="53">
        <f t="shared" si="87"/>
        <v>2835</v>
      </c>
      <c r="Z416" s="39">
        <f>IFERROR(IF(Y416=0,"",ROUNDUP(Y416/H416,0)*0.02039),"")</f>
        <v>3.8537099999999995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2920.56</v>
      </c>
      <c r="BN416" s="75">
        <f t="shared" si="89"/>
        <v>2925.7200000000003</v>
      </c>
      <c r="BO416" s="75">
        <f t="shared" si="90"/>
        <v>3.9305555555555554</v>
      </c>
      <c r="BP416" s="75">
        <f t="shared" si="91"/>
        <v>3.9375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2145</v>
      </c>
      <c r="Y418" s="53">
        <f t="shared" si="87"/>
        <v>2145</v>
      </c>
      <c r="Z418" s="39">
        <f>IFERROR(IF(Y418=0,"",ROUNDUP(Y418/H418,0)*0.02039),"")</f>
        <v>2.9157699999999998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2213.64</v>
      </c>
      <c r="BN418" s="75">
        <f t="shared" si="89"/>
        <v>2213.64</v>
      </c>
      <c r="BO418" s="75">
        <f t="shared" si="90"/>
        <v>2.9791666666666665</v>
      </c>
      <c r="BP418" s="75">
        <f t="shared" si="91"/>
        <v>2.9791666666666665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2830</v>
      </c>
      <c r="Y421" s="53">
        <f t="shared" si="87"/>
        <v>2835</v>
      </c>
      <c r="Z421" s="39">
        <f>IFERROR(IF(Y421=0,"",ROUNDUP(Y421/H421,0)*0.02175),"")</f>
        <v>4.1107499999999995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2920.56</v>
      </c>
      <c r="BN421" s="75">
        <f t="shared" si="89"/>
        <v>2925.7200000000003</v>
      </c>
      <c r="BO421" s="75">
        <f t="shared" si="90"/>
        <v>3.9305555555555554</v>
      </c>
      <c r="BP421" s="75">
        <f t="shared" si="91"/>
        <v>3.9375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hidden="1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520.33333333333326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521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10.880229999999999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7805</v>
      </c>
      <c r="Y426" s="41">
        <f>IFERROR(SUM(Y415:Y424),"0")</f>
        <v>7815</v>
      </c>
      <c r="Z426" s="40"/>
      <c r="AA426" s="64"/>
      <c r="AB426" s="64"/>
      <c r="AC426" s="64"/>
    </row>
    <row r="427" spans="1:68" ht="14.25" hidden="1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hidden="1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800</v>
      </c>
      <c r="Y433" s="53">
        <f>IFERROR(IF(X433="",0,CEILING((X433/$H433),1)*$H433),"")</f>
        <v>801</v>
      </c>
      <c r="Z433" s="39">
        <f>IFERROR(IF(Y433=0,"",ROUNDUP(Y433/H433,0)*0.01898),"")</f>
        <v>1.6892199999999999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846.66666666666663</v>
      </c>
      <c r="BN433" s="75">
        <f>IFERROR(Y433*I433/H433,"0")</f>
        <v>847.72500000000002</v>
      </c>
      <c r="BO433" s="75">
        <f>IFERROR(1/J433*(X433/H433),"0")</f>
        <v>1.3888888888888888</v>
      </c>
      <c r="BP433" s="75">
        <f>IFERROR(1/J433*(Y433/H433),"0")</f>
        <v>1.390625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360</v>
      </c>
      <c r="Y434" s="53">
        <f>IFERROR(IF(X434="",0,CEILING((X434/$H434),1)*$H434),"")</f>
        <v>360</v>
      </c>
      <c r="Z434" s="39">
        <f>IFERROR(IF(Y434=0,"",ROUNDUP(Y434/H434,0)*0.01898),"")</f>
        <v>0.75919999999999999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380.76</v>
      </c>
      <c r="BN434" s="75">
        <f>IFERROR(Y434*I434/H434,"0")</f>
        <v>380.76</v>
      </c>
      <c r="BO434" s="75">
        <f>IFERROR(1/J434*(X434/H434),"0")</f>
        <v>0.625</v>
      </c>
      <c r="BP434" s="75">
        <f>IFERROR(1/J434*(Y434/H434),"0")</f>
        <v>0.625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128.88888888888889</v>
      </c>
      <c r="Y435" s="41">
        <f>IFERROR(Y433/H433,"0")+IFERROR(Y434/H434,"0")</f>
        <v>129</v>
      </c>
      <c r="Z435" s="41">
        <f>IFERROR(IF(Z433="",0,Z433),"0")+IFERROR(IF(Z434="",0,Z434),"0")</f>
        <v>2.44842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1160</v>
      </c>
      <c r="Y436" s="41">
        <f>IFERROR(SUM(Y433:Y434),"0")</f>
        <v>1161</v>
      </c>
      <c r="Z436" s="40"/>
      <c r="AA436" s="64"/>
      <c r="AB436" s="64"/>
      <c r="AC436" s="64"/>
    </row>
    <row r="437" spans="1:68" ht="14.25" hidden="1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450</v>
      </c>
      <c r="Y438" s="53">
        <f>IFERROR(IF(X438="",0,CEILING((X438/$H438),1)*$H438),"")</f>
        <v>450</v>
      </c>
      <c r="Z438" s="39">
        <f>IFERROR(IF(Y438=0,"",ROUNDUP(Y438/H438,0)*0.01898),"")</f>
        <v>0.94900000000000007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475.95000000000005</v>
      </c>
      <c r="BN438" s="75">
        <f>IFERROR(Y438*I438/H438,"0")</f>
        <v>475.95000000000005</v>
      </c>
      <c r="BO438" s="75">
        <f>IFERROR(1/J438*(X438/H438),"0")</f>
        <v>0.78125</v>
      </c>
      <c r="BP438" s="75">
        <f>IFERROR(1/J438*(Y438/H438),"0")</f>
        <v>0.78125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50</v>
      </c>
      <c r="Y439" s="41">
        <f>IFERROR(Y438/H438,"0")</f>
        <v>50</v>
      </c>
      <c r="Z439" s="41">
        <f>IFERROR(IF(Z438="",0,Z438),"0")</f>
        <v>0.94900000000000007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450</v>
      </c>
      <c r="Y440" s="41">
        <f>IFERROR(SUM(Y438:Y438),"0")</f>
        <v>450</v>
      </c>
      <c r="Z440" s="40"/>
      <c r="AA440" s="64"/>
      <c r="AB440" s="64"/>
      <c r="AC440" s="64"/>
    </row>
    <row r="441" spans="1:68" ht="16.5" hidden="1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hidden="1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hidden="1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idden="1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150</v>
      </c>
      <c r="Y454" s="53">
        <f>IFERROR(IF(X454="",0,CEILING((X454/$H454),1)*$H454),"")</f>
        <v>153.29999999999998</v>
      </c>
      <c r="Z454" s="39">
        <f>IFERROR(IF(Y454=0,"",ROUNDUP(Y454/H454,0)*0.00902),"")</f>
        <v>0.31569999999999998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159.24657534246575</v>
      </c>
      <c r="BN454" s="75">
        <f>IFERROR(Y454*I454/H454,"0")</f>
        <v>162.75</v>
      </c>
      <c r="BO454" s="75">
        <f>IFERROR(1/J454*(X454/H454),"0")</f>
        <v>0.25944375259443753</v>
      </c>
      <c r="BP454" s="75">
        <f>IFERROR(1/J454*(Y454/H454),"0")</f>
        <v>0.26515151515151514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34.246575342465754</v>
      </c>
      <c r="Y456" s="41">
        <f>IFERROR(Y454/H454,"0")+IFERROR(Y455/H455,"0")</f>
        <v>35</v>
      </c>
      <c r="Z456" s="41">
        <f>IFERROR(IF(Z454="",0,Z454),"0")+IFERROR(IF(Z455="",0,Z455),"0")</f>
        <v>0.31569999999999998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150</v>
      </c>
      <c r="Y457" s="41">
        <f>IFERROR(SUM(Y454:Y455),"0")</f>
        <v>153.29999999999998</v>
      </c>
      <c r="Z457" s="40"/>
      <c r="AA457" s="64"/>
      <c r="AB457" s="64"/>
      <c r="AC457" s="64"/>
    </row>
    <row r="458" spans="1:68" ht="14.25" hidden="1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hidden="1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idden="1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hidden="1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60</v>
      </c>
      <c r="Y467" s="53">
        <f>IFERROR(IF(X467="",0,CEILING((X467/$H467),1)*$H467),"")</f>
        <v>63</v>
      </c>
      <c r="Z467" s="39">
        <f>IFERROR(IF(Y467=0,"",ROUNDUP(Y467/H467,0)*0.01898),"")</f>
        <v>0.13286000000000001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62.900000000000006</v>
      </c>
      <c r="BN467" s="75">
        <f>IFERROR(Y467*I467/H467,"0")</f>
        <v>66.045000000000016</v>
      </c>
      <c r="BO467" s="75">
        <f>IFERROR(1/J467*(X467/H467),"0")</f>
        <v>0.10416666666666667</v>
      </c>
      <c r="BP467" s="75">
        <f>IFERROR(1/J467*(Y467/H467),"0")</f>
        <v>0.109375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6.666666666666667</v>
      </c>
      <c r="Y468" s="41">
        <f>IFERROR(Y467/H467,"0")</f>
        <v>7</v>
      </c>
      <c r="Z468" s="41">
        <f>IFERROR(IF(Z467="",0,Z467),"0")</f>
        <v>0.13286000000000001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60</v>
      </c>
      <c r="Y469" s="41">
        <f>IFERROR(SUM(Y467:Y467),"0")</f>
        <v>63</v>
      </c>
      <c r="Z469" s="40"/>
      <c r="AA469" s="64"/>
      <c r="AB469" s="64"/>
      <c r="AC469" s="64"/>
    </row>
    <row r="470" spans="1:68" ht="27.75" hidden="1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hidden="1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hidden="1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80</v>
      </c>
      <c r="Y477" s="53">
        <f t="shared" ref="Y477:Y494" si="97">IFERROR(IF(X477="",0,CEILING((X477/$H477),1)*$H477),"")</f>
        <v>81</v>
      </c>
      <c r="Z477" s="39">
        <f>IFERROR(IF(Y477=0,"",ROUNDUP(Y477/H477,0)*0.00902),"")</f>
        <v>0.1353</v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83.111111111111114</v>
      </c>
      <c r="BN477" s="75">
        <f t="shared" ref="BN477:BN494" si="99">IFERROR(Y477*I477/H477,"0")</f>
        <v>84.15</v>
      </c>
      <c r="BO477" s="75">
        <f t="shared" ref="BO477:BO494" si="100">IFERROR(1/J477*(X477/H477),"0")</f>
        <v>0.11223344556677889</v>
      </c>
      <c r="BP477" s="75">
        <f t="shared" ref="BP477:BP494" si="101">IFERROR(1/J477*(Y477/H477),"0")</f>
        <v>0.11363636363636363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30</v>
      </c>
      <c r="Y480" s="53">
        <f t="shared" si="97"/>
        <v>33.6</v>
      </c>
      <c r="Z480" s="39">
        <f>IFERROR(IF(Y480=0,"",ROUNDUP(Y480/H480,0)*0.00902),"")</f>
        <v>7.2160000000000002E-2</v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31.714285714285715</v>
      </c>
      <c r="BN480" s="75">
        <f t="shared" si="99"/>
        <v>35.520000000000003</v>
      </c>
      <c r="BO480" s="75">
        <f t="shared" si="100"/>
        <v>5.4112554112554112E-2</v>
      </c>
      <c r="BP480" s="75">
        <f t="shared" si="101"/>
        <v>6.0606060606060608E-2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21.957671957671955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23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0.20746000000000001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110</v>
      </c>
      <c r="Y496" s="41">
        <f>IFERROR(SUM(Y477:Y494),"0")</f>
        <v>114.6</v>
      </c>
      <c r="Z496" s="40"/>
      <c r="AA496" s="64"/>
      <c r="AB496" s="64"/>
      <c r="AC496" s="64"/>
    </row>
    <row r="497" spans="1:68" ht="14.25" hidden="1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hidden="1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120</v>
      </c>
      <c r="Y512" s="53">
        <f>IFERROR(IF(X512="",0,CEILING((X512/$H512),1)*$H512),"")</f>
        <v>124.2</v>
      </c>
      <c r="Z512" s="39">
        <f>IFERROR(IF(Y512=0,"",ROUNDUP(Y512/H512,0)*0.00902),"")</f>
        <v>0.20746000000000001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124.66666666666667</v>
      </c>
      <c r="BN512" s="75">
        <f>IFERROR(Y512*I512/H512,"0")</f>
        <v>129.03</v>
      </c>
      <c r="BO512" s="75">
        <f>IFERROR(1/J512*(X512/H512),"0")</f>
        <v>0.16835016835016836</v>
      </c>
      <c r="BP512" s="75">
        <f>IFERROR(1/J512*(Y512/H512),"0")</f>
        <v>0.17424242424242425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22.222222222222221</v>
      </c>
      <c r="Y517" s="41">
        <f>IFERROR(Y512/H512,"0")+IFERROR(Y513/H513,"0")+IFERROR(Y514/H514,"0")+IFERROR(Y515/H515,"0")+IFERROR(Y516/H516,"0")</f>
        <v>23</v>
      </c>
      <c r="Z517" s="41">
        <f>IFERROR(IF(Z512="",0,Z512),"0")+IFERROR(IF(Z513="",0,Z513),"0")+IFERROR(IF(Z514="",0,Z514),"0")+IFERROR(IF(Z515="",0,Z515),"0")+IFERROR(IF(Z516="",0,Z516),"0")</f>
        <v>0.20746000000000001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120</v>
      </c>
      <c r="Y518" s="41">
        <f>IFERROR(SUM(Y512:Y516),"0")</f>
        <v>124.2</v>
      </c>
      <c r="Z518" s="40"/>
      <c r="AA518" s="64"/>
      <c r="AB518" s="64"/>
      <c r="AC518" s="64"/>
    </row>
    <row r="519" spans="1:68" ht="16.5" hidden="1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hidden="1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hidden="1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hidden="1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hidden="1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440</v>
      </c>
      <c r="Y542" s="53">
        <f t="shared" si="103"/>
        <v>443.52000000000004</v>
      </c>
      <c r="Z542" s="39">
        <f t="shared" si="104"/>
        <v>1.00464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469.99999999999994</v>
      </c>
      <c r="BN542" s="75">
        <f t="shared" si="106"/>
        <v>473.76</v>
      </c>
      <c r="BO542" s="75">
        <f t="shared" si="107"/>
        <v>0.80128205128205132</v>
      </c>
      <c r="BP542" s="75">
        <f t="shared" si="108"/>
        <v>0.80769230769230771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240</v>
      </c>
      <c r="Y544" s="53">
        <f t="shared" si="103"/>
        <v>242.88000000000002</v>
      </c>
      <c r="Z544" s="39">
        <f t="shared" si="104"/>
        <v>0.55015999999999998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256.36363636363632</v>
      </c>
      <c r="BN544" s="75">
        <f t="shared" si="106"/>
        <v>259.44</v>
      </c>
      <c r="BO544" s="75">
        <f t="shared" si="107"/>
        <v>0.43706293706293708</v>
      </c>
      <c r="BP544" s="75">
        <f t="shared" si="108"/>
        <v>0.44230769230769235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128.78787878787878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130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1.5548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680</v>
      </c>
      <c r="Y555" s="41">
        <f>IFERROR(SUM(Y539:Y553),"0")</f>
        <v>686.40000000000009</v>
      </c>
      <c r="Z555" s="40"/>
      <c r="AA555" s="64"/>
      <c r="AB555" s="64"/>
      <c r="AC555" s="64"/>
    </row>
    <row r="556" spans="1:68" ht="14.25" hidden="1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430</v>
      </c>
      <c r="Y557" s="53">
        <f>IFERROR(IF(X557="",0,CEILING((X557/$H557),1)*$H557),"")</f>
        <v>432.96000000000004</v>
      </c>
      <c r="Z557" s="39">
        <f>IFERROR(IF(Y557=0,"",ROUNDUP(Y557/H557,0)*0.01196),"")</f>
        <v>0.98072000000000004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459.31818181818176</v>
      </c>
      <c r="BN557" s="75">
        <f>IFERROR(Y557*I557/H557,"0")</f>
        <v>462.48</v>
      </c>
      <c r="BO557" s="75">
        <f>IFERROR(1/J557*(X557/H557),"0")</f>
        <v>0.78307109557109555</v>
      </c>
      <c r="BP557" s="75">
        <f>IFERROR(1/J557*(Y557/H557),"0")</f>
        <v>0.78846153846153855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81.439393939393938</v>
      </c>
      <c r="Y560" s="41">
        <f>IFERROR(Y557/H557,"0")+IFERROR(Y558/H558,"0")+IFERROR(Y559/H559,"0")</f>
        <v>82</v>
      </c>
      <c r="Z560" s="41">
        <f>IFERROR(IF(Z557="",0,Z557),"0")+IFERROR(IF(Z558="",0,Z558),"0")+IFERROR(IF(Z559="",0,Z559),"0")</f>
        <v>0.98072000000000004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430</v>
      </c>
      <c r="Y561" s="41">
        <f>IFERROR(SUM(Y557:Y559),"0")</f>
        <v>432.96000000000004</v>
      </c>
      <c r="Z561" s="40"/>
      <c r="AA561" s="64"/>
      <c r="AB561" s="64"/>
      <c r="AC561" s="64"/>
    </row>
    <row r="562" spans="1:68" ht="14.25" hidden="1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220</v>
      </c>
      <c r="Y563" s="53">
        <f t="shared" ref="Y563:Y576" si="109">IFERROR(IF(X563="",0,CEILING((X563/$H563),1)*$H563),"")</f>
        <v>221.76000000000002</v>
      </c>
      <c r="Z563" s="39">
        <f>IFERROR(IF(Y563=0,"",ROUNDUP(Y563/H563,0)*0.01196),"")</f>
        <v>0.50231999999999999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234.99999999999997</v>
      </c>
      <c r="BN563" s="75">
        <f t="shared" ref="BN563:BN576" si="111">IFERROR(Y563*I563/H563,"0")</f>
        <v>236.88</v>
      </c>
      <c r="BO563" s="75">
        <f t="shared" ref="BO563:BO576" si="112">IFERROR(1/J563*(X563/H563),"0")</f>
        <v>0.40064102564102566</v>
      </c>
      <c r="BP563" s="75">
        <f t="shared" ref="BP563:BP576" si="113">IFERROR(1/J563*(Y563/H563),"0")</f>
        <v>0.40384615384615385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210</v>
      </c>
      <c r="Y564" s="53">
        <f t="shared" si="109"/>
        <v>211.20000000000002</v>
      </c>
      <c r="Z564" s="39">
        <f>IFERROR(IF(Y564=0,"",ROUNDUP(Y564/H564,0)*0.01196),"")</f>
        <v>0.47839999999999999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224.31818181818178</v>
      </c>
      <c r="BN564" s="75">
        <f t="shared" si="111"/>
        <v>225.60000000000002</v>
      </c>
      <c r="BO564" s="75">
        <f t="shared" si="112"/>
        <v>0.38243006993006995</v>
      </c>
      <c r="BP564" s="75">
        <f t="shared" si="113"/>
        <v>0.38461538461538464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210</v>
      </c>
      <c r="Y566" s="53">
        <f t="shared" si="109"/>
        <v>211.20000000000002</v>
      </c>
      <c r="Z566" s="39">
        <f>IFERROR(IF(Y566=0,"",ROUNDUP(Y566/H566,0)*0.01196),"")</f>
        <v>0.47839999999999999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224.31818181818178</v>
      </c>
      <c r="BN566" s="75">
        <f t="shared" si="111"/>
        <v>225.60000000000002</v>
      </c>
      <c r="BO566" s="75">
        <f t="shared" si="112"/>
        <v>0.38243006993006995</v>
      </c>
      <c r="BP566" s="75">
        <f t="shared" si="113"/>
        <v>0.38461538461538464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121.21212121212122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1.45912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640</v>
      </c>
      <c r="Y578" s="41">
        <f>IFERROR(SUM(Y563:Y576),"0")</f>
        <v>644.16000000000008</v>
      </c>
      <c r="Z578" s="40"/>
      <c r="AA578" s="64"/>
      <c r="AB578" s="64"/>
      <c r="AC578" s="64"/>
    </row>
    <row r="579" spans="1:68" ht="14.25" hidden="1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hidden="1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hidden="1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hidden="1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hidden="1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120</v>
      </c>
      <c r="Y605" s="53">
        <f t="shared" si="114"/>
        <v>120</v>
      </c>
      <c r="Z605" s="39">
        <f>IFERROR(IF(Y605=0,"",ROUNDUP(Y605/H605,0)*0.01898),"")</f>
        <v>0.1898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124.35000000000001</v>
      </c>
      <c r="BN605" s="75">
        <f t="shared" si="116"/>
        <v>124.35000000000001</v>
      </c>
      <c r="BO605" s="75">
        <f t="shared" si="117"/>
        <v>0.15625</v>
      </c>
      <c r="BP605" s="75">
        <f t="shared" si="118"/>
        <v>0.15625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10</v>
      </c>
      <c r="Y610" s="41">
        <f>IFERROR(Y603/H603,"0")+IFERROR(Y604/H604,"0")+IFERROR(Y605/H605,"0")+IFERROR(Y606/H606,"0")+IFERROR(Y607/H607,"0")+IFERROR(Y608/H608,"0")+IFERROR(Y609/H609,"0")</f>
        <v>10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0.1898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120</v>
      </c>
      <c r="Y611" s="41">
        <f>IFERROR(SUM(Y603:Y609),"0")</f>
        <v>120</v>
      </c>
      <c r="Z611" s="40"/>
      <c r="AA611" s="64"/>
      <c r="AB611" s="64"/>
      <c r="AC611" s="64"/>
    </row>
    <row r="612" spans="1:68" ht="14.25" hidden="1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110</v>
      </c>
      <c r="Y620" s="53">
        <f t="shared" ref="Y620:Y626" si="119">IFERROR(IF(X620="",0,CEILING((X620/$H620),1)*$H620),"")</f>
        <v>113.4</v>
      </c>
      <c r="Z620" s="39">
        <f>IFERROR(IF(Y620=0,"",ROUNDUP(Y620/H620,0)*0.00902),"")</f>
        <v>0.24354000000000001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117.07142857142857</v>
      </c>
      <c r="BN620" s="75">
        <f t="shared" ref="BN620:BN626" si="121">IFERROR(Y620*I620/H620,"0")</f>
        <v>120.69</v>
      </c>
      <c r="BO620" s="75">
        <f t="shared" ref="BO620:BO626" si="122">IFERROR(1/J620*(X620/H620),"0")</f>
        <v>0.1984126984126984</v>
      </c>
      <c r="BP620" s="75">
        <f t="shared" ref="BP620:BP626" si="123">IFERROR(1/J620*(Y620/H620),"0")</f>
        <v>0.20454545454545456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110</v>
      </c>
      <c r="Y621" s="53">
        <f t="shared" si="119"/>
        <v>113.4</v>
      </c>
      <c r="Z621" s="39">
        <f>IFERROR(IF(Y621=0,"",ROUNDUP(Y621/H621,0)*0.00902),"")</f>
        <v>0.24354000000000001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117.07142857142857</v>
      </c>
      <c r="BN621" s="75">
        <f t="shared" si="121"/>
        <v>120.69</v>
      </c>
      <c r="BO621" s="75">
        <f t="shared" si="122"/>
        <v>0.1984126984126984</v>
      </c>
      <c r="BP621" s="75">
        <f t="shared" si="123"/>
        <v>0.20454545454545456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52.38095238095238</v>
      </c>
      <c r="Y627" s="41">
        <f>IFERROR(Y620/H620,"0")+IFERROR(Y621/H621,"0")+IFERROR(Y622/H622,"0")+IFERROR(Y623/H623,"0")+IFERROR(Y624/H624,"0")+IFERROR(Y625/H625,"0")+IFERROR(Y626/H626,"0")</f>
        <v>54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0.48708000000000001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220</v>
      </c>
      <c r="Y628" s="41">
        <f>IFERROR(SUM(Y620:Y626),"0")</f>
        <v>226.8</v>
      </c>
      <c r="Z628" s="40"/>
      <c r="AA628" s="64"/>
      <c r="AB628" s="64"/>
      <c r="AC628" s="64"/>
    </row>
    <row r="629" spans="1:68" ht="14.25" hidden="1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hidden="1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18208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18300.719999999998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18996.034370369907</v>
      </c>
      <c r="Y666" s="41">
        <f>IFERROR(SUM(BN22:BN662),"0")</f>
        <v>19093.98899999999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19721.034370369907</v>
      </c>
      <c r="Y668" s="41">
        <f>GrossWeightTotalR+PalletQtyTotalR*25</f>
        <v>19818.98899999999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1990.7408254516583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2007</v>
      </c>
      <c r="Z669" s="40"/>
      <c r="AA669" s="64"/>
      <c r="AB669" s="64"/>
      <c r="AC669" s="64"/>
    </row>
    <row r="670" spans="1:68" ht="14.25" hidden="1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31.233430000000002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183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92.4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235.20000000000002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1938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898.2</v>
      </c>
      <c r="W675" s="50">
        <f>IFERROR(Y403*1,"0")+IFERROR(Y407*1,"0")+IFERROR(Y408*1,"0")+IFERROR(Y409*1,"0")</f>
        <v>82.5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12306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216.29999999999998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114.6</v>
      </c>
      <c r="AA675" s="50">
        <f>IFERROR(Y508*1,"0")+IFERROR(Y512*1,"0")+IFERROR(Y513*1,"0")+IFERROR(Y514*1,"0")+IFERROR(Y515*1,"0")+IFERROR(Y516*1,"0")</f>
        <v>124.2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1763.5200000000002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346.8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 210,00"/>
        <filter val="1 990,74"/>
        <filter val="10,00"/>
        <filter val="10,71"/>
        <filter val="100,00"/>
        <filter val="105,66"/>
        <filter val="110,00"/>
        <filter val="120,00"/>
        <filter val="121,21"/>
        <filter val="128,79"/>
        <filter val="128,89"/>
        <filter val="130,00"/>
        <filter val="140,00"/>
        <filter val="150,00"/>
        <filter val="16,67"/>
        <filter val="160,00"/>
        <filter val="18 208,00"/>
        <filter val="18 996,03"/>
        <filter val="180,00"/>
        <filter val="19 721,03"/>
        <filter val="192,00"/>
        <filter val="2 145,00"/>
        <filter val="2 830,00"/>
        <filter val="2 880,00"/>
        <filter val="20,00"/>
        <filter val="21,96"/>
        <filter val="210,00"/>
        <filter val="22,22"/>
        <filter val="220,00"/>
        <filter val="224,07"/>
        <filter val="23,99"/>
        <filter val="230,00"/>
        <filter val="240,00"/>
        <filter val="250,00"/>
        <filter val="260,00"/>
        <filter val="29"/>
        <filter val="30,00"/>
        <filter val="33,33"/>
        <filter val="34,25"/>
        <filter val="36,67"/>
        <filter val="360,00"/>
        <filter val="380,00"/>
        <filter val="40,00"/>
        <filter val="420,00"/>
        <filter val="430,00"/>
        <filter val="440,00"/>
        <filter val="45,00"/>
        <filter val="450,00"/>
        <filter val="48,00"/>
        <filter val="5,95"/>
        <filter val="50,00"/>
        <filter val="52,38"/>
        <filter val="520,33"/>
        <filter val="54,76"/>
        <filter val="580,00"/>
        <filter val="6,67"/>
        <filter val="60,00"/>
        <filter val="640,00"/>
        <filter val="680,00"/>
        <filter val="7 805,00"/>
        <filter val="70,00"/>
        <filter val="72,00"/>
        <filter val="740,00"/>
        <filter val="80,00"/>
        <filter val="800,00"/>
        <filter val="81,44"/>
        <filter val="88,00"/>
        <filter val="90,00"/>
        <filter val="92,12"/>
      </filters>
    </filterColumn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2025-02-18T08:53:55Z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