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78DBFA-2C9B-4CB9-AB71-7A5E52512D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P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P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83" i="2" l="1"/>
  <c r="BN83" i="2"/>
  <c r="Z135" i="2"/>
  <c r="BP187" i="2"/>
  <c r="Z275" i="2"/>
  <c r="Y435" i="2"/>
  <c r="Z52" i="2"/>
  <c r="BN52" i="2"/>
  <c r="Z106" i="2"/>
  <c r="BN106" i="2"/>
  <c r="Z110" i="2"/>
  <c r="BP215" i="2"/>
  <c r="Z249" i="2"/>
  <c r="BP316" i="2"/>
  <c r="Z429" i="2"/>
  <c r="Z455" i="2"/>
  <c r="BN512" i="2"/>
  <c r="Z42" i="2"/>
  <c r="BP93" i="2"/>
  <c r="Z118" i="2"/>
  <c r="BN118" i="2"/>
  <c r="BP147" i="2"/>
  <c r="BP170" i="2"/>
  <c r="Z204" i="2"/>
  <c r="BN204" i="2"/>
  <c r="Z227" i="2"/>
  <c r="Y240" i="2"/>
  <c r="BP234" i="2"/>
  <c r="Z259" i="2"/>
  <c r="BN259" i="2"/>
  <c r="Z290" i="2"/>
  <c r="BN290" i="2"/>
  <c r="Z358" i="2"/>
  <c r="BN358" i="2"/>
  <c r="Z420" i="2"/>
  <c r="BN420" i="2"/>
  <c r="Z446" i="2"/>
  <c r="BN446" i="2"/>
  <c r="Z460" i="2"/>
  <c r="BN460" i="2"/>
  <c r="BN494" i="2"/>
  <c r="Y517" i="2"/>
  <c r="Z514" i="2"/>
  <c r="BN459" i="2"/>
  <c r="Z459" i="2"/>
  <c r="Z366" i="2"/>
  <c r="BP366" i="2"/>
  <c r="Z67" i="2"/>
  <c r="Z512" i="2"/>
  <c r="Z29" i="2"/>
  <c r="BP29" i="2"/>
  <c r="BN59" i="2"/>
  <c r="Z77" i="2"/>
  <c r="BP77" i="2"/>
  <c r="BP131" i="2"/>
  <c r="BN140" i="2"/>
  <c r="Z156" i="2"/>
  <c r="BP156" i="2"/>
  <c r="Z189" i="2"/>
  <c r="BP189" i="2"/>
  <c r="Z210" i="2"/>
  <c r="BP210" i="2"/>
  <c r="BN221" i="2"/>
  <c r="BN255" i="2"/>
  <c r="BN278" i="2"/>
  <c r="BN340" i="2"/>
  <c r="BN362" i="2"/>
  <c r="Z374" i="2"/>
  <c r="BP374" i="2"/>
  <c r="Z398" i="2"/>
  <c r="Z416" i="2"/>
  <c r="BP416" i="2"/>
  <c r="BN424" i="2"/>
  <c r="BN433" i="2"/>
  <c r="Z434" i="2"/>
  <c r="BP434" i="2"/>
  <c r="BN450" i="2"/>
  <c r="BN462" i="2"/>
  <c r="BN467" i="2"/>
  <c r="Y468" i="2"/>
  <c r="Z473" i="2"/>
  <c r="Z474" i="2" s="1"/>
  <c r="BP473" i="2"/>
  <c r="BN488" i="2"/>
  <c r="Z489" i="2"/>
  <c r="BP489" i="2"/>
  <c r="Z508" i="2"/>
  <c r="Z509" i="2" s="1"/>
  <c r="BN533" i="2"/>
  <c r="BN543" i="2"/>
  <c r="BN558" i="2"/>
  <c r="Z559" i="2"/>
  <c r="Z570" i="2"/>
  <c r="BP570" i="2"/>
  <c r="Z494" i="2"/>
  <c r="Y510" i="2"/>
  <c r="Y230" i="2"/>
  <c r="Z31" i="2"/>
  <c r="Z36" i="2"/>
  <c r="Z37" i="2" s="1"/>
  <c r="Z45" i="2"/>
  <c r="Z59" i="2"/>
  <c r="BP69" i="2"/>
  <c r="BP86" i="2"/>
  <c r="Z140" i="2"/>
  <c r="Z152" i="2"/>
  <c r="Y172" i="2"/>
  <c r="Y195" i="2"/>
  <c r="Z221" i="2"/>
  <c r="BP223" i="2"/>
  <c r="Z245" i="2"/>
  <c r="Z255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BN473" i="2"/>
  <c r="Z488" i="2"/>
  <c r="Z499" i="2"/>
  <c r="Z533" i="2"/>
  <c r="Z534" i="2" s="1"/>
  <c r="Z543" i="2"/>
  <c r="Z558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560" i="2" l="1"/>
  <c r="Z464" i="2"/>
  <c r="Z194" i="2"/>
  <c r="Z33" i="2"/>
  <c r="Z342" i="2"/>
  <c r="Z153" i="2"/>
  <c r="Z293" i="2"/>
  <c r="Z95" i="2"/>
  <c r="Z200" i="2"/>
  <c r="Z370" i="2"/>
  <c r="Z102" i="2"/>
  <c r="Z627" i="2"/>
  <c r="Z430" i="2"/>
  <c r="Z583" i="2"/>
  <c r="Z386" i="2"/>
  <c r="Z393" i="2"/>
  <c r="Z435" i="2"/>
  <c r="Z525" i="2"/>
  <c r="Z251" i="2"/>
  <c r="Z64" i="2"/>
  <c r="X668" i="2"/>
  <c r="Z120" i="2"/>
  <c r="Z80" i="2"/>
  <c r="Z159" i="2"/>
  <c r="Z399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Y668" i="2" l="1"/>
  <c r="Z670" i="2"/>
</calcChain>
</file>

<file path=xl/sharedStrings.xml><?xml version="1.0" encoding="utf-8"?>
<sst xmlns="http://schemas.openxmlformats.org/spreadsheetml/2006/main" count="5252" uniqueCount="1088">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</sst>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 t="s">
        <v>1087</v>
      </c>
      <c r="I5" s="778"/>
      <c r="J5" s="778"/>
      <c r="K5" s="778"/>
      <c r="L5" s="778"/>
      <c r="M5" s="778"/>
      <c r="N5" s="69"/>
      <c r="P5" s="26" t="s">
        <v>4</v>
      </c>
      <c r="Q5" s="780">
        <v>45708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0.5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hidden="1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hidden="1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hidden="1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hidden="1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hidden="1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hidden="1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100</v>
      </c>
      <c r="Y42" s="53">
        <f t="shared" ref="Y42:Y47" si="6">IFERROR(IF(X42="",0,CEILING((X42/$H42),1)*$H42),"")</f>
        <v>100.8</v>
      </c>
      <c r="Z42" s="39">
        <f>IFERROR(IF(Y42=0,"",ROUNDUP(Y42/H42,0)*0.01898),"")</f>
        <v>0.17082</v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103.88392857142858</v>
      </c>
      <c r="BN42" s="75">
        <f t="shared" ref="BN42:BN47" si="8">IFERROR(Y42*I42/H42,"0")</f>
        <v>104.715</v>
      </c>
      <c r="BO42" s="75">
        <f t="shared" ref="BO42:BO47" si="9">IFERROR(1/J42*(X42/H42),"0")</f>
        <v>0.13950892857142858</v>
      </c>
      <c r="BP42" s="75">
        <f t="shared" ref="BP42:BP47" si="10">IFERROR(1/J42*(Y42/H42),"0")</f>
        <v>0.140625</v>
      </c>
    </row>
    <row r="43" spans="1:68" ht="16.5" hidden="1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hidden="1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hidden="1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144</v>
      </c>
      <c r="Y46" s="53">
        <f t="shared" si="6"/>
        <v>144</v>
      </c>
      <c r="Z46" s="39">
        <f>IFERROR(IF(Y46=0,"",ROUNDUP(Y46/H46,0)*0.00902),"")</f>
        <v>0.32472000000000001</v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151.56</v>
      </c>
      <c r="BN46" s="75">
        <f t="shared" si="8"/>
        <v>151.56</v>
      </c>
      <c r="BO46" s="75">
        <f t="shared" si="9"/>
        <v>0.27272727272727271</v>
      </c>
      <c r="BP46" s="75">
        <f t="shared" si="10"/>
        <v>0.27272727272727271</v>
      </c>
    </row>
    <row r="47" spans="1:68" ht="27" hidden="1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44.928571428571431</v>
      </c>
      <c r="Y48" s="41">
        <f>IFERROR(Y42/H42,"0")+IFERROR(Y43/H43,"0")+IFERROR(Y44/H44,"0")+IFERROR(Y45/H45,"0")+IFERROR(Y46/H46,"0")+IFERROR(Y47/H47,"0")</f>
        <v>45</v>
      </c>
      <c r="Z48" s="41">
        <f>IFERROR(IF(Z42="",0,Z42),"0")+IFERROR(IF(Z43="",0,Z43),"0")+IFERROR(IF(Z44="",0,Z44),"0")+IFERROR(IF(Z45="",0,Z45),"0")+IFERROR(IF(Z46="",0,Z46),"0")+IFERROR(IF(Z47="",0,Z47),"0")</f>
        <v>0.49553999999999998</v>
      </c>
      <c r="AA48" s="64"/>
      <c r="AB48" s="64"/>
      <c r="AC48" s="64"/>
    </row>
    <row r="49" spans="1:68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244</v>
      </c>
      <c r="Y49" s="41">
        <f>IFERROR(SUM(Y42:Y47),"0")</f>
        <v>244.8</v>
      </c>
      <c r="Z49" s="40"/>
      <c r="AA49" s="64"/>
      <c r="AB49" s="64"/>
      <c r="AC49" s="64"/>
    </row>
    <row r="50" spans="1:68" ht="14.25" hidden="1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hidden="1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hidden="1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idden="1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hidden="1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hidden="1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hidden="1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100</v>
      </c>
      <c r="Y57" s="53">
        <f t="shared" ref="Y57:Y63" si="11">IFERROR(IF(X57="",0,CEILING((X57/$H57),1)*$H57),"")</f>
        <v>100.8</v>
      </c>
      <c r="Z57" s="39">
        <f>IFERROR(IF(Y57=0,"",ROUNDUP(Y57/H57,0)*0.01898),"")</f>
        <v>0.17082</v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103.88392857142858</v>
      </c>
      <c r="BN57" s="75">
        <f t="shared" ref="BN57:BN63" si="13">IFERROR(Y57*I57/H57,"0")</f>
        <v>104.715</v>
      </c>
      <c r="BO57" s="75">
        <f t="shared" ref="BO57:BO63" si="14">IFERROR(1/J57*(X57/H57),"0")</f>
        <v>0.13950892857142858</v>
      </c>
      <c r="BP57" s="75">
        <f t="shared" ref="BP57:BP63" si="15">IFERROR(1/J57*(Y57/H57),"0")</f>
        <v>0.140625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691.2</v>
      </c>
      <c r="Y58" s="53">
        <f t="shared" si="11"/>
        <v>691.2</v>
      </c>
      <c r="Z58" s="39">
        <f>IFERROR(IF(Y58=0,"",ROUNDUP(Y58/H58,0)*0.01898),"")</f>
        <v>1.21472</v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719.04</v>
      </c>
      <c r="BN58" s="75">
        <f t="shared" si="13"/>
        <v>719.04</v>
      </c>
      <c r="BO58" s="75">
        <f t="shared" si="14"/>
        <v>1</v>
      </c>
      <c r="BP58" s="75">
        <f t="shared" si="15"/>
        <v>1</v>
      </c>
    </row>
    <row r="59" spans="1:68" ht="27" hidden="1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hidden="1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hidden="1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21</v>
      </c>
      <c r="Y62" s="53">
        <f t="shared" si="11"/>
        <v>21</v>
      </c>
      <c r="Z62" s="39">
        <f>IFERROR(IF(Y62=0,"",ROUNDUP(Y62/H62,0)*0.00651),"")</f>
        <v>6.5100000000000005E-2</v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22.799999999999997</v>
      </c>
      <c r="BN62" s="75">
        <f t="shared" si="13"/>
        <v>22.799999999999997</v>
      </c>
      <c r="BO62" s="75">
        <f t="shared" si="14"/>
        <v>5.4945054945054951E-2</v>
      </c>
      <c r="BP62" s="75">
        <f t="shared" si="15"/>
        <v>5.4945054945054951E-2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1782</v>
      </c>
      <c r="Y63" s="53">
        <f t="shared" si="11"/>
        <v>1782</v>
      </c>
      <c r="Z63" s="39">
        <f>IFERROR(IF(Y63=0,"",ROUNDUP(Y63/H63,0)*0.00902),"")</f>
        <v>3.57192</v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1865.1599999999999</v>
      </c>
      <c r="BN63" s="75">
        <f t="shared" si="13"/>
        <v>1865.1599999999999</v>
      </c>
      <c r="BO63" s="75">
        <f t="shared" si="14"/>
        <v>3</v>
      </c>
      <c r="BP63" s="75">
        <f t="shared" si="15"/>
        <v>3</v>
      </c>
    </row>
    <row r="64" spans="1:68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478.92857142857144</v>
      </c>
      <c r="Y64" s="41">
        <f>IFERROR(Y57/H57,"0")+IFERROR(Y58/H58,"0")+IFERROR(Y59/H59,"0")+IFERROR(Y60/H60,"0")+IFERROR(Y61/H61,"0")+IFERROR(Y62/H62,"0")+IFERROR(Y63/H63,"0")</f>
        <v>479</v>
      </c>
      <c r="Z64" s="41">
        <f>IFERROR(IF(Z57="",0,Z57),"0")+IFERROR(IF(Z58="",0,Z58),"0")+IFERROR(IF(Z59="",0,Z59),"0")+IFERROR(IF(Z60="",0,Z60),"0")+IFERROR(IF(Z61="",0,Z61),"0")+IFERROR(IF(Z62="",0,Z62),"0")+IFERROR(IF(Z63="",0,Z63),"0")</f>
        <v>5.0225600000000004</v>
      </c>
      <c r="AA64" s="64"/>
      <c r="AB64" s="64"/>
      <c r="AC64" s="64"/>
    </row>
    <row r="65" spans="1:68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2594.1999999999998</v>
      </c>
      <c r="Y65" s="41">
        <f>IFERROR(SUM(Y57:Y63),"0")</f>
        <v>2595</v>
      </c>
      <c r="Z65" s="40"/>
      <c r="AA65" s="64"/>
      <c r="AB65" s="64"/>
      <c r="AC65" s="64"/>
    </row>
    <row r="66" spans="1:68" ht="14.25" hidden="1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1800</v>
      </c>
      <c r="Y67" s="53">
        <f>IFERROR(IF(X67="",0,CEILING((X67/$H67),1)*$H67),"")</f>
        <v>1803.6000000000001</v>
      </c>
      <c r="Z67" s="39">
        <f>IFERROR(IF(Y67=0,"",ROUNDUP(Y67/H67,0)*0.01898),"")</f>
        <v>3.1696599999999999</v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1872.4999999999998</v>
      </c>
      <c r="BN67" s="75">
        <f>IFERROR(Y67*I67/H67,"0")</f>
        <v>1876.2449999999999</v>
      </c>
      <c r="BO67" s="75">
        <f>IFERROR(1/J67*(X67/H67),"0")</f>
        <v>2.6041666666666665</v>
      </c>
      <c r="BP67" s="75">
        <f>IFERROR(1/J67*(Y67/H67),"0")</f>
        <v>2.609375</v>
      </c>
    </row>
    <row r="68" spans="1:68" ht="27" hidden="1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hidden="1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491.4</v>
      </c>
      <c r="Y70" s="53">
        <f>IFERROR(IF(X70="",0,CEILING((X70/$H70),1)*$H70),"")</f>
        <v>491.40000000000003</v>
      </c>
      <c r="Z70" s="39">
        <f>IFERROR(IF(Y70=0,"",ROUNDUP(Y70/H70,0)*0.00651),"")</f>
        <v>1.18482</v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524.16</v>
      </c>
      <c r="BN70" s="75">
        <f>IFERROR(Y70*I70/H70,"0")</f>
        <v>524.16</v>
      </c>
      <c r="BO70" s="75">
        <f>IFERROR(1/J70*(X70/H70),"0")</f>
        <v>0.99999999999999989</v>
      </c>
      <c r="BP70" s="75">
        <f>IFERROR(1/J70*(Y70/H70),"0")</f>
        <v>1</v>
      </c>
    </row>
    <row r="71" spans="1:68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348.66666666666663</v>
      </c>
      <c r="Y71" s="41">
        <f>IFERROR(Y67/H67,"0")+IFERROR(Y68/H68,"0")+IFERROR(Y69/H69,"0")+IFERROR(Y70/H70,"0")</f>
        <v>349</v>
      </c>
      <c r="Z71" s="41">
        <f>IFERROR(IF(Z67="",0,Z67),"0")+IFERROR(IF(Z68="",0,Z68),"0")+IFERROR(IF(Z69="",0,Z69),"0")+IFERROR(IF(Z70="",0,Z70),"0")</f>
        <v>4.3544799999999997</v>
      </c>
      <c r="AA71" s="64"/>
      <c r="AB71" s="64"/>
      <c r="AC71" s="64"/>
    </row>
    <row r="72" spans="1:68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2291.4</v>
      </c>
      <c r="Y72" s="41">
        <f>IFERROR(SUM(Y67:Y70),"0")</f>
        <v>2295</v>
      </c>
      <c r="Z72" s="40"/>
      <c r="AA72" s="64"/>
      <c r="AB72" s="64"/>
      <c r="AC72" s="64"/>
    </row>
    <row r="73" spans="1:68" ht="14.25" hidden="1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hidden="1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hidden="1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hidden="1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hidden="1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hidden="1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idden="1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hidden="1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hidden="1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240</v>
      </c>
      <c r="Y85" s="53">
        <f t="shared" si="21"/>
        <v>243.60000000000002</v>
      </c>
      <c r="Z85" s="39">
        <f>IFERROR(IF(Y85=0,"",ROUNDUP(Y85/H85,0)*0.01898),"")</f>
        <v>0.55042000000000002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254.48571428571427</v>
      </c>
      <c r="BN85" s="75">
        <f t="shared" si="23"/>
        <v>258.303</v>
      </c>
      <c r="BO85" s="75">
        <f t="shared" si="24"/>
        <v>0.4464285714285714</v>
      </c>
      <c r="BP85" s="75">
        <f t="shared" si="25"/>
        <v>0.453125</v>
      </c>
    </row>
    <row r="86" spans="1:68" ht="16.5" hidden="1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hidden="1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28.571428571428569</v>
      </c>
      <c r="Y89" s="41">
        <f>IFERROR(Y83/H83,"0")+IFERROR(Y84/H84,"0")+IFERROR(Y85/H85,"0")+IFERROR(Y86/H86,"0")+IFERROR(Y87/H87,"0")+IFERROR(Y88/H88,"0")</f>
        <v>29</v>
      </c>
      <c r="Z89" s="41">
        <f>IFERROR(IF(Z83="",0,Z83),"0")+IFERROR(IF(Z84="",0,Z84),"0")+IFERROR(IF(Z85="",0,Z85),"0")+IFERROR(IF(Z86="",0,Z86),"0")+IFERROR(IF(Z87="",0,Z87),"0")+IFERROR(IF(Z88="",0,Z88),"0")</f>
        <v>0.55042000000000002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240</v>
      </c>
      <c r="Y90" s="41">
        <f>IFERROR(SUM(Y83:Y88),"0")</f>
        <v>243.60000000000002</v>
      </c>
      <c r="Z90" s="40"/>
      <c r="AA90" s="64"/>
      <c r="AB90" s="64"/>
      <c r="AC90" s="64"/>
    </row>
    <row r="91" spans="1:68" ht="14.25" hidden="1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hidden="1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hidden="1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idden="1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hidden="1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hidden="1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hidden="1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200</v>
      </c>
      <c r="Y99" s="53">
        <f>IFERROR(IF(X99="",0,CEILING((X99/$H99),1)*$H99),"")</f>
        <v>205.20000000000002</v>
      </c>
      <c r="Z99" s="39">
        <f>IFERROR(IF(Y99=0,"",ROUNDUP(Y99/H99,0)*0.01898),"")</f>
        <v>0.36062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208.05555555555554</v>
      </c>
      <c r="BN99" s="75">
        <f>IFERROR(Y99*I99/H99,"0")</f>
        <v>213.46499999999997</v>
      </c>
      <c r="BO99" s="75">
        <f>IFERROR(1/J99*(X99/H99),"0")</f>
        <v>0.28935185185185186</v>
      </c>
      <c r="BP99" s="75">
        <f>IFERROR(1/J99*(Y99/H99),"0")</f>
        <v>0.296875</v>
      </c>
    </row>
    <row r="100" spans="1:68" ht="16.5" hidden="1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162</v>
      </c>
      <c r="Y101" s="53">
        <f>IFERROR(IF(X101="",0,CEILING((X101/$H101),1)*$H101),"")</f>
        <v>162</v>
      </c>
      <c r="Z101" s="39">
        <f>IFERROR(IF(Y101=0,"",ROUNDUP(Y101/H101,0)*0.00902),"")</f>
        <v>0.32472000000000001</v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169.56</v>
      </c>
      <c r="BN101" s="75">
        <f>IFERROR(Y101*I101/H101,"0")</f>
        <v>169.56</v>
      </c>
      <c r="BO101" s="75">
        <f>IFERROR(1/J101*(X101/H101),"0")</f>
        <v>0.27272727272727271</v>
      </c>
      <c r="BP101" s="75">
        <f>IFERROR(1/J101*(Y101/H101),"0")</f>
        <v>0.27272727272727271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54.518518518518519</v>
      </c>
      <c r="Y102" s="41">
        <f>IFERROR(Y99/H99,"0")+IFERROR(Y100/H100,"0")+IFERROR(Y101/H101,"0")</f>
        <v>55</v>
      </c>
      <c r="Z102" s="41">
        <f>IFERROR(IF(Z99="",0,Z99),"0")+IFERROR(IF(Z100="",0,Z100),"0")+IFERROR(IF(Z101="",0,Z101),"0")</f>
        <v>0.68534000000000006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362</v>
      </c>
      <c r="Y103" s="41">
        <f>IFERROR(SUM(Y99:Y101),"0")</f>
        <v>367.20000000000005</v>
      </c>
      <c r="Z103" s="40"/>
      <c r="AA103" s="64"/>
      <c r="AB103" s="64"/>
      <c r="AC103" s="64"/>
    </row>
    <row r="104" spans="1:68" ht="14.25" hidden="1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hidden="1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hidden="1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hidden="1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hidden="1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hidden="1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hidden="1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idden="1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hidden="1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hidden="1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hidden="1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hidden="1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hidden="1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hidden="1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hidden="1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hidden="1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hidden="1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hidden="1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hidden="1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hidden="1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hidden="1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hidden="1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hidden="1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hidden="1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idden="1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hidden="1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hidden="1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hidden="1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hidden="1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hidden="1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hidden="1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hidden="1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hidden="1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hidden="1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hidden="1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hidden="1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hidden="1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hidden="1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hidden="1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hidden="1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hidden="1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hidden="1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50</v>
      </c>
      <c r="Y167" s="53">
        <f>IFERROR(IF(X167="",0,CEILING((X167/$H167),1)*$H167),"")</f>
        <v>54</v>
      </c>
      <c r="Z167" s="39">
        <f>IFERROR(IF(Y167=0,"",ROUNDUP(Y167/H167,0)*0.01898),"")</f>
        <v>0.11388000000000001</v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53.250000000000007</v>
      </c>
      <c r="BN167" s="75">
        <f>IFERROR(Y167*I167/H167,"0")</f>
        <v>57.510000000000005</v>
      </c>
      <c r="BO167" s="75">
        <f>IFERROR(1/J167*(X167/H167),"0")</f>
        <v>8.6805555555555552E-2</v>
      </c>
      <c r="BP167" s="75">
        <f>IFERROR(1/J167*(Y167/H167),"0")</f>
        <v>9.375E-2</v>
      </c>
    </row>
    <row r="168" spans="1:68" ht="27" hidden="1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200</v>
      </c>
      <c r="Y169" s="53">
        <f>IFERROR(IF(X169="",0,CEILING((X169/$H169),1)*$H169),"")</f>
        <v>207</v>
      </c>
      <c r="Z169" s="39">
        <f>IFERROR(IF(Y169=0,"",ROUNDUP(Y169/H169,0)*0.01898),"")</f>
        <v>0.43653999999999998</v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213.00000000000003</v>
      </c>
      <c r="BN169" s="75">
        <f>IFERROR(Y169*I169/H169,"0")</f>
        <v>220.45500000000004</v>
      </c>
      <c r="BO169" s="75">
        <f>IFERROR(1/J169*(X169/H169),"0")</f>
        <v>0.34722222222222221</v>
      </c>
      <c r="BP169" s="75">
        <f>IFERROR(1/J169*(Y169/H169),"0")</f>
        <v>0.359375</v>
      </c>
    </row>
    <row r="170" spans="1:68" ht="27" hidden="1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27.777777777777779</v>
      </c>
      <c r="Y172" s="41">
        <f>IFERROR(Y167/H167,"0")+IFERROR(Y168/H168,"0")+IFERROR(Y169/H169,"0")+IFERROR(Y170/H170,"0")+IFERROR(Y171/H171,"0")</f>
        <v>29</v>
      </c>
      <c r="Z172" s="41">
        <f>IFERROR(IF(Z167="",0,Z167),"0")+IFERROR(IF(Z168="",0,Z168),"0")+IFERROR(IF(Z169="",0,Z169),"0")+IFERROR(IF(Z170="",0,Z170),"0")+IFERROR(IF(Z171="",0,Z171),"0")</f>
        <v>0.55042000000000002</v>
      </c>
      <c r="AA172" s="64"/>
      <c r="AB172" s="64"/>
      <c r="AC172" s="64"/>
    </row>
    <row r="173" spans="1:68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250</v>
      </c>
      <c r="Y173" s="41">
        <f>IFERROR(SUM(Y167:Y171),"0")</f>
        <v>261</v>
      </c>
      <c r="Z173" s="40"/>
      <c r="AA173" s="64"/>
      <c r="AB173" s="64"/>
      <c r="AC173" s="64"/>
    </row>
    <row r="174" spans="1:68" ht="14.25" hidden="1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hidden="1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hidden="1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hidden="1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hidden="1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hidden="1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hidden="1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hidden="1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hidden="1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hidden="1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hidden="1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hidden="1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hidden="1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hidden="1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hidden="1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hidden="1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hidden="1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hidden="1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hidden="1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hidden="1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hidden="1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idden="1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hidden="1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hidden="1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hidden="1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hidden="1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idden="1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hidden="1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100</v>
      </c>
      <c r="Y208" s="53">
        <f t="shared" ref="Y208:Y215" si="41">IFERROR(IF(X208="",0,CEILING((X208/$H208),1)*$H208),"")</f>
        <v>102.60000000000001</v>
      </c>
      <c r="Z208" s="39">
        <f>IFERROR(IF(Y208=0,"",ROUNDUP(Y208/H208,0)*0.00902),"")</f>
        <v>0.17138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103.88888888888889</v>
      </c>
      <c r="BN208" s="75">
        <f t="shared" ref="BN208:BN215" si="43">IFERROR(Y208*I208/H208,"0")</f>
        <v>106.59000000000002</v>
      </c>
      <c r="BO208" s="75">
        <f t="shared" ref="BO208:BO215" si="44">IFERROR(1/J208*(X208/H208),"0")</f>
        <v>0.14029180695847362</v>
      </c>
      <c r="BP208" s="75">
        <f t="shared" ref="BP208:BP215" si="45">IFERROR(1/J208*(Y208/H208),"0")</f>
        <v>0.14393939393939395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150</v>
      </c>
      <c r="Y209" s="53">
        <f t="shared" si="41"/>
        <v>151.20000000000002</v>
      </c>
      <c r="Z209" s="39">
        <f>IFERROR(IF(Y209=0,"",ROUNDUP(Y209/H209,0)*0.00902),"")</f>
        <v>0.25256000000000001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155.83333333333331</v>
      </c>
      <c r="BN209" s="75">
        <f t="shared" si="43"/>
        <v>157.08000000000001</v>
      </c>
      <c r="BO209" s="75">
        <f t="shared" si="44"/>
        <v>0.21043771043771042</v>
      </c>
      <c r="BP209" s="75">
        <f t="shared" si="45"/>
        <v>0.21212121212121213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250</v>
      </c>
      <c r="Y210" s="53">
        <f t="shared" si="41"/>
        <v>253.8</v>
      </c>
      <c r="Z210" s="39">
        <f>IFERROR(IF(Y210=0,"",ROUNDUP(Y210/H210,0)*0.00902),"")</f>
        <v>0.42393999999999998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259.72222222222223</v>
      </c>
      <c r="BN210" s="75">
        <f t="shared" si="43"/>
        <v>263.67</v>
      </c>
      <c r="BO210" s="75">
        <f t="shared" si="44"/>
        <v>0.35072951739618402</v>
      </c>
      <c r="BP210" s="75">
        <f t="shared" si="45"/>
        <v>0.35606060606060608</v>
      </c>
    </row>
    <row r="211" spans="1:68" ht="27" hidden="1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hidden="1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hidden="1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92.592592592592581</v>
      </c>
      <c r="Y216" s="41">
        <f>IFERROR(Y208/H208,"0")+IFERROR(Y209/H209,"0")+IFERROR(Y210/H210,"0")+IFERROR(Y211/H211,"0")+IFERROR(Y212/H212,"0")+IFERROR(Y213/H213,"0")+IFERROR(Y214/H214,"0")+IFERROR(Y215/H215,"0")</f>
        <v>94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0.84787999999999997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500</v>
      </c>
      <c r="Y217" s="41">
        <f>IFERROR(SUM(Y208:Y215),"0")</f>
        <v>507.6</v>
      </c>
      <c r="Z217" s="40"/>
      <c r="AA217" s="64"/>
      <c r="AB217" s="64"/>
      <c r="AC217" s="64"/>
    </row>
    <row r="218" spans="1:68" ht="14.25" hidden="1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hidden="1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hidden="1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hidden="1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hidden="1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hidden="1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hidden="1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hidden="1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hidden="1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hidden="1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hidden="1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idden="1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hidden="1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hidden="1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hidden="1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hidden="1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hidden="1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hidden="1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hidden="1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hidden="1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idden="1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hidden="1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hidden="1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hidden="1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hidden="1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hidden="1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hidden="1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hidden="1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hidden="1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idden="1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hidden="1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hidden="1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hidden="1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hidden="1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hidden="1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hidden="1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hidden="1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hidden="1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hidden="1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idden="1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hidden="1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hidden="1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idden="1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hidden="1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hidden="1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hidden="1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hidden="1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hidden="1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hidden="1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hidden="1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hidden="1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hidden="1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hidden="1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100</v>
      </c>
      <c r="Y280" s="53">
        <f t="shared" si="67"/>
        <v>100</v>
      </c>
      <c r="Z280" s="39">
        <f>IFERROR(IF(Y280=0,"",ROUNDUP(Y280/H280,0)*0.00902),"")</f>
        <v>0.1804</v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104.2</v>
      </c>
      <c r="BN280" s="75">
        <f t="shared" si="69"/>
        <v>104.2</v>
      </c>
      <c r="BO280" s="75">
        <f t="shared" si="70"/>
        <v>0.15151515151515152</v>
      </c>
      <c r="BP280" s="75">
        <f t="shared" si="71"/>
        <v>0.15151515151515152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20</v>
      </c>
      <c r="Y281" s="41">
        <f>IFERROR(Y272/H272,"0")+IFERROR(Y273/H273,"0")+IFERROR(Y274/H274,"0")+IFERROR(Y275/H275,"0")+IFERROR(Y276/H276,"0")+IFERROR(Y277/H277,"0")+IFERROR(Y278/H278,"0")+IFERROR(Y279/H279,"0")+IFERROR(Y280/H280,"0")</f>
        <v>20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0.1804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100</v>
      </c>
      <c r="Y282" s="41">
        <f>IFERROR(SUM(Y272:Y280),"0")</f>
        <v>100</v>
      </c>
      <c r="Z282" s="40"/>
      <c r="AA282" s="64"/>
      <c r="AB282" s="64"/>
      <c r="AC282" s="64"/>
    </row>
    <row r="283" spans="1:68" ht="16.5" hidden="1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hidden="1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hidden="1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hidden="1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hidden="1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hidden="1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hidden="1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hidden="1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hidden="1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hidden="1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hidden="1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hidden="1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idden="1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hidden="1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hidden="1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hidden="1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hidden="1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hidden="1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hidden="1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hidden="1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hidden="1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hidden="1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hidden="1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hidden="1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hidden="1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hidden="1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hidden="1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hidden="1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hidden="1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hidden="1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hidden="1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hidden="1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hidden="1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hidden="1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hidden="1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hidden="1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hidden="1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660</v>
      </c>
      <c r="Y362" s="53">
        <f t="shared" si="77"/>
        <v>660</v>
      </c>
      <c r="Z362" s="39">
        <f>IFERROR(IF(Y362=0,"",ROUNDUP(Y362/H362,0)*0.00902),"")</f>
        <v>1.1906400000000001</v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687.72</v>
      </c>
      <c r="BN362" s="75">
        <f t="shared" si="79"/>
        <v>687.72</v>
      </c>
      <c r="BO362" s="75">
        <f t="shared" si="80"/>
        <v>1</v>
      </c>
      <c r="BP362" s="75">
        <f t="shared" si="81"/>
        <v>1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132</v>
      </c>
      <c r="Y363" s="41">
        <f>IFERROR(Y355/H355,"0")+IFERROR(Y356/H356,"0")+IFERROR(Y357/H357,"0")+IFERROR(Y358/H358,"0")+IFERROR(Y359/H359,"0")+IFERROR(Y360/H360,"0")+IFERROR(Y361/H361,"0")+IFERROR(Y362/H362,"0")</f>
        <v>132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1.1906400000000001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660</v>
      </c>
      <c r="Y364" s="41">
        <f>IFERROR(SUM(Y355:Y362),"0")</f>
        <v>660</v>
      </c>
      <c r="Z364" s="40"/>
      <c r="AA364" s="64"/>
      <c r="AB364" s="64"/>
      <c r="AC364" s="64"/>
    </row>
    <row r="365" spans="1:68" ht="14.25" hidden="1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400</v>
      </c>
      <c r="Y366" s="53">
        <f>IFERROR(IF(X366="",0,CEILING((X366/$H366),1)*$H366),"")</f>
        <v>403.20000000000005</v>
      </c>
      <c r="Z366" s="39">
        <f>IFERROR(IF(Y366=0,"",ROUNDUP(Y366/H366,0)*0.00902),"")</f>
        <v>0.86592000000000002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425.71428571428572</v>
      </c>
      <c r="BN366" s="75">
        <f>IFERROR(Y366*I366/H366,"0")</f>
        <v>429.12</v>
      </c>
      <c r="BO366" s="75">
        <f>IFERROR(1/J366*(X366/H366),"0")</f>
        <v>0.72150072150072153</v>
      </c>
      <c r="BP366" s="75">
        <f>IFERROR(1/J366*(Y366/H366),"0")</f>
        <v>0.72727272727272729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400</v>
      </c>
      <c r="Y367" s="53">
        <f>IFERROR(IF(X367="",0,CEILING((X367/$H367),1)*$H367),"")</f>
        <v>403.20000000000005</v>
      </c>
      <c r="Z367" s="39">
        <f>IFERROR(IF(Y367=0,"",ROUNDUP(Y367/H367,0)*0.00902),"")</f>
        <v>0.86592000000000002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425.71428571428572</v>
      </c>
      <c r="BN367" s="75">
        <f>IFERROR(Y367*I367/H367,"0")</f>
        <v>429.12</v>
      </c>
      <c r="BO367" s="75">
        <f>IFERROR(1/J367*(X367/H367),"0")</f>
        <v>0.72150072150072153</v>
      </c>
      <c r="BP367" s="75">
        <f>IFERROR(1/J367*(Y367/H367),"0")</f>
        <v>0.72727272727272729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52.5</v>
      </c>
      <c r="Y369" s="53">
        <f>IFERROR(IF(X369="",0,CEILING((X369/$H369),1)*$H369),"")</f>
        <v>52.5</v>
      </c>
      <c r="Z369" s="39">
        <f>IFERROR(IF(Y369=0,"",ROUNDUP(Y369/H369,0)*0.00502),"")</f>
        <v>0.1255</v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55.75</v>
      </c>
      <c r="BN369" s="75">
        <f>IFERROR(Y369*I369/H369,"0")</f>
        <v>55.75</v>
      </c>
      <c r="BO369" s="75">
        <f>IFERROR(1/J369*(X369/H369),"0")</f>
        <v>0.10683760683760685</v>
      </c>
      <c r="BP369" s="75">
        <f>IFERROR(1/J369*(Y369/H369),"0")</f>
        <v>0.10683760683760685</v>
      </c>
    </row>
    <row r="370" spans="1:68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215.47619047619048</v>
      </c>
      <c r="Y370" s="41">
        <f>IFERROR(Y366/H366,"0")+IFERROR(Y367/H367,"0")+IFERROR(Y368/H368,"0")+IFERROR(Y369/H369,"0")</f>
        <v>217</v>
      </c>
      <c r="Z370" s="41">
        <f>IFERROR(IF(Z366="",0,Z366),"0")+IFERROR(IF(Z367="",0,Z367),"0")+IFERROR(IF(Z368="",0,Z368),"0")+IFERROR(IF(Z369="",0,Z369),"0")</f>
        <v>1.85734</v>
      </c>
      <c r="AA370" s="64"/>
      <c r="AB370" s="64"/>
      <c r="AC370" s="64"/>
    </row>
    <row r="371" spans="1:68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852.5</v>
      </c>
      <c r="Y371" s="41">
        <f>IFERROR(SUM(Y366:Y369),"0")</f>
        <v>858.90000000000009</v>
      </c>
      <c r="Z371" s="40"/>
      <c r="AA371" s="64"/>
      <c r="AB371" s="64"/>
      <c r="AC371" s="64"/>
    </row>
    <row r="372" spans="1:68" ht="14.25" hidden="1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hidden="1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hidden="1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hidden="1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150</v>
      </c>
      <c r="Y376" s="53">
        <f t="shared" si="82"/>
        <v>150</v>
      </c>
      <c r="Z376" s="39">
        <f>IFERROR(IF(Y376=0,"",ROUNDUP(Y376/H376,0)*0.00651),"")</f>
        <v>0.32550000000000001</v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162.29999999999998</v>
      </c>
      <c r="BN376" s="75">
        <f t="shared" si="84"/>
        <v>162.29999999999998</v>
      </c>
      <c r="BO376" s="75">
        <f t="shared" si="85"/>
        <v>0.27472527472527475</v>
      </c>
      <c r="BP376" s="75">
        <f t="shared" si="86"/>
        <v>0.27472527472527475</v>
      </c>
    </row>
    <row r="377" spans="1:68" ht="37.5" hidden="1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hidden="1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50</v>
      </c>
      <c r="Y379" s="41">
        <f>IFERROR(Y373/H373,"0")+IFERROR(Y374/H374,"0")+IFERROR(Y375/H375,"0")+IFERROR(Y376/H376,"0")+IFERROR(Y377/H377,"0")+IFERROR(Y378/H378,"0")</f>
        <v>50</v>
      </c>
      <c r="Z379" s="41">
        <f>IFERROR(IF(Z373="",0,Z373),"0")+IFERROR(IF(Z374="",0,Z374),"0")+IFERROR(IF(Z375="",0,Z375),"0")+IFERROR(IF(Z376="",0,Z376),"0")+IFERROR(IF(Z377="",0,Z377),"0")+IFERROR(IF(Z378="",0,Z378),"0")</f>
        <v>0.32550000000000001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150</v>
      </c>
      <c r="Y380" s="41">
        <f>IFERROR(SUM(Y373:Y378),"0")</f>
        <v>150</v>
      </c>
      <c r="Z380" s="40"/>
      <c r="AA380" s="64"/>
      <c r="AB380" s="64"/>
      <c r="AC380" s="64"/>
    </row>
    <row r="381" spans="1:68" ht="14.25" hidden="1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hidden="1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300</v>
      </c>
      <c r="Y383" s="53">
        <f>IFERROR(IF(X383="",0,CEILING((X383/$H383),1)*$H383),"")</f>
        <v>304.2</v>
      </c>
      <c r="Z383" s="39">
        <f>IFERROR(IF(Y383=0,"",ROUNDUP(Y383/H383,0)*0.01898),"")</f>
        <v>0.74021999999999999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319.96153846153851</v>
      </c>
      <c r="BN383" s="75">
        <f>IFERROR(Y383*I383/H383,"0")</f>
        <v>324.44100000000003</v>
      </c>
      <c r="BO383" s="75">
        <f>IFERROR(1/J383*(X383/H383),"0")</f>
        <v>0.60096153846153844</v>
      </c>
      <c r="BP383" s="75">
        <f>IFERROR(1/J383*(Y383/H383),"0")</f>
        <v>0.609375</v>
      </c>
    </row>
    <row r="384" spans="1:68" ht="16.5" hidden="1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100</v>
      </c>
      <c r="Y385" s="53">
        <f>IFERROR(IF(X385="",0,CEILING((X385/$H385),1)*$H385),"")</f>
        <v>100.80000000000001</v>
      </c>
      <c r="Z385" s="39">
        <f>IFERROR(IF(Y385=0,"",ROUNDUP(Y385/H385,0)*0.01898),"")</f>
        <v>0.22776000000000002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106.17857142857143</v>
      </c>
      <c r="BN385" s="75">
        <f>IFERROR(Y385*I385/H385,"0")</f>
        <v>107.02800000000001</v>
      </c>
      <c r="BO385" s="75">
        <f>IFERROR(1/J385*(X385/H385),"0")</f>
        <v>0.18601190476190477</v>
      </c>
      <c r="BP385" s="75">
        <f>IFERROR(1/J385*(Y385/H385),"0")</f>
        <v>0.1875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50.366300366300365</v>
      </c>
      <c r="Y386" s="41">
        <f>IFERROR(Y382/H382,"0")+IFERROR(Y383/H383,"0")+IFERROR(Y384/H384,"0")+IFERROR(Y385/H385,"0")</f>
        <v>51</v>
      </c>
      <c r="Z386" s="41">
        <f>IFERROR(IF(Z382="",0,Z382),"0")+IFERROR(IF(Z383="",0,Z383),"0")+IFERROR(IF(Z384="",0,Z384),"0")+IFERROR(IF(Z385="",0,Z385),"0")</f>
        <v>0.96798000000000006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400</v>
      </c>
      <c r="Y387" s="41">
        <f>IFERROR(SUM(Y382:Y385),"0")</f>
        <v>405</v>
      </c>
      <c r="Z387" s="40"/>
      <c r="AA387" s="64"/>
      <c r="AB387" s="64"/>
      <c r="AC387" s="64"/>
    </row>
    <row r="388" spans="1:68" ht="14.25" hidden="1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hidden="1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50</v>
      </c>
      <c r="Y392" s="53">
        <f>IFERROR(IF(X392="",0,CEILING((X392/$H392),1)*$H392),"")</f>
        <v>51</v>
      </c>
      <c r="Z392" s="39">
        <f>IFERROR(IF(Y392=0,"",ROUNDUP(Y392/H392,0)*0.00651),"")</f>
        <v>0.13020000000000001</v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56.470588235294123</v>
      </c>
      <c r="BN392" s="75">
        <f>IFERROR(Y392*I392/H392,"0")</f>
        <v>57.6</v>
      </c>
      <c r="BO392" s="75">
        <f>IFERROR(1/J392*(X392/H392),"0")</f>
        <v>0.10773540185304893</v>
      </c>
      <c r="BP392" s="75">
        <f>IFERROR(1/J392*(Y392/H392),"0")</f>
        <v>0.1098901098901099</v>
      </c>
    </row>
    <row r="393" spans="1:68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19.607843137254903</v>
      </c>
      <c r="Y393" s="41">
        <f>IFERROR(Y389/H389,"0")+IFERROR(Y390/H390,"0")+IFERROR(Y391/H391,"0")+IFERROR(Y392/H392,"0")</f>
        <v>20</v>
      </c>
      <c r="Z393" s="41">
        <f>IFERROR(IF(Z389="",0,Z389),"0")+IFERROR(IF(Z390="",0,Z390),"0")+IFERROR(IF(Z391="",0,Z391),"0")+IFERROR(IF(Z392="",0,Z392),"0")</f>
        <v>0.13020000000000001</v>
      </c>
      <c r="AA393" s="64"/>
      <c r="AB393" s="64"/>
      <c r="AC393" s="64"/>
    </row>
    <row r="394" spans="1:68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50</v>
      </c>
      <c r="Y394" s="41">
        <f>IFERROR(SUM(Y389:Y392),"0")</f>
        <v>51</v>
      </c>
      <c r="Z394" s="40"/>
      <c r="AA394" s="64"/>
      <c r="AB394" s="64"/>
      <c r="AC394" s="64"/>
    </row>
    <row r="395" spans="1:68" ht="14.25" hidden="1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hidden="1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hidden="1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hidden="1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hidden="1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hidden="1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300</v>
      </c>
      <c r="Y407" s="53">
        <f>IFERROR(IF(X407="",0,CEILING((X407/$H407),1)*$H407),"")</f>
        <v>307.8</v>
      </c>
      <c r="Z407" s="39">
        <f>IFERROR(IF(Y407=0,"",ROUNDUP(Y407/H407,0)*0.01898),"")</f>
        <v>0.72123999999999999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319.22222222222223</v>
      </c>
      <c r="BN407" s="75">
        <f>IFERROR(Y407*I407/H407,"0")</f>
        <v>327.52199999999999</v>
      </c>
      <c r="BO407" s="75">
        <f>IFERROR(1/J407*(X407/H407),"0")</f>
        <v>0.57870370370370372</v>
      </c>
      <c r="BP407" s="75">
        <f>IFERROR(1/J407*(Y407/H407),"0")</f>
        <v>0.59375</v>
      </c>
    </row>
    <row r="408" spans="1:68" ht="37.5" hidden="1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hidden="1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37.037037037037038</v>
      </c>
      <c r="Y410" s="41">
        <f>IFERROR(Y407/H407,"0")+IFERROR(Y408/H408,"0")+IFERROR(Y409/H409,"0")</f>
        <v>38</v>
      </c>
      <c r="Z410" s="41">
        <f>IFERROR(IF(Z407="",0,Z407),"0")+IFERROR(IF(Z408="",0,Z408),"0")+IFERROR(IF(Z409="",0,Z409),"0")</f>
        <v>0.72123999999999999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300</v>
      </c>
      <c r="Y411" s="41">
        <f>IFERROR(SUM(Y407:Y409),"0")</f>
        <v>307.8</v>
      </c>
      <c r="Z411" s="40"/>
      <c r="AA411" s="64"/>
      <c r="AB411" s="64"/>
      <c r="AC411" s="64"/>
    </row>
    <row r="412" spans="1:68" ht="27.75" hidden="1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hidden="1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hidden="1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hidden="1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hidden="1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hidden="1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2160</v>
      </c>
      <c r="Y418" s="53">
        <f t="shared" si="87"/>
        <v>2160</v>
      </c>
      <c r="Z418" s="39">
        <f>IFERROR(IF(Y418=0,"",ROUNDUP(Y418/H418,0)*0.02039),"")</f>
        <v>2.9361599999999997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2229.1200000000003</v>
      </c>
      <c r="BN418" s="75">
        <f t="shared" si="89"/>
        <v>2229.1200000000003</v>
      </c>
      <c r="BO418" s="75">
        <f t="shared" si="90"/>
        <v>3</v>
      </c>
      <c r="BP418" s="75">
        <f t="shared" si="91"/>
        <v>3</v>
      </c>
    </row>
    <row r="419" spans="1:68" ht="27" hidden="1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hidden="1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1440</v>
      </c>
      <c r="Y421" s="53">
        <f t="shared" si="87"/>
        <v>1440</v>
      </c>
      <c r="Z421" s="39">
        <f>IFERROR(IF(Y421=0,"",ROUNDUP(Y421/H421,0)*0.02175),"")</f>
        <v>2.0880000000000001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1486.0800000000002</v>
      </c>
      <c r="BN421" s="75">
        <f t="shared" si="89"/>
        <v>1486.0800000000002</v>
      </c>
      <c r="BO421" s="75">
        <f t="shared" si="90"/>
        <v>2</v>
      </c>
      <c r="BP421" s="75">
        <f t="shared" si="91"/>
        <v>2</v>
      </c>
    </row>
    <row r="422" spans="1:68" ht="27" hidden="1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hidden="1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hidden="1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240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240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5.0241600000000002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3600</v>
      </c>
      <c r="Y426" s="41">
        <f>IFERROR(SUM(Y415:Y424),"0")</f>
        <v>3600</v>
      </c>
      <c r="Z426" s="40"/>
      <c r="AA426" s="64"/>
      <c r="AB426" s="64"/>
      <c r="AC426" s="64"/>
    </row>
    <row r="427" spans="1:68" ht="14.25" hidden="1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hidden="1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hidden="1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90</v>
      </c>
      <c r="Y434" s="53">
        <f>IFERROR(IF(X434="",0,CEILING((X434/$H434),1)*$H434),"")</f>
        <v>90</v>
      </c>
      <c r="Z434" s="39">
        <f>IFERROR(IF(Y434=0,"",ROUNDUP(Y434/H434,0)*0.01898),"")</f>
        <v>0.1898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95.19</v>
      </c>
      <c r="BN434" s="75">
        <f>IFERROR(Y434*I434/H434,"0")</f>
        <v>95.19</v>
      </c>
      <c r="BO434" s="75">
        <f>IFERROR(1/J434*(X434/H434),"0")</f>
        <v>0.15625</v>
      </c>
      <c r="BP434" s="75">
        <f>IFERROR(1/J434*(Y434/H434),"0")</f>
        <v>0.15625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60</v>
      </c>
      <c r="Y435" s="41">
        <f>IFERROR(Y433/H433,"0")+IFERROR(Y434/H434,"0")</f>
        <v>60</v>
      </c>
      <c r="Z435" s="41">
        <f>IFERROR(IF(Z433="",0,Z433),"0")+IFERROR(IF(Z434="",0,Z434),"0")</f>
        <v>1.1388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540</v>
      </c>
      <c r="Y436" s="41">
        <f>IFERROR(SUM(Y433:Y434),"0")</f>
        <v>540</v>
      </c>
      <c r="Z436" s="40"/>
      <c r="AA436" s="64"/>
      <c r="AB436" s="64"/>
      <c r="AC436" s="64"/>
    </row>
    <row r="437" spans="1:68" ht="14.25" hidden="1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hidden="1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idden="1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hidden="1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hidden="1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hidden="1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hidden="1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hidden="1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hidden="1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hidden="1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hidden="1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hidden="1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hidden="1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hidden="1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idden="1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hidden="1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hidden="1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hidden="1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hidden="1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hidden="1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39</v>
      </c>
      <c r="Y459" s="53">
        <f>IFERROR(IF(X459="",0,CEILING((X459/$H459),1)*$H459),"")</f>
        <v>45</v>
      </c>
      <c r="Z459" s="39">
        <f>IFERROR(IF(Y459=0,"",ROUNDUP(Y459/H459,0)*0.01898),"")</f>
        <v>9.4899999999999998E-2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41.248999999999995</v>
      </c>
      <c r="BN459" s="75">
        <f>IFERROR(Y459*I459/H459,"0")</f>
        <v>47.594999999999999</v>
      </c>
      <c r="BO459" s="75">
        <f>IFERROR(1/J459*(X459/H459),"0")</f>
        <v>6.7708333333333329E-2</v>
      </c>
      <c r="BP459" s="75">
        <f>IFERROR(1/J459*(Y459/H459),"0")</f>
        <v>7.8125E-2</v>
      </c>
    </row>
    <row r="460" spans="1:68" ht="37.5" hidden="1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hidden="1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4.333333333333333</v>
      </c>
      <c r="Y464" s="41">
        <f>IFERROR(Y459/H459,"0")+IFERROR(Y460/H460,"0")+IFERROR(Y461/H461,"0")+IFERROR(Y462/H462,"0")+IFERROR(Y463/H463,"0")</f>
        <v>5</v>
      </c>
      <c r="Z464" s="41">
        <f>IFERROR(IF(Z459="",0,Z459),"0")+IFERROR(IF(Z460="",0,Z460),"0")+IFERROR(IF(Z461="",0,Z461),"0")+IFERROR(IF(Z462="",0,Z462),"0")+IFERROR(IF(Z463="",0,Z463),"0")</f>
        <v>9.4899999999999998E-2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39</v>
      </c>
      <c r="Y465" s="41">
        <f>IFERROR(SUM(Y459:Y463),"0")</f>
        <v>45</v>
      </c>
      <c r="Z465" s="40"/>
      <c r="AA465" s="64"/>
      <c r="AB465" s="64"/>
      <c r="AC465" s="64"/>
    </row>
    <row r="466" spans="1:68" ht="14.25" hidden="1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hidden="1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hidden="1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hidden="1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hidden="1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hidden="1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hidden="1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hidden="1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hidden="1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hidden="1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hidden="1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hidden="1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hidden="1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hidden="1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hidden="1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hidden="1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hidden="1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hidden="1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hidden="1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hidden="1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idden="1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hidden="1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hidden="1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hidden="1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hidden="1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hidden="1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50</v>
      </c>
      <c r="Y512" s="53">
        <f>IFERROR(IF(X512="",0,CEILING((X512/$H512),1)*$H512),"")</f>
        <v>54</v>
      </c>
      <c r="Z512" s="39">
        <f>IFERROR(IF(Y512=0,"",ROUNDUP(Y512/H512,0)*0.00902),"")</f>
        <v>9.0200000000000002E-2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51.944444444444443</v>
      </c>
      <c r="BN512" s="75">
        <f>IFERROR(Y512*I512/H512,"0")</f>
        <v>56.099999999999994</v>
      </c>
      <c r="BO512" s="75">
        <f>IFERROR(1/J512*(X512/H512),"0")</f>
        <v>7.0145903479236812E-2</v>
      </c>
      <c r="BP512" s="75">
        <f>IFERROR(1/J512*(Y512/H512),"0")</f>
        <v>7.575757575757576E-2</v>
      </c>
    </row>
    <row r="513" spans="1:68" ht="27" hidden="1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9.2592592592592595</v>
      </c>
      <c r="Y517" s="41">
        <f>IFERROR(Y512/H512,"0")+IFERROR(Y513/H513,"0")+IFERROR(Y514/H514,"0")+IFERROR(Y515/H515,"0")+IFERROR(Y516/H516,"0")</f>
        <v>10</v>
      </c>
      <c r="Z517" s="41">
        <f>IFERROR(IF(Z512="",0,Z512),"0")+IFERROR(IF(Z513="",0,Z513),"0")+IFERROR(IF(Z514="",0,Z514),"0")+IFERROR(IF(Z515="",0,Z515),"0")+IFERROR(IF(Z516="",0,Z516),"0")</f>
        <v>9.0200000000000002E-2</v>
      </c>
      <c r="AA517" s="64"/>
      <c r="AB517" s="64"/>
      <c r="AC517" s="64"/>
    </row>
    <row r="518" spans="1:68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50</v>
      </c>
      <c r="Y518" s="41">
        <f>IFERROR(SUM(Y512:Y516),"0")</f>
        <v>54</v>
      </c>
      <c r="Z518" s="40"/>
      <c r="AA518" s="64"/>
      <c r="AB518" s="64"/>
      <c r="AC518" s="64"/>
    </row>
    <row r="519" spans="1:68" ht="16.5" hidden="1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hidden="1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hidden="1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hidden="1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hidden="1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hidden="1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hidden="1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hidden="1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hidden="1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hidden="1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hidden="1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hidden="1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hidden="1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hidden="1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550</v>
      </c>
      <c r="Y542" s="53">
        <f t="shared" si="103"/>
        <v>554.4</v>
      </c>
      <c r="Z542" s="39">
        <f t="shared" si="104"/>
        <v>1.2558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587.5</v>
      </c>
      <c r="BN542" s="75">
        <f t="shared" si="106"/>
        <v>592.19999999999993</v>
      </c>
      <c r="BO542" s="75">
        <f t="shared" si="107"/>
        <v>1.0016025641025641</v>
      </c>
      <c r="BP542" s="75">
        <f t="shared" si="108"/>
        <v>1.0096153846153846</v>
      </c>
    </row>
    <row r="543" spans="1:68" ht="16.5" hidden="1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hidden="1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hidden="1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hidden="1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hidden="1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hidden="1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hidden="1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hidden="1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208.33333333333331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209.99999999999997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2.5116000000000001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1100</v>
      </c>
      <c r="Y555" s="41">
        <f>IFERROR(SUM(Y539:Y553),"0")</f>
        <v>1108.8</v>
      </c>
      <c r="Z555" s="40"/>
      <c r="AA555" s="64"/>
      <c r="AB555" s="64"/>
      <c r="AC555" s="64"/>
    </row>
    <row r="556" spans="1:68" ht="14.25" hidden="1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1100</v>
      </c>
      <c r="Y557" s="53">
        <f>IFERROR(IF(X557="",0,CEILING((X557/$H557),1)*$H557),"")</f>
        <v>1103.52</v>
      </c>
      <c r="Z557" s="39">
        <f>IFERROR(IF(Y557=0,"",ROUNDUP(Y557/H557,0)*0.01196),"")</f>
        <v>2.4996399999999999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1175</v>
      </c>
      <c r="BN557" s="75">
        <f>IFERROR(Y557*I557/H557,"0")</f>
        <v>1178.76</v>
      </c>
      <c r="BO557" s="75">
        <f>IFERROR(1/J557*(X557/H557),"0")</f>
        <v>2.0032051282051282</v>
      </c>
      <c r="BP557" s="75">
        <f>IFERROR(1/J557*(Y557/H557),"0")</f>
        <v>2.0096153846153846</v>
      </c>
    </row>
    <row r="558" spans="1:68" ht="16.5" hidden="1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hidden="1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208.33333333333331</v>
      </c>
      <c r="Y560" s="41">
        <f>IFERROR(Y557/H557,"0")+IFERROR(Y558/H558,"0")+IFERROR(Y559/H559,"0")</f>
        <v>209</v>
      </c>
      <c r="Z560" s="41">
        <f>IFERROR(IF(Z557="",0,Z557),"0")+IFERROR(IF(Z558="",0,Z558),"0")+IFERROR(IF(Z559="",0,Z559),"0")</f>
        <v>2.4996399999999999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1100</v>
      </c>
      <c r="Y561" s="41">
        <f>IFERROR(SUM(Y557:Y559),"0")</f>
        <v>1103.52</v>
      </c>
      <c r="Z561" s="40"/>
      <c r="AA561" s="64"/>
      <c r="AB561" s="64"/>
      <c r="AC561" s="64"/>
    </row>
    <row r="562" spans="1:68" ht="14.25" hidden="1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hidden="1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ref="Y563:Y576" si="109"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0</v>
      </c>
      <c r="BN563" s="75">
        <f t="shared" ref="BN563:BN576" si="111">IFERROR(Y563*I563/H563,"0")</f>
        <v>0</v>
      </c>
      <c r="BO563" s="75">
        <f t="shared" ref="BO563:BO576" si="112">IFERROR(1/J563*(X563/H563),"0")</f>
        <v>0</v>
      </c>
      <c r="BP563" s="75">
        <f t="shared" ref="BP563:BP576" si="113">IFERROR(1/J563*(Y563/H563),"0")</f>
        <v>0</v>
      </c>
    </row>
    <row r="564" spans="1:68" ht="27" hidden="1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200</v>
      </c>
      <c r="Y566" s="53">
        <f t="shared" si="109"/>
        <v>200.64000000000001</v>
      </c>
      <c r="Z566" s="39">
        <f>IFERROR(IF(Y566=0,"",ROUNDUP(Y566/H566,0)*0.01196),"")</f>
        <v>0.45448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213.63636363636363</v>
      </c>
      <c r="BN566" s="75">
        <f t="shared" si="111"/>
        <v>214.32</v>
      </c>
      <c r="BO566" s="75">
        <f t="shared" si="112"/>
        <v>0.36421911421911418</v>
      </c>
      <c r="BP566" s="75">
        <f t="shared" si="113"/>
        <v>0.36538461538461542</v>
      </c>
    </row>
    <row r="567" spans="1:68" ht="27" hidden="1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hidden="1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hidden="1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hidden="1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hidden="1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hidden="1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hidden="1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hidden="1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hidden="1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37.878787878787875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38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0.45448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200</v>
      </c>
      <c r="Y578" s="41">
        <f>IFERROR(SUM(Y563:Y576),"0")</f>
        <v>200.64000000000001</v>
      </c>
      <c r="Z578" s="40"/>
      <c r="AA578" s="64"/>
      <c r="AB578" s="64"/>
      <c r="AC578" s="64"/>
    </row>
    <row r="579" spans="1:68" ht="14.25" hidden="1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hidden="1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hidden="1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hidden="1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hidden="1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hidden="1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hidden="1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hidden="1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hidden="1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hidden="1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hidden="1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hidden="1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hidden="1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hidden="1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hidden="1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hidden="1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360</v>
      </c>
      <c r="Y605" s="53">
        <f t="shared" si="114"/>
        <v>360</v>
      </c>
      <c r="Z605" s="39">
        <f>IFERROR(IF(Y605=0,"",ROUNDUP(Y605/H605,0)*0.01898),"")</f>
        <v>0.56940000000000002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373.05</v>
      </c>
      <c r="BN605" s="75">
        <f t="shared" si="116"/>
        <v>373.05</v>
      </c>
      <c r="BO605" s="75">
        <f t="shared" si="117"/>
        <v>0.46875</v>
      </c>
      <c r="BP605" s="75">
        <f t="shared" si="118"/>
        <v>0.46875</v>
      </c>
    </row>
    <row r="606" spans="1:68" ht="27" hidden="1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hidden="1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hidden="1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hidden="1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30</v>
      </c>
      <c r="Y610" s="41">
        <f>IFERROR(Y603/H603,"0")+IFERROR(Y604/H604,"0")+IFERROR(Y605/H605,"0")+IFERROR(Y606/H606,"0")+IFERROR(Y607/H607,"0")+IFERROR(Y608/H608,"0")+IFERROR(Y609/H609,"0")</f>
        <v>30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0.56940000000000002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360</v>
      </c>
      <c r="Y611" s="41">
        <f>IFERROR(SUM(Y603:Y609),"0")</f>
        <v>360</v>
      </c>
      <c r="Z611" s="40"/>
      <c r="AA611" s="64"/>
      <c r="AB611" s="64"/>
      <c r="AC611" s="64"/>
    </row>
    <row r="612" spans="1:68" ht="14.25" hidden="1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hidden="1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idden="1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hidden="1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hidden="1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hidden="1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600</v>
      </c>
      <c r="Y621" s="53">
        <f t="shared" si="119"/>
        <v>600.6</v>
      </c>
      <c r="Z621" s="39">
        <f>IFERROR(IF(Y621=0,"",ROUNDUP(Y621/H621,0)*0.00902),"")</f>
        <v>1.28986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638.57142857142856</v>
      </c>
      <c r="BN621" s="75">
        <f t="shared" si="121"/>
        <v>639.20999999999992</v>
      </c>
      <c r="BO621" s="75">
        <f t="shared" si="122"/>
        <v>1.0822510822510822</v>
      </c>
      <c r="BP621" s="75">
        <f t="shared" si="123"/>
        <v>1.0833333333333333</v>
      </c>
    </row>
    <row r="622" spans="1:68" ht="27" hidden="1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hidden="1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hidden="1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hidden="1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hidden="1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142.85714285714286</v>
      </c>
      <c r="Y627" s="41">
        <f>IFERROR(Y620/H620,"0")+IFERROR(Y621/H621,"0")+IFERROR(Y622/H622,"0")+IFERROR(Y623/H623,"0")+IFERROR(Y624/H624,"0")+IFERROR(Y625/H625,"0")+IFERROR(Y626/H626,"0")</f>
        <v>143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1.28986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600</v>
      </c>
      <c r="Y628" s="41">
        <f>IFERROR(SUM(Y620:Y626),"0")</f>
        <v>600.6</v>
      </c>
      <c r="Z628" s="40"/>
      <c r="AA628" s="64"/>
      <c r="AB628" s="64"/>
      <c r="AC628" s="64"/>
    </row>
    <row r="629" spans="1:68" ht="14.25" hidden="1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hidden="1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hidden="1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hidden="1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hidden="1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hidden="1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hidden="1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hidden="1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hidden="1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idden="1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hidden="1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hidden="1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hidden="1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hidden="1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hidden="1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hidden="1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hidden="1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idden="1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hidden="1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hidden="1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hidden="1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idden="1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hidden="1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hidden="1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hidden="1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hidden="1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hidden="1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hidden="1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idden="1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hidden="1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18023.099999999999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18099.459999999995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18885.186299857007</v>
      </c>
      <c r="Y666" s="41">
        <f>IFERROR(SUM(BN22:BN662),"0")</f>
        <v>18965.984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29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19610.186299857007</v>
      </c>
      <c r="Y668" s="41">
        <f>GrossWeightTotalR+PalletQtyTotalR*25</f>
        <v>19690.984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2637.4666879960996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2649</v>
      </c>
      <c r="Z669" s="40"/>
      <c r="AA669" s="64"/>
      <c r="AB669" s="64"/>
      <c r="AC669" s="64"/>
    </row>
    <row r="670" spans="1:68" ht="14.25" hidden="1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33.640980000000006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244.8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5133.6000000000004</v>
      </c>
      <c r="E675" s="50">
        <f>IFERROR(Y99*1,"0")+IFERROR(Y100*1,"0")+IFERROR(Y101*1,"0")+IFERROR(Y105*1,"0")+IFERROR(Y106*1,"0")+IFERROR(Y107*1,"0")+IFERROR(Y108*1,"0")+IFERROR(Y109*1,"0")+IFERROR(Y110*1,"0")</f>
        <v>367.20000000000005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261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507.6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100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2124.9</v>
      </c>
      <c r="W675" s="50">
        <f>IFERROR(Y403*1,"0")+IFERROR(Y407*1,"0")+IFERROR(Y408*1,"0")+IFERROR(Y409*1,"0")</f>
        <v>307.8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5580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45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54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2412.9599999999996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960.6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440,00"/>
        <filter val="1 782,00"/>
        <filter val="1 800,00"/>
        <filter val="100,00"/>
        <filter val="132,00"/>
        <filter val="142,86"/>
        <filter val="144,00"/>
        <filter val="150,00"/>
        <filter val="162,00"/>
        <filter val="18 023,10"/>
        <filter val="18 885,19"/>
        <filter val="19 610,19"/>
        <filter val="19,61"/>
        <filter val="2 160,00"/>
        <filter val="2 291,40"/>
        <filter val="2 594,20"/>
        <filter val="2 637,47"/>
        <filter val="20,00"/>
        <filter val="200,00"/>
        <filter val="208,33"/>
        <filter val="21,00"/>
        <filter val="215,48"/>
        <filter val="240,00"/>
        <filter val="244,00"/>
        <filter val="250,00"/>
        <filter val="27,78"/>
        <filter val="28,57"/>
        <filter val="29"/>
        <filter val="3 600,00"/>
        <filter val="30,00"/>
        <filter val="300,00"/>
        <filter val="348,67"/>
        <filter val="360,00"/>
        <filter val="362,00"/>
        <filter val="37,04"/>
        <filter val="37,88"/>
        <filter val="39,00"/>
        <filter val="4,33"/>
        <filter val="400,00"/>
        <filter val="44,93"/>
        <filter val="450,00"/>
        <filter val="478,93"/>
        <filter val="491,40"/>
        <filter val="50,00"/>
        <filter val="50,37"/>
        <filter val="500,00"/>
        <filter val="52,50"/>
        <filter val="54,52"/>
        <filter val="540,00"/>
        <filter val="550,00"/>
        <filter val="60,00"/>
        <filter val="600,00"/>
        <filter val="660,00"/>
        <filter val="691,20"/>
        <filter val="852,50"/>
        <filter val="9,26"/>
        <filter val="90,00"/>
        <filter val="92,59"/>
        <filter val="96,00"/>
      </filters>
    </filterColumn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