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1F91926-AC39-4CC3-AD75-4FDA589566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Y583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0" i="1" s="1"/>
  <c r="Y557" i="1"/>
  <c r="Y561" i="1" s="1"/>
  <c r="P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AB675" i="1" s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X338" i="1"/>
  <c r="X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BP235" i="1" s="1"/>
  <c r="BO234" i="1"/>
  <c r="BM234" i="1"/>
  <c r="Y234" i="1"/>
  <c r="BP234" i="1" s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X184" i="1"/>
  <c r="X183" i="1"/>
  <c r="BO182" i="1"/>
  <c r="BM182" i="1"/>
  <c r="Y182" i="1"/>
  <c r="Y183" i="1" s="1"/>
  <c r="P182" i="1"/>
  <c r="X178" i="1"/>
  <c r="X177" i="1"/>
  <c r="BO176" i="1"/>
  <c r="BM176" i="1"/>
  <c r="Y176" i="1"/>
  <c r="BP176" i="1" s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D675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C675" i="1" s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421" i="1" l="1"/>
  <c r="BN421" i="1"/>
  <c r="Z421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Z45" i="1"/>
  <c r="BN45" i="1"/>
  <c r="Z60" i="1"/>
  <c r="BN60" i="1"/>
  <c r="Z74" i="1"/>
  <c r="BN74" i="1"/>
  <c r="Z86" i="1"/>
  <c r="BN86" i="1"/>
  <c r="Z99" i="1"/>
  <c r="BN99" i="1"/>
  <c r="Z109" i="1"/>
  <c r="BN109" i="1"/>
  <c r="Z110" i="1"/>
  <c r="BN110" i="1"/>
  <c r="Z123" i="1"/>
  <c r="BN123" i="1"/>
  <c r="Z133" i="1"/>
  <c r="BN133" i="1"/>
  <c r="Z152" i="1"/>
  <c r="BN152" i="1"/>
  <c r="Z157" i="1"/>
  <c r="BN157" i="1"/>
  <c r="H675" i="1"/>
  <c r="Y172" i="1"/>
  <c r="Z182" i="1"/>
  <c r="Z183" i="1" s="1"/>
  <c r="BN182" i="1"/>
  <c r="BP182" i="1"/>
  <c r="Z186" i="1"/>
  <c r="BN186" i="1"/>
  <c r="Z199" i="1"/>
  <c r="BN199" i="1"/>
  <c r="Z213" i="1"/>
  <c r="BN213" i="1"/>
  <c r="Z223" i="1"/>
  <c r="BN223" i="1"/>
  <c r="Z224" i="1"/>
  <c r="BN224" i="1"/>
  <c r="Z246" i="1"/>
  <c r="BN246" i="1"/>
  <c r="Z257" i="1"/>
  <c r="BN257" i="1"/>
  <c r="Z267" i="1"/>
  <c r="Z268" i="1" s="1"/>
  <c r="BN267" i="1"/>
  <c r="BP267" i="1"/>
  <c r="Y268" i="1"/>
  <c r="Z272" i="1"/>
  <c r="BN272" i="1"/>
  <c r="Z280" i="1"/>
  <c r="BN280" i="1"/>
  <c r="Z299" i="1"/>
  <c r="BN299" i="1"/>
  <c r="Z340" i="1"/>
  <c r="BN340" i="1"/>
  <c r="Z362" i="1"/>
  <c r="BN362" i="1"/>
  <c r="Z375" i="1"/>
  <c r="BN375" i="1"/>
  <c r="Z396" i="1"/>
  <c r="BN396" i="1"/>
  <c r="Y404" i="1"/>
  <c r="BP403" i="1"/>
  <c r="BN403" i="1"/>
  <c r="Z403" i="1"/>
  <c r="Z404" i="1" s="1"/>
  <c r="BP407" i="1"/>
  <c r="BN407" i="1"/>
  <c r="Z407" i="1"/>
  <c r="Z410" i="1" s="1"/>
  <c r="BP447" i="1"/>
  <c r="BN447" i="1"/>
  <c r="Z447" i="1"/>
  <c r="BP478" i="1"/>
  <c r="BN478" i="1"/>
  <c r="Z478" i="1"/>
  <c r="BP484" i="1"/>
  <c r="BN484" i="1"/>
  <c r="Z484" i="1"/>
  <c r="BP492" i="1"/>
  <c r="BN492" i="1"/>
  <c r="Z492" i="1"/>
  <c r="BP513" i="1"/>
  <c r="BN513" i="1"/>
  <c r="Z513" i="1"/>
  <c r="BP543" i="1"/>
  <c r="BN543" i="1"/>
  <c r="Z543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Z645" i="1" s="1"/>
  <c r="BP643" i="1"/>
  <c r="BN643" i="1"/>
  <c r="Z643" i="1"/>
  <c r="BP255" i="1"/>
  <c r="BN255" i="1"/>
  <c r="Z255" i="1"/>
  <c r="BP263" i="1"/>
  <c r="BN263" i="1"/>
  <c r="Z263" i="1"/>
  <c r="BP278" i="1"/>
  <c r="BN278" i="1"/>
  <c r="Z278" i="1"/>
  <c r="BP297" i="1"/>
  <c r="BN297" i="1"/>
  <c r="Z297" i="1"/>
  <c r="BP336" i="1"/>
  <c r="BN336" i="1"/>
  <c r="Z336" i="1"/>
  <c r="BP360" i="1"/>
  <c r="BN360" i="1"/>
  <c r="Z360" i="1"/>
  <c r="Y379" i="1"/>
  <c r="BP373" i="1"/>
  <c r="BN373" i="1"/>
  <c r="Z373" i="1"/>
  <c r="Y394" i="1"/>
  <c r="BP389" i="1"/>
  <c r="BN389" i="1"/>
  <c r="Z389" i="1"/>
  <c r="Y393" i="1"/>
  <c r="BP398" i="1"/>
  <c r="BN398" i="1"/>
  <c r="Z398" i="1"/>
  <c r="BP419" i="1"/>
  <c r="BN419" i="1"/>
  <c r="Z419" i="1"/>
  <c r="BP445" i="1"/>
  <c r="BN445" i="1"/>
  <c r="Z445" i="1"/>
  <c r="BP463" i="1"/>
  <c r="BN463" i="1"/>
  <c r="Z463" i="1"/>
  <c r="J9" i="1"/>
  <c r="X667" i="1"/>
  <c r="X665" i="1"/>
  <c r="Y33" i="1"/>
  <c r="Z43" i="1"/>
  <c r="BN43" i="1"/>
  <c r="Z47" i="1"/>
  <c r="BN47" i="1"/>
  <c r="Y53" i="1"/>
  <c r="Z58" i="1"/>
  <c r="BN58" i="1"/>
  <c r="Z62" i="1"/>
  <c r="BN62" i="1"/>
  <c r="Y72" i="1"/>
  <c r="Z70" i="1"/>
  <c r="BN70" i="1"/>
  <c r="Y80" i="1"/>
  <c r="Z76" i="1"/>
  <c r="BN76" i="1"/>
  <c r="Z84" i="1"/>
  <c r="BN84" i="1"/>
  <c r="Z88" i="1"/>
  <c r="BN88" i="1"/>
  <c r="Y96" i="1"/>
  <c r="Z94" i="1"/>
  <c r="BN94" i="1"/>
  <c r="Z101" i="1"/>
  <c r="BN101" i="1"/>
  <c r="Y112" i="1"/>
  <c r="Z107" i="1"/>
  <c r="BN107" i="1"/>
  <c r="Z115" i="1"/>
  <c r="BN115" i="1"/>
  <c r="Z119" i="1"/>
  <c r="BN119" i="1"/>
  <c r="Y127" i="1"/>
  <c r="Z125" i="1"/>
  <c r="BN125" i="1"/>
  <c r="Y137" i="1"/>
  <c r="Z131" i="1"/>
  <c r="BN131" i="1"/>
  <c r="Z135" i="1"/>
  <c r="BN135" i="1"/>
  <c r="Y141" i="1"/>
  <c r="Z146" i="1"/>
  <c r="BN146" i="1"/>
  <c r="Y159" i="1"/>
  <c r="Z168" i="1"/>
  <c r="BN168" i="1"/>
  <c r="Z176" i="1"/>
  <c r="BN176" i="1"/>
  <c r="Y194" i="1"/>
  <c r="Z188" i="1"/>
  <c r="BN188" i="1"/>
  <c r="Z192" i="1"/>
  <c r="BN192" i="1"/>
  <c r="J675" i="1"/>
  <c r="Z203" i="1"/>
  <c r="BN203" i="1"/>
  <c r="BP203" i="1"/>
  <c r="Y217" i="1"/>
  <c r="Z211" i="1"/>
  <c r="BN211" i="1"/>
  <c r="Z215" i="1"/>
  <c r="BN215" i="1"/>
  <c r="Z221" i="1"/>
  <c r="BN221" i="1"/>
  <c r="Z226" i="1"/>
  <c r="BN226" i="1"/>
  <c r="Z234" i="1"/>
  <c r="BN234" i="1"/>
  <c r="Z235" i="1"/>
  <c r="BN235" i="1"/>
  <c r="Z244" i="1"/>
  <c r="BN244" i="1"/>
  <c r="Z248" i="1"/>
  <c r="BN248" i="1"/>
  <c r="BP259" i="1"/>
  <c r="BN259" i="1"/>
  <c r="Z259" i="1"/>
  <c r="BP274" i="1"/>
  <c r="BN274" i="1"/>
  <c r="Z274" i="1"/>
  <c r="O675" i="1"/>
  <c r="Y286" i="1"/>
  <c r="BP285" i="1"/>
  <c r="BN285" i="1"/>
  <c r="Z285" i="1"/>
  <c r="Z286" i="1" s="1"/>
  <c r="BP290" i="1"/>
  <c r="BN290" i="1"/>
  <c r="Z290" i="1"/>
  <c r="BP301" i="1"/>
  <c r="BN301" i="1"/>
  <c r="Z301" i="1"/>
  <c r="BP356" i="1"/>
  <c r="BN356" i="1"/>
  <c r="Z356" i="1"/>
  <c r="BN366" i="1"/>
  <c r="Z366" i="1"/>
  <c r="BP367" i="1"/>
  <c r="BN367" i="1"/>
  <c r="Z367" i="1"/>
  <c r="BP377" i="1"/>
  <c r="BN377" i="1"/>
  <c r="Z377" i="1"/>
  <c r="BP390" i="1"/>
  <c r="BN390" i="1"/>
  <c r="Z390" i="1"/>
  <c r="BP409" i="1"/>
  <c r="BN409" i="1"/>
  <c r="Z409" i="1"/>
  <c r="BP415" i="1"/>
  <c r="BN415" i="1"/>
  <c r="Z415" i="1"/>
  <c r="BP423" i="1"/>
  <c r="BN423" i="1"/>
  <c r="Z423" i="1"/>
  <c r="BP449" i="1"/>
  <c r="BN449" i="1"/>
  <c r="Z449" i="1"/>
  <c r="BP481" i="1"/>
  <c r="BN481" i="1"/>
  <c r="Z481" i="1"/>
  <c r="BP487" i="1"/>
  <c r="BN487" i="1"/>
  <c r="Z487" i="1"/>
  <c r="BP499" i="1"/>
  <c r="BN499" i="1"/>
  <c r="Z499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5" i="1"/>
  <c r="BN515" i="1"/>
  <c r="Z515" i="1"/>
  <c r="BP545" i="1"/>
  <c r="BN545" i="1"/>
  <c r="Z545" i="1"/>
  <c r="BP551" i="1"/>
  <c r="BN551" i="1"/>
  <c r="Z551" i="1"/>
  <c r="BP553" i="1"/>
  <c r="BN553" i="1"/>
  <c r="Z553" i="1"/>
  <c r="BP573" i="1"/>
  <c r="BN573" i="1"/>
  <c r="Z57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42" i="1"/>
  <c r="Y411" i="1"/>
  <c r="Y410" i="1"/>
  <c r="Y495" i="1"/>
  <c r="BP482" i="1"/>
  <c r="BN482" i="1"/>
  <c r="Z482" i="1"/>
  <c r="BP490" i="1"/>
  <c r="BN490" i="1"/>
  <c r="Z490" i="1"/>
  <c r="BP541" i="1"/>
  <c r="BN541" i="1"/>
  <c r="Z541" i="1"/>
  <c r="BP550" i="1"/>
  <c r="BN550" i="1"/>
  <c r="Z550" i="1"/>
  <c r="BP552" i="1"/>
  <c r="BN552" i="1"/>
  <c r="Z552" i="1"/>
  <c r="BP572" i="1"/>
  <c r="BN572" i="1"/>
  <c r="Z572" i="1"/>
  <c r="Y584" i="1"/>
  <c r="BP580" i="1"/>
  <c r="BN580" i="1"/>
  <c r="Z580" i="1"/>
  <c r="BP621" i="1"/>
  <c r="BN621" i="1"/>
  <c r="Z621" i="1"/>
  <c r="BP623" i="1"/>
  <c r="BN623" i="1"/>
  <c r="Z623" i="1"/>
  <c r="BP625" i="1"/>
  <c r="BN625" i="1"/>
  <c r="Z625" i="1"/>
  <c r="Y38" i="1"/>
  <c r="Y81" i="1"/>
  <c r="Y89" i="1"/>
  <c r="Y102" i="1"/>
  <c r="Y126" i="1"/>
  <c r="Y142" i="1"/>
  <c r="Y34" i="1"/>
  <c r="Y48" i="1"/>
  <c r="Y54" i="1"/>
  <c r="Y65" i="1"/>
  <c r="Y71" i="1"/>
  <c r="Y95" i="1"/>
  <c r="Y111" i="1"/>
  <c r="Y120" i="1"/>
  <c r="Y136" i="1"/>
  <c r="Y149" i="1"/>
  <c r="Y153" i="1"/>
  <c r="Y160" i="1"/>
  <c r="Y165" i="1"/>
  <c r="Y173" i="1"/>
  <c r="Y177" i="1"/>
  <c r="Y195" i="1"/>
  <c r="Y200" i="1"/>
  <c r="Y206" i="1"/>
  <c r="Y216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BP357" i="1"/>
  <c r="BN357" i="1"/>
  <c r="Z357" i="1"/>
  <c r="BP361" i="1"/>
  <c r="BN361" i="1"/>
  <c r="Z361" i="1"/>
  <c r="BP376" i="1"/>
  <c r="BN376" i="1"/>
  <c r="Z376" i="1"/>
  <c r="BP384" i="1"/>
  <c r="BN384" i="1"/>
  <c r="Z384" i="1"/>
  <c r="BP397" i="1"/>
  <c r="BN397" i="1"/>
  <c r="Z397" i="1"/>
  <c r="Y399" i="1"/>
  <c r="BP434" i="1"/>
  <c r="BN434" i="1"/>
  <c r="Z434" i="1"/>
  <c r="Y436" i="1"/>
  <c r="BP444" i="1"/>
  <c r="BN444" i="1"/>
  <c r="Z444" i="1"/>
  <c r="Y452" i="1"/>
  <c r="BP448" i="1"/>
  <c r="BN448" i="1"/>
  <c r="Z448" i="1"/>
  <c r="Y465" i="1"/>
  <c r="BP459" i="1"/>
  <c r="BN459" i="1"/>
  <c r="Z459" i="1"/>
  <c r="Y464" i="1"/>
  <c r="BP462" i="1"/>
  <c r="BN462" i="1"/>
  <c r="Z462" i="1"/>
  <c r="K675" i="1"/>
  <c r="H9" i="1"/>
  <c r="B675" i="1"/>
  <c r="X666" i="1"/>
  <c r="X668" i="1" s="1"/>
  <c r="X66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BN42" i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BN93" i="1"/>
  <c r="E675" i="1"/>
  <c r="Z100" i="1"/>
  <c r="Z102" i="1" s="1"/>
  <c r="BN100" i="1"/>
  <c r="Y103" i="1"/>
  <c r="Z106" i="1"/>
  <c r="BN106" i="1"/>
  <c r="Z108" i="1"/>
  <c r="BN108" i="1"/>
  <c r="F675" i="1"/>
  <c r="Z116" i="1"/>
  <c r="BN116" i="1"/>
  <c r="Z118" i="1"/>
  <c r="BN118" i="1"/>
  <c r="Y121" i="1"/>
  <c r="Z124" i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Y230" i="1"/>
  <c r="Z220" i="1"/>
  <c r="BN220" i="1"/>
  <c r="Z222" i="1"/>
  <c r="BN222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8" i="1"/>
  <c r="BN368" i="1"/>
  <c r="Z368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83" i="1"/>
  <c r="BN483" i="1"/>
  <c r="Z483" i="1"/>
  <c r="BP488" i="1"/>
  <c r="BN488" i="1"/>
  <c r="Z488" i="1"/>
  <c r="BP491" i="1"/>
  <c r="BN491" i="1"/>
  <c r="Z491" i="1"/>
  <c r="Y517" i="1"/>
  <c r="Y518" i="1"/>
  <c r="BP512" i="1"/>
  <c r="BN512" i="1"/>
  <c r="Z512" i="1"/>
  <c r="BP564" i="1"/>
  <c r="BN564" i="1"/>
  <c r="Z564" i="1"/>
  <c r="BP568" i="1"/>
  <c r="BN568" i="1"/>
  <c r="Z568" i="1"/>
  <c r="BP574" i="1"/>
  <c r="BN574" i="1"/>
  <c r="Z574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BP391" i="1"/>
  <c r="BN391" i="1"/>
  <c r="Z391" i="1"/>
  <c r="Y400" i="1"/>
  <c r="BP408" i="1"/>
  <c r="BN408" i="1"/>
  <c r="Z408" i="1"/>
  <c r="X675" i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BP450" i="1"/>
  <c r="BN450" i="1"/>
  <c r="Z450" i="1"/>
  <c r="Y457" i="1"/>
  <c r="BP454" i="1"/>
  <c r="BN454" i="1"/>
  <c r="Z454" i="1"/>
  <c r="Z456" i="1" s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BP514" i="1"/>
  <c r="BN514" i="1"/>
  <c r="Z514" i="1"/>
  <c r="BP540" i="1"/>
  <c r="BN540" i="1"/>
  <c r="Z540" i="1"/>
  <c r="Y554" i="1"/>
  <c r="BP544" i="1"/>
  <c r="BN544" i="1"/>
  <c r="Z544" i="1"/>
  <c r="BP549" i="1"/>
  <c r="BN549" i="1"/>
  <c r="Z549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16" i="1"/>
  <c r="BN516" i="1"/>
  <c r="Z516" i="1"/>
  <c r="Y526" i="1"/>
  <c r="BP521" i="1"/>
  <c r="BN521" i="1"/>
  <c r="Z521" i="1"/>
  <c r="Z525" i="1" s="1"/>
  <c r="AD675" i="1"/>
  <c r="BP542" i="1"/>
  <c r="BN542" i="1"/>
  <c r="Z542" i="1"/>
  <c r="BP546" i="1"/>
  <c r="BN546" i="1"/>
  <c r="Z546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10" i="1" l="1"/>
  <c r="Z435" i="1"/>
  <c r="Z393" i="1"/>
  <c r="Z370" i="1"/>
  <c r="Z342" i="1"/>
  <c r="Z303" i="1"/>
  <c r="Z177" i="1"/>
  <c r="Z337" i="1"/>
  <c r="Z583" i="1"/>
  <c r="Z588" i="1"/>
  <c r="Z120" i="1"/>
  <c r="Z80" i="1"/>
  <c r="Y667" i="1"/>
  <c r="Z33" i="1"/>
  <c r="Z264" i="1"/>
  <c r="Z577" i="1"/>
  <c r="Z554" i="1"/>
  <c r="Z500" i="1"/>
  <c r="Z495" i="1"/>
  <c r="Z451" i="1"/>
  <c r="Z386" i="1"/>
  <c r="Z379" i="1"/>
  <c r="Z425" i="1"/>
  <c r="Z363" i="1"/>
  <c r="Z230" i="1"/>
  <c r="Z216" i="1"/>
  <c r="Z194" i="1"/>
  <c r="Z172" i="1"/>
  <c r="Z148" i="1"/>
  <c r="Z136" i="1"/>
  <c r="Z126" i="1"/>
  <c r="Z111" i="1"/>
  <c r="Z95" i="1"/>
  <c r="Z71" i="1"/>
  <c r="Z64" i="1"/>
  <c r="Z48" i="1"/>
  <c r="Y666" i="1"/>
  <c r="Y668" i="1" s="1"/>
  <c r="Z399" i="1"/>
  <c r="Z281" i="1"/>
  <c r="Y669" i="1"/>
  <c r="Z627" i="1"/>
  <c r="Z638" i="1"/>
  <c r="Z617" i="1"/>
  <c r="Z159" i="1"/>
  <c r="Z89" i="1"/>
  <c r="Z464" i="1"/>
  <c r="Z517" i="1"/>
  <c r="Y665" i="1"/>
  <c r="Z251" i="1"/>
  <c r="Z239" i="1"/>
  <c r="Z670" i="1" l="1"/>
</calcChain>
</file>

<file path=xl/sharedStrings.xml><?xml version="1.0" encoding="utf-8"?>
<sst xmlns="http://schemas.openxmlformats.org/spreadsheetml/2006/main" count="3133" uniqueCount="1087">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</sst>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5" sqref="AA45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45709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Пятница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0.375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4301011380</v>
      </c>
      <c r="D42" s="775">
        <v>4607091385670</v>
      </c>
      <c r="E42" s="776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4301011540</v>
      </c>
      <c r="D43" s="775">
        <v>4607091385670</v>
      </c>
      <c r="E43" s="776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5">
        <v>4607091385687</v>
      </c>
      <c r="E45" s="776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81"/>
      <c r="R45" s="781"/>
      <c r="S45" s="781"/>
      <c r="T45" s="782"/>
      <c r="U45" s="34"/>
      <c r="V45" s="34"/>
      <c r="W45" s="35" t="s">
        <v>69</v>
      </c>
      <c r="X45" s="769">
        <v>332</v>
      </c>
      <c r="Y45" s="770">
        <f t="shared" si="6"/>
        <v>332</v>
      </c>
      <c r="Z45" s="36">
        <f>IFERROR(IF(Y45=0,"",ROUNDUP(Y45/H45,0)*0.00902),"")</f>
        <v>0.74865999999999999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349.43</v>
      </c>
      <c r="BN45" s="64">
        <f t="shared" si="8"/>
        <v>349.43</v>
      </c>
      <c r="BO45" s="64">
        <f t="shared" si="9"/>
        <v>0.62878787878787878</v>
      </c>
      <c r="BP45" s="64">
        <f t="shared" si="10"/>
        <v>0.62878787878787878</v>
      </c>
    </row>
    <row r="46" spans="1:68" ht="27" hidden="1" customHeight="1" x14ac:dyDescent="0.25">
      <c r="A46" s="54" t="s">
        <v>124</v>
      </c>
      <c r="B46" s="54" t="s">
        <v>125</v>
      </c>
      <c r="C46" s="31">
        <v>4301011565</v>
      </c>
      <c r="D46" s="775">
        <v>4680115882539</v>
      </c>
      <c r="E46" s="776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83</v>
      </c>
      <c r="Y48" s="771">
        <f>IFERROR(Y42/H42,"0")+IFERROR(Y43/H43,"0")+IFERROR(Y44/H44,"0")+IFERROR(Y45/H45,"0")+IFERROR(Y46/H46,"0")+IFERROR(Y47/H47,"0")</f>
        <v>83</v>
      </c>
      <c r="Z48" s="771">
        <f>IFERROR(IF(Z42="",0,Z42),"0")+IFERROR(IF(Z43="",0,Z43),"0")+IFERROR(IF(Z44="",0,Z44),"0")+IFERROR(IF(Z45="",0,Z45),"0")+IFERROR(IF(Z46="",0,Z46),"0")+IFERROR(IF(Z47="",0,Z47),"0")</f>
        <v>0.74865999999999999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332</v>
      </c>
      <c r="Y49" s="771">
        <f>IFERROR(SUM(Y42:Y47),"0")</f>
        <v>332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111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86.4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1039.5</v>
      </c>
      <c r="Y63" s="770">
        <f t="shared" si="11"/>
        <v>1039.5</v>
      </c>
      <c r="Z63" s="36">
        <f>IFERROR(IF(Y63=0,"",ROUNDUP(Y63/H63,0)*0.00902),"")</f>
        <v>2.0836200000000002</v>
      </c>
      <c r="AA63" s="56"/>
      <c r="AB63" s="57"/>
      <c r="AC63" s="115" t="s">
        <v>141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1088.01</v>
      </c>
      <c r="BN63" s="64">
        <f t="shared" si="13"/>
        <v>1088.01</v>
      </c>
      <c r="BO63" s="64">
        <f t="shared" si="14"/>
        <v>1.75</v>
      </c>
      <c r="BP63" s="64">
        <f t="shared" si="15"/>
        <v>1.75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231</v>
      </c>
      <c r="Y64" s="771">
        <f>IFERROR(Y57/H57,"0")+IFERROR(Y58/H58,"0")+IFERROR(Y59/H59,"0")+IFERROR(Y60/H60,"0")+IFERROR(Y61/H61,"0")+IFERROR(Y62/H62,"0")+IFERROR(Y63/H63,"0")</f>
        <v>231</v>
      </c>
      <c r="Z64" s="771">
        <f>IFERROR(IF(Z57="",0,Z57),"0")+IFERROR(IF(Z58="",0,Z58),"0")+IFERROR(IF(Z59="",0,Z59),"0")+IFERROR(IF(Z60="",0,Z60),"0")+IFERROR(IF(Z61="",0,Z61),"0")+IFERROR(IF(Z62="",0,Z62),"0")+IFERROR(IF(Z63="",0,Z63),"0")</f>
        <v>2.0836200000000002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1039.5</v>
      </c>
      <c r="Y65" s="771">
        <f>IFERROR(SUM(Y57:Y63),"0")</f>
        <v>1039.5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111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37.799999999999997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45</v>
      </c>
      <c r="Y101" s="770">
        <f>IFERROR(IF(X101="",0,CEILING((X101/$H101),1)*$H101),"")</f>
        <v>45</v>
      </c>
      <c r="Z101" s="36">
        <f>IFERROR(IF(Y101=0,"",ROUNDUP(Y101/H101,0)*0.00902),"")</f>
        <v>9.0200000000000002E-2</v>
      </c>
      <c r="AA101" s="56"/>
      <c r="AB101" s="57"/>
      <c r="AC101" s="159" t="s">
        <v>214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47.099999999999994</v>
      </c>
      <c r="BN101" s="64">
        <f>IFERROR(Y101*I101/H101,"0")</f>
        <v>47.099999999999994</v>
      </c>
      <c r="BO101" s="64">
        <f>IFERROR(1/J101*(X101/H101),"0")</f>
        <v>7.575757575757576E-2</v>
      </c>
      <c r="BP101" s="64">
        <f>IFERROR(1/J101*(Y101/H101),"0")</f>
        <v>7.575757575757576E-2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10</v>
      </c>
      <c r="Y102" s="771">
        <f>IFERROR(Y99/H99,"0")+IFERROR(Y100/H100,"0")+IFERROR(Y101/H101,"0")</f>
        <v>10</v>
      </c>
      <c r="Z102" s="771">
        <f>IFERROR(IF(Z99="",0,Z99),"0")+IFERROR(IF(Z100="",0,Z100),"0")+IFERROR(IF(Z101="",0,Z101),"0")</f>
        <v>9.0200000000000002E-2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45</v>
      </c>
      <c r="Y103" s="771">
        <f>IFERROR(SUM(Y99:Y101),"0")</f>
        <v>45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215</v>
      </c>
      <c r="B105" s="54" t="s">
        <v>216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113.4</v>
      </c>
      <c r="Y107" s="770">
        <f t="shared" si="26"/>
        <v>113.4</v>
      </c>
      <c r="Z107" s="36">
        <f>IFERROR(IF(Y107=0,"",ROUNDUP(Y107/H107,0)*0.00651),"")</f>
        <v>0.27342</v>
      </c>
      <c r="AA107" s="56"/>
      <c r="AB107" s="57"/>
      <c r="AC107" s="165" t="s">
        <v>217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123.98399999999999</v>
      </c>
      <c r="BN107" s="64">
        <f t="shared" si="28"/>
        <v>123.98399999999999</v>
      </c>
      <c r="BO107" s="64">
        <f t="shared" si="29"/>
        <v>0.23076923076923078</v>
      </c>
      <c r="BP107" s="64">
        <f t="shared" si="30"/>
        <v>0.23076923076923078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226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21" t="s">
        <v>227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42</v>
      </c>
      <c r="Y111" s="771">
        <f>IFERROR(Y105/H105,"0")+IFERROR(Y106/H106,"0")+IFERROR(Y107/H107,"0")+IFERROR(Y108/H108,"0")+IFERROR(Y109/H109,"0")+IFERROR(Y110/H110,"0")</f>
        <v>42</v>
      </c>
      <c r="Z111" s="771">
        <f>IFERROR(IF(Z105="",0,Z105),"0")+IFERROR(IF(Z106="",0,Z106),"0")+IFERROR(IF(Z107="",0,Z107),"0")+IFERROR(IF(Z108="",0,Z108),"0")+IFERROR(IF(Z109="",0,Z109),"0")+IFERROR(IF(Z110="",0,Z110),"0")</f>
        <v>0.27342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113.4</v>
      </c>
      <c r="Y112" s="771">
        <f>IFERROR(SUM(Y105:Y110),"0")</f>
        <v>113.4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729</v>
      </c>
      <c r="Y118" s="770">
        <f>IFERROR(IF(X118="",0,CEILING((X118/$H118),1)*$H118),"")</f>
        <v>729</v>
      </c>
      <c r="Z118" s="36">
        <f>IFERROR(IF(Y118=0,"",ROUNDUP(Y118/H118,0)*0.00902),"")</f>
        <v>1.4612400000000001</v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763.02</v>
      </c>
      <c r="BN118" s="64">
        <f>IFERROR(Y118*I118/H118,"0")</f>
        <v>763.02</v>
      </c>
      <c r="BO118" s="64">
        <f>IFERROR(1/J118*(X118/H118),"0")</f>
        <v>1.2272727272727273</v>
      </c>
      <c r="BP118" s="64">
        <f>IFERROR(1/J118*(Y118/H118),"0")</f>
        <v>1.2272727272727273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162</v>
      </c>
      <c r="Y120" s="771">
        <f>IFERROR(Y115/H115,"0")+IFERROR(Y116/H116,"0")+IFERROR(Y117/H117,"0")+IFERROR(Y118/H118,"0")+IFERROR(Y119/H119,"0")</f>
        <v>162</v>
      </c>
      <c r="Z120" s="771">
        <f>IFERROR(IF(Z115="",0,Z115),"0")+IFERROR(IF(Z116="",0,Z116),"0")+IFERROR(IF(Z117="",0,Z117),"0")+IFERROR(IF(Z118="",0,Z118),"0")+IFERROR(IF(Z119="",0,Z119),"0")</f>
        <v>1.4612400000000001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729</v>
      </c>
      <c r="Y121" s="771">
        <f>IFERROR(SUM(Y115:Y119),"0")</f>
        <v>729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37.5" hidden="1" customHeight="1" x14ac:dyDescent="0.25">
      <c r="A129" s="54" t="s">
        <v>246</v>
      </c>
      <c r="B129" s="54" t="s">
        <v>247</v>
      </c>
      <c r="C129" s="31">
        <v>4301051360</v>
      </c>
      <c r="D129" s="775">
        <v>4607091385168</v>
      </c>
      <c r="E129" s="776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hidden="1" customHeight="1" x14ac:dyDescent="0.25">
      <c r="A130" s="54" t="s">
        <v>246</v>
      </c>
      <c r="B130" s="54" t="s">
        <v>249</v>
      </c>
      <c r="C130" s="31">
        <v>4301051625</v>
      </c>
      <c r="D130" s="775">
        <v>4607091385168</v>
      </c>
      <c r="E130" s="776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923.4</v>
      </c>
      <c r="Y133" s="770">
        <f t="shared" si="31"/>
        <v>923.40000000000009</v>
      </c>
      <c r="Z133" s="36">
        <f>IFERROR(IF(Y133=0,"",ROUNDUP(Y133/H133,0)*0.00651),"")</f>
        <v>2.2264200000000001</v>
      </c>
      <c r="AA133" s="56"/>
      <c r="AB133" s="57"/>
      <c r="AC133" s="197" t="s">
        <v>248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1009.5839999999999</v>
      </c>
      <c r="BN133" s="64">
        <f t="shared" si="33"/>
        <v>1009.5839999999999</v>
      </c>
      <c r="BO133" s="64">
        <f t="shared" si="34"/>
        <v>1.8791208791208789</v>
      </c>
      <c r="BP133" s="64">
        <f t="shared" si="35"/>
        <v>1.8791208791208793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341.99999999999994</v>
      </c>
      <c r="Y136" s="771">
        <f>IFERROR(Y129/H129,"0")+IFERROR(Y130/H130,"0")+IFERROR(Y131/H131,"0")+IFERROR(Y132/H132,"0")+IFERROR(Y133/H133,"0")+IFERROR(Y134/H134,"0")+IFERROR(Y135/H135,"0")</f>
        <v>342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2.2264200000000001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923.4</v>
      </c>
      <c r="Y137" s="771">
        <f>IFERROR(SUM(Y129:Y135),"0")</f>
        <v>923.40000000000009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274</v>
      </c>
      <c r="B147" s="54" t="s">
        <v>277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278</v>
      </c>
      <c r="B151" s="54" t="s">
        <v>279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516</v>
      </c>
      <c r="Y223" s="770">
        <f t="shared" si="46"/>
        <v>516</v>
      </c>
      <c r="Z223" s="36">
        <f t="shared" ref="Z223:Z229" si="51">IFERROR(IF(Y223=0,"",ROUNDUP(Y223/H223,0)*0.00651),"")</f>
        <v>1.3996500000000001</v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574.05000000000007</v>
      </c>
      <c r="BN223" s="64">
        <f t="shared" si="48"/>
        <v>574.05000000000007</v>
      </c>
      <c r="BO223" s="64">
        <f t="shared" si="49"/>
        <v>1.1813186813186813</v>
      </c>
      <c r="BP223" s="64">
        <f t="shared" si="50"/>
        <v>1.1813186813186813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520.80000000000007</v>
      </c>
      <c r="Y225" s="770">
        <f t="shared" si="46"/>
        <v>520.79999999999995</v>
      </c>
      <c r="Z225" s="36">
        <f t="shared" si="51"/>
        <v>1.4126700000000001</v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575.48400000000015</v>
      </c>
      <c r="BN225" s="64">
        <f t="shared" si="48"/>
        <v>575.48400000000004</v>
      </c>
      <c r="BO225" s="64">
        <f t="shared" si="49"/>
        <v>1.1923076923076925</v>
      </c>
      <c r="BP225" s="64">
        <f t="shared" si="50"/>
        <v>1.1923076923076923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432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432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2.8123200000000002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1036.8000000000002</v>
      </c>
      <c r="Y231" s="771">
        <f>IFERROR(SUM(Y219:Y229),"0")</f>
        <v>1036.8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395</v>
      </c>
      <c r="B234" s="54" t="s">
        <v>398</v>
      </c>
      <c r="C234" s="31">
        <v>4301060404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68</v>
      </c>
      <c r="N234" s="33"/>
      <c r="O234" s="32">
        <v>40</v>
      </c>
      <c r="P234" s="8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399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395</v>
      </c>
      <c r="B235" s="54" t="s">
        <v>400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153</v>
      </c>
      <c r="N235" s="33"/>
      <c r="O235" s="32">
        <v>30</v>
      </c>
      <c r="P235" s="1023" t="s">
        <v>401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110</v>
      </c>
      <c r="L243" s="32"/>
      <c r="M243" s="33" t="s">
        <v>415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416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417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110</v>
      </c>
      <c r="L244" s="32"/>
      <c r="M244" s="33" t="s">
        <v>111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110</v>
      </c>
      <c r="L246" s="32"/>
      <c r="M246" s="33" t="s">
        <v>415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416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424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110</v>
      </c>
      <c r="L247" s="32"/>
      <c r="M247" s="33" t="s">
        <v>114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425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418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425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110</v>
      </c>
      <c r="L255" s="32"/>
      <c r="M255" s="33" t="s">
        <v>415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110</v>
      </c>
      <c r="L256" s="32"/>
      <c r="M256" s="33" t="s">
        <v>111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110</v>
      </c>
      <c r="L258" s="32"/>
      <c r="M258" s="33" t="s">
        <v>415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443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110</v>
      </c>
      <c r="L259" s="32"/>
      <c r="M259" s="33" t="s">
        <v>111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444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437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444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461</v>
      </c>
      <c r="B273" s="54" t="s">
        <v>462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110</v>
      </c>
      <c r="L273" s="32"/>
      <c r="M273" s="33" t="s">
        <v>415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110</v>
      </c>
      <c r="L274" s="32"/>
      <c r="M274" s="33" t="s">
        <v>111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4301011313</v>
      </c>
      <c r="D275" s="775">
        <v>4607091385984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4301011853</v>
      </c>
      <c r="D276" s="775">
        <v>4680115885851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4301011319</v>
      </c>
      <c r="D277" s="775">
        <v>4607091387469</v>
      </c>
      <c r="E277" s="776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4301011852</v>
      </c>
      <c r="D278" s="775">
        <v>4680115885844</v>
      </c>
      <c r="E278" s="776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4301011316</v>
      </c>
      <c r="D279" s="775">
        <v>4607091387438</v>
      </c>
      <c r="E279" s="776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4301011851</v>
      </c>
      <c r="D280" s="775">
        <v>4680115885820</v>
      </c>
      <c r="E280" s="776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425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140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142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425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425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415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/>
      <c r="M357" s="33" t="s">
        <v>114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4301011337</v>
      </c>
      <c r="D361" s="775">
        <v>4607091386011</v>
      </c>
      <c r="E361" s="776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4301011859</v>
      </c>
      <c r="D362" s="775">
        <v>4680115885608</v>
      </c>
      <c r="E362" s="776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563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4301060325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616</v>
      </c>
      <c r="C385" s="31">
        <v>4301060484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153</v>
      </c>
      <c r="N385" s="33"/>
      <c r="O385" s="32">
        <v>30</v>
      </c>
      <c r="P385" s="1175" t="s">
        <v>617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25.2</v>
      </c>
      <c r="Y408" s="770">
        <f>IFERROR(IF(X408="",0,CEILING((X408/$H408),1)*$H408),"")</f>
        <v>25.200000000000003</v>
      </c>
      <c r="Z408" s="36">
        <f>IFERROR(IF(Y408=0,"",ROUNDUP(Y408/H408,0)*0.00651),"")</f>
        <v>7.8119999999999995E-2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28.223999999999997</v>
      </c>
      <c r="BN408" s="64">
        <f>IFERROR(Y408*I408/H408,"0")</f>
        <v>28.224</v>
      </c>
      <c r="BO408" s="64">
        <f>IFERROR(1/J408*(X408/H408),"0")</f>
        <v>6.5934065934065936E-2</v>
      </c>
      <c r="BP408" s="64">
        <f>IFERROR(1/J408*(Y408/H408),"0")</f>
        <v>6.5934065934065936E-2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1010.1</v>
      </c>
      <c r="Y409" s="770">
        <f>IFERROR(IF(X409="",0,CEILING((X409/$H409),1)*$H409),"")</f>
        <v>1010.1</v>
      </c>
      <c r="Z409" s="36">
        <f>IFERROR(IF(Y409=0,"",ROUNDUP(Y409/H409,0)*0.00651),"")</f>
        <v>3.13131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1125.54</v>
      </c>
      <c r="BN409" s="64">
        <f>IFERROR(Y409*I409/H409,"0")</f>
        <v>1125.54</v>
      </c>
      <c r="BO409" s="64">
        <f>IFERROR(1/J409*(X409/H409),"0")</f>
        <v>2.6428571428571432</v>
      </c>
      <c r="BP409" s="64">
        <f>IFERROR(1/J409*(Y409/H409),"0")</f>
        <v>2.6428571428571432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493</v>
      </c>
      <c r="Y410" s="771">
        <f>IFERROR(Y407/H407,"0")+IFERROR(Y408/H408,"0")+IFERROR(Y409/H409,"0")</f>
        <v>493</v>
      </c>
      <c r="Z410" s="771">
        <f>IFERROR(IF(Z407="",0,Z407),"0")+IFERROR(IF(Z408="",0,Z408),"0")+IFERROR(IF(Z409="",0,Z409),"0")</f>
        <v>3.2094300000000002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1035.3</v>
      </c>
      <c r="Y411" s="771">
        <f>IFERROR(SUM(Y407:Y409),"0")</f>
        <v>1035.3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655</v>
      </c>
      <c r="B415" s="54" t="s">
        <v>656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/>
      <c r="M415" s="33" t="s">
        <v>415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657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hidden="1" customHeight="1" x14ac:dyDescent="0.25">
      <c r="A416" s="54" t="s">
        <v>655</v>
      </c>
      <c r="B416" s="54" t="s">
        <v>658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 t="s">
        <v>122</v>
      </c>
      <c r="M416" s="33" t="s">
        <v>68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659</v>
      </c>
      <c r="AG416" s="64"/>
      <c r="AJ416" s="68" t="s">
        <v>123</v>
      </c>
      <c r="AK416" s="68">
        <v>720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hidden="1" customHeight="1" x14ac:dyDescent="0.25">
      <c r="A417" s="54" t="s">
        <v>660</v>
      </c>
      <c r="B417" s="54" t="s">
        <v>661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/>
      <c r="M417" s="33" t="s">
        <v>415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657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660</v>
      </c>
      <c r="B418" s="54" t="s">
        <v>662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 t="s">
        <v>122</v>
      </c>
      <c r="M418" s="33" t="s">
        <v>68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663</v>
      </c>
      <c r="AG418" s="64"/>
      <c r="AJ418" s="68" t="s">
        <v>123</v>
      </c>
      <c r="AK418" s="68">
        <v>720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4301011339</v>
      </c>
      <c r="D419" s="775">
        <v>4607091383997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IFERROR(IF(Y419=0,"",ROUNDUP(Y419/H419,0)*0.02175),"")</f>
        <v/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667</v>
      </c>
      <c r="B420" s="54" t="s">
        <v>668</v>
      </c>
      <c r="C420" s="31">
        <v>4301011943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/>
      <c r="M420" s="33" t="s">
        <v>415</v>
      </c>
      <c r="N420" s="33"/>
      <c r="O420" s="32">
        <v>60</v>
      </c>
      <c r="P420" s="12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IFERROR(IF(Y420=0,"",ROUNDUP(Y420/H420,0)*0.02039),"")</f>
        <v/>
      </c>
      <c r="AA420" s="56"/>
      <c r="AB420" s="57"/>
      <c r="AC420" s="493" t="s">
        <v>657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37.5" hidden="1" customHeight="1" x14ac:dyDescent="0.25">
      <c r="A421" s="54" t="s">
        <v>667</v>
      </c>
      <c r="B421" s="54" t="s">
        <v>669</v>
      </c>
      <c r="C421" s="31">
        <v>4301011867</v>
      </c>
      <c r="D421" s="775">
        <v>4680115884830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 t="s">
        <v>122</v>
      </c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 t="s">
        <v>123</v>
      </c>
      <c r="AK421" s="68">
        <v>720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663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670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idden="1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72"/>
      <c r="AB425" s="772"/>
      <c r="AC425" s="772"/>
    </row>
    <row r="426" spans="1:68" hidden="1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0</v>
      </c>
      <c r="Y426" s="771">
        <f>IFERROR(SUM(Y415:Y424),"0")</f>
        <v>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hidden="1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hidden="1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4301011312</v>
      </c>
      <c r="D447" s="775">
        <v>4607091384192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4301011874</v>
      </c>
      <c r="D448" s="775">
        <v>4680115884892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727</v>
      </c>
      <c r="B461" s="54" t="s">
        <v>728</v>
      </c>
      <c r="C461" s="31">
        <v>4301051297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727</v>
      </c>
      <c r="B462" s="54" t="s">
        <v>730</v>
      </c>
      <c r="C462" s="31">
        <v>4301051634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25.2</v>
      </c>
      <c r="Y487" s="770">
        <f t="shared" si="97"/>
        <v>25.200000000000003</v>
      </c>
      <c r="Z487" s="36">
        <f t="shared" si="102"/>
        <v>6.0240000000000002E-2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26.759999999999998</v>
      </c>
      <c r="BN487" s="64">
        <f t="shared" si="99"/>
        <v>26.76</v>
      </c>
      <c r="BO487" s="64">
        <f t="shared" si="100"/>
        <v>5.1282051282051287E-2</v>
      </c>
      <c r="BP487" s="64">
        <f t="shared" si="101"/>
        <v>5.1282051282051287E-2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5" t="s">
        <v>783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751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785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12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12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6.0240000000000002E-2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25.2</v>
      </c>
      <c r="Y496" s="771">
        <f>IFERROR(SUM(Y477:Y494),"0")</f>
        <v>25.200000000000003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88.199999999999989</v>
      </c>
      <c r="Y515" s="770">
        <f>IFERROR(IF(X515="",0,CEILING((X515/$H515),1)*$H515),"")</f>
        <v>88.2</v>
      </c>
      <c r="Z515" s="36">
        <f>IFERROR(IF(Y515=0,"",ROUNDUP(Y515/H515,0)*0.00502),"")</f>
        <v>0.21084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93.659999999999982</v>
      </c>
      <c r="BN515" s="64">
        <f>IFERROR(Y515*I515/H515,"0")</f>
        <v>93.66</v>
      </c>
      <c r="BO515" s="64">
        <f>IFERROR(1/J515*(X515/H515),"0")</f>
        <v>0.17948717948717949</v>
      </c>
      <c r="BP515" s="64">
        <f>IFERROR(1/J515*(Y515/H515),"0")</f>
        <v>0.17948717948717952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41.999999999999993</v>
      </c>
      <c r="Y517" s="771">
        <f>IFERROR(Y512/H512,"0")+IFERROR(Y513/H513,"0")+IFERROR(Y514/H514,"0")+IFERROR(Y515/H515,"0")+IFERROR(Y516/H516,"0")</f>
        <v>42</v>
      </c>
      <c r="Z517" s="771">
        <f>IFERROR(IF(Z512="",0,Z512),"0")+IFERROR(IF(Z513="",0,Z513),"0")+IFERROR(IF(Z514="",0,Z514),"0")+IFERROR(IF(Z515="",0,Z515),"0")+IFERROR(IF(Z516="",0,Z516),"0")</f>
        <v>0.21084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88.199999999999989</v>
      </c>
      <c r="Y518" s="771">
        <f>IFERROR(SUM(Y512:Y516),"0")</f>
        <v>88.2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111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111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111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111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idden="1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hidden="1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4301020222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0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875</v>
      </c>
      <c r="B558" s="54" t="s">
        <v>878</v>
      </c>
      <c r="C558" s="31">
        <v>4301020334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976" t="s">
        <v>879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70</v>
      </c>
      <c r="P564" s="1028" t="s">
        <v>890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891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892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70</v>
      </c>
      <c r="P566" s="1016" t="s">
        <v>896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897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894</v>
      </c>
      <c r="B567" s="54" t="s">
        <v>898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121</v>
      </c>
      <c r="L568" s="32"/>
      <c r="M568" s="33" t="s">
        <v>111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111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893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891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910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961" t="s">
        <v>911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891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899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897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43" t="s">
        <v>916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897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40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45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5367.8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5367.8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5804.8460000000005</v>
      </c>
      <c r="Y666" s="771">
        <f>IFERROR(SUM(BN22:BN662),"0")</f>
        <v>5804.8460000000005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12</v>
      </c>
      <c r="Y667" s="38">
        <f>ROUNDUP(SUM(BP22:BP662),0)</f>
        <v>12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6104.8460000000005</v>
      </c>
      <c r="Y668" s="771">
        <f>GrossWeightTotalR+PalletQtyTotalR*25</f>
        <v>6104.8460000000005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1849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1849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13.17639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332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1039.5</v>
      </c>
      <c r="E675" s="46">
        <f>IFERROR(Y99*1,"0")+IFERROR(Y100*1,"0")+IFERROR(Y101*1,"0")+IFERROR(Y105*1,"0")+IFERROR(Y106*1,"0")+IFERROR(Y107*1,"0")+IFERROR(Y108*1,"0")+IFERROR(Y109*1,"0")+IFERROR(Y110*1,"0")</f>
        <v>158.4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1652.4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1036.8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1035.3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25.200000000000003</v>
      </c>
      <c r="AA675" s="46">
        <f>IFERROR(Y508*1,"0")+IFERROR(Y512*1,"0")+IFERROR(Y513*1,"0")+IFERROR(Y514*1,"0")+IFERROR(Y515*1,"0")+IFERROR(Y516*1,"0")</f>
        <v>88.2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oW9+bOxK7OB0y07dxCus0c85DcMfWs6sQkjDl/BzVusj0clqgdnD1pjIg4hVCfejB4wnYQ3psvFOzAxVopeySQ==" saltValue="J59nYpm7bLvVR4KmyB/A7A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0,10"/>
        <filter val="1 035,30"/>
        <filter val="1 036,80"/>
        <filter val="1 039,50"/>
        <filter val="1 849,00"/>
        <filter val="10,00"/>
        <filter val="113,40"/>
        <filter val="12"/>
        <filter val="12,00"/>
        <filter val="162,00"/>
        <filter val="231,00"/>
        <filter val="25,20"/>
        <filter val="332,00"/>
        <filter val="342,00"/>
        <filter val="42,00"/>
        <filter val="432,00"/>
        <filter val="45,00"/>
        <filter val="493,00"/>
        <filter val="5 367,80"/>
        <filter val="5 804,85"/>
        <filter val="516,00"/>
        <filter val="520,80"/>
        <filter val="6 104,85"/>
        <filter val="729,00"/>
        <filter val="83,00"/>
        <filter val="88,20"/>
        <filter val="923,4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63 X101 X107 X133 X416 X418 X421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70 X301" xr:uid="{00000000-0002-0000-0000-000012000000}">
      <formula1>IF(AK58&gt;0,OR(X58=0,AND(IF(X58-AK58&gt;=0,TRUE,FALSE),X58&gt;0,IF(X58/(H58*K58)=ROUND(X58/(H58*K58),0),TRUE,FALSE))),FALSE)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wvsedMsXacr+TmX0O41/OB9NEmLhSCBUWP9dPD5Rr51kC5zNOPl/ZxCsv6w3ast6CUfpyuOSKZpK/ws12gViw==" saltValue="tv9ElXtjYRREhXrgFaIr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2025-02-19T12:01:50Z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