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27D6F9-96A1-4D80-9BBE-252C1A9BC1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Y598" i="1" s="1"/>
  <c r="P597" i="1"/>
  <c r="X595" i="1"/>
  <c r="X594" i="1"/>
  <c r="BO593" i="1"/>
  <c r="BM593" i="1"/>
  <c r="Y593" i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O571" i="1"/>
  <c r="BM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BO566" i="1"/>
  <c r="BM566" i="1"/>
  <c r="Y566" i="1"/>
  <c r="BP566" i="1" s="1"/>
  <c r="BO565" i="1"/>
  <c r="BM565" i="1"/>
  <c r="Y565" i="1"/>
  <c r="BP565" i="1" s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P559" i="1" s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BP541" i="1" s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Y526" i="1" s="1"/>
  <c r="P522" i="1"/>
  <c r="BP521" i="1"/>
  <c r="BO521" i="1"/>
  <c r="BN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BP480" i="1" s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BP455" i="1" s="1"/>
  <c r="P455" i="1"/>
  <c r="BO454" i="1"/>
  <c r="BM454" i="1"/>
  <c r="Y454" i="1"/>
  <c r="Z454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BP409" i="1" s="1"/>
  <c r="P409" i="1"/>
  <c r="BO408" i="1"/>
  <c r="BM408" i="1"/>
  <c r="Y408" i="1"/>
  <c r="BP408" i="1" s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4" i="1" s="1"/>
  <c r="X387" i="1"/>
  <c r="X386" i="1"/>
  <c r="BO385" i="1"/>
  <c r="BM385" i="1"/>
  <c r="Y385" i="1"/>
  <c r="BP385" i="1" s="1"/>
  <c r="P385" i="1"/>
  <c r="BO384" i="1"/>
  <c r="BM384" i="1"/>
  <c r="Y384" i="1"/>
  <c r="BP384" i="1" s="1"/>
  <c r="BO383" i="1"/>
  <c r="BM383" i="1"/>
  <c r="Y383" i="1"/>
  <c r="P383" i="1"/>
  <c r="BO382" i="1"/>
  <c r="BM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Y240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P156" i="1"/>
  <c r="BO156" i="1"/>
  <c r="BN156" i="1"/>
  <c r="BM156" i="1"/>
  <c r="Z156" i="1"/>
  <c r="Y156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N123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X96" i="1"/>
  <c r="X95" i="1"/>
  <c r="BO94" i="1"/>
  <c r="BM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99" i="1" l="1"/>
  <c r="BN499" i="1"/>
  <c r="Z499" i="1"/>
  <c r="BP514" i="1"/>
  <c r="BN514" i="1"/>
  <c r="Z514" i="1"/>
  <c r="BP563" i="1"/>
  <c r="BN563" i="1"/>
  <c r="Z563" i="1"/>
  <c r="BP567" i="1"/>
  <c r="BN567" i="1"/>
  <c r="Z567" i="1"/>
  <c r="BP571" i="1"/>
  <c r="BN571" i="1"/>
  <c r="Z571" i="1"/>
  <c r="BP581" i="1"/>
  <c r="BN581" i="1"/>
  <c r="Z581" i="1"/>
  <c r="BP604" i="1"/>
  <c r="BN604" i="1"/>
  <c r="Z604" i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X665" i="1"/>
  <c r="Z45" i="1"/>
  <c r="BN45" i="1"/>
  <c r="Z60" i="1"/>
  <c r="BN60" i="1"/>
  <c r="Z74" i="1"/>
  <c r="BN74" i="1"/>
  <c r="Y81" i="1"/>
  <c r="Z86" i="1"/>
  <c r="BN86" i="1"/>
  <c r="Z99" i="1"/>
  <c r="BN99" i="1"/>
  <c r="Y102" i="1"/>
  <c r="Z109" i="1"/>
  <c r="BN109" i="1"/>
  <c r="Z110" i="1"/>
  <c r="BN110" i="1"/>
  <c r="Z123" i="1"/>
  <c r="Z124" i="1"/>
  <c r="BN124" i="1"/>
  <c r="Y137" i="1"/>
  <c r="Z140" i="1"/>
  <c r="BN140" i="1"/>
  <c r="Z145" i="1"/>
  <c r="Z148" i="1" s="1"/>
  <c r="BN145" i="1"/>
  <c r="Y148" i="1"/>
  <c r="Z163" i="1"/>
  <c r="Z164" i="1" s="1"/>
  <c r="BN163" i="1"/>
  <c r="BP163" i="1"/>
  <c r="Z167" i="1"/>
  <c r="BN167" i="1"/>
  <c r="Y172" i="1"/>
  <c r="Z187" i="1"/>
  <c r="BN187" i="1"/>
  <c r="Z198" i="1"/>
  <c r="BN198" i="1"/>
  <c r="Y201" i="1"/>
  <c r="Z212" i="1"/>
  <c r="BN212" i="1"/>
  <c r="Z224" i="1"/>
  <c r="BN224" i="1"/>
  <c r="Z246" i="1"/>
  <c r="BN246" i="1"/>
  <c r="Z257" i="1"/>
  <c r="BN257" i="1"/>
  <c r="Z267" i="1"/>
  <c r="Z268" i="1" s="1"/>
  <c r="BN267" i="1"/>
  <c r="BP267" i="1"/>
  <c r="Y268" i="1"/>
  <c r="Z272" i="1"/>
  <c r="BN272" i="1"/>
  <c r="Y281" i="1"/>
  <c r="Z280" i="1"/>
  <c r="BN280" i="1"/>
  <c r="Z299" i="1"/>
  <c r="BN299" i="1"/>
  <c r="Z336" i="1"/>
  <c r="BN336" i="1"/>
  <c r="Z360" i="1"/>
  <c r="BN360" i="1"/>
  <c r="Z374" i="1"/>
  <c r="BN374" i="1"/>
  <c r="Z408" i="1"/>
  <c r="BN408" i="1"/>
  <c r="Z422" i="1"/>
  <c r="BN422" i="1"/>
  <c r="Z446" i="1"/>
  <c r="BN446" i="1"/>
  <c r="Z455" i="1"/>
  <c r="Z456" i="1" s="1"/>
  <c r="BN455" i="1"/>
  <c r="Z481" i="1"/>
  <c r="BN481" i="1"/>
  <c r="Z482" i="1"/>
  <c r="BN482" i="1"/>
  <c r="Z487" i="1"/>
  <c r="BN487" i="1"/>
  <c r="BP490" i="1"/>
  <c r="BN490" i="1"/>
  <c r="Z490" i="1"/>
  <c r="BP513" i="1"/>
  <c r="BN513" i="1"/>
  <c r="Z513" i="1"/>
  <c r="AD675" i="1"/>
  <c r="BP542" i="1"/>
  <c r="BN542" i="1"/>
  <c r="Z542" i="1"/>
  <c r="BP564" i="1"/>
  <c r="BN564" i="1"/>
  <c r="Z564" i="1"/>
  <c r="BP568" i="1"/>
  <c r="BN568" i="1"/>
  <c r="Z568" i="1"/>
  <c r="BP574" i="1"/>
  <c r="BN574" i="1"/>
  <c r="Z574" i="1"/>
  <c r="BP603" i="1"/>
  <c r="BN603" i="1"/>
  <c r="Z603" i="1"/>
  <c r="BP605" i="1"/>
  <c r="BN605" i="1"/>
  <c r="Z60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589" i="1"/>
  <c r="Z22" i="1"/>
  <c r="Z23" i="1" s="1"/>
  <c r="BN22" i="1"/>
  <c r="BP22" i="1"/>
  <c r="BP70" i="1"/>
  <c r="BN70" i="1"/>
  <c r="Z70" i="1"/>
  <c r="BP84" i="1"/>
  <c r="BN84" i="1"/>
  <c r="Z84" i="1"/>
  <c r="BP94" i="1"/>
  <c r="BN94" i="1"/>
  <c r="Z94" i="1"/>
  <c r="Y33" i="1"/>
  <c r="Z43" i="1"/>
  <c r="BN43" i="1"/>
  <c r="Z47" i="1"/>
  <c r="BN47" i="1"/>
  <c r="Y53" i="1"/>
  <c r="Z58" i="1"/>
  <c r="BN58" i="1"/>
  <c r="BP62" i="1"/>
  <c r="BN62" i="1"/>
  <c r="Z62" i="1"/>
  <c r="BP76" i="1"/>
  <c r="BN76" i="1"/>
  <c r="Z76" i="1"/>
  <c r="BP88" i="1"/>
  <c r="BN88" i="1"/>
  <c r="Z88" i="1"/>
  <c r="BP397" i="1"/>
  <c r="BN397" i="1"/>
  <c r="Z397" i="1"/>
  <c r="BP420" i="1"/>
  <c r="BN420" i="1"/>
  <c r="Z420" i="1"/>
  <c r="BP444" i="1"/>
  <c r="BN444" i="1"/>
  <c r="Z444" i="1"/>
  <c r="Y496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40" i="1"/>
  <c r="BN540" i="1"/>
  <c r="Z540" i="1"/>
  <c r="Y560" i="1"/>
  <c r="BP557" i="1"/>
  <c r="BN557" i="1"/>
  <c r="Z557" i="1"/>
  <c r="BP650" i="1"/>
  <c r="BN650" i="1"/>
  <c r="Z650" i="1"/>
  <c r="Y660" i="1"/>
  <c r="Y659" i="1"/>
  <c r="BP658" i="1"/>
  <c r="BN658" i="1"/>
  <c r="Z658" i="1"/>
  <c r="Z659" i="1" s="1"/>
  <c r="Y71" i="1"/>
  <c r="Y80" i="1"/>
  <c r="Y96" i="1"/>
  <c r="Z101" i="1"/>
  <c r="BN101" i="1"/>
  <c r="Y112" i="1"/>
  <c r="Z107" i="1"/>
  <c r="BN107" i="1"/>
  <c r="Z115" i="1"/>
  <c r="BN115" i="1"/>
  <c r="Y120" i="1"/>
  <c r="Z119" i="1"/>
  <c r="BN119" i="1"/>
  <c r="Z130" i="1"/>
  <c r="BN130" i="1"/>
  <c r="Z134" i="1"/>
  <c r="BN134" i="1"/>
  <c r="Z147" i="1"/>
  <c r="BN147" i="1"/>
  <c r="Y153" i="1"/>
  <c r="Y160" i="1"/>
  <c r="Z158" i="1"/>
  <c r="BN158" i="1"/>
  <c r="Y173" i="1"/>
  <c r="Z169" i="1"/>
  <c r="BN169" i="1"/>
  <c r="Z175" i="1"/>
  <c r="BN175" i="1"/>
  <c r="BP175" i="1"/>
  <c r="Y178" i="1"/>
  <c r="I675" i="1"/>
  <c r="Y194" i="1"/>
  <c r="Z189" i="1"/>
  <c r="BN189" i="1"/>
  <c r="Z193" i="1"/>
  <c r="BN193" i="1"/>
  <c r="Z204" i="1"/>
  <c r="BN204" i="1"/>
  <c r="Y216" i="1"/>
  <c r="Z210" i="1"/>
  <c r="BN210" i="1"/>
  <c r="Z214" i="1"/>
  <c r="BN214" i="1"/>
  <c r="Y231" i="1"/>
  <c r="Z222" i="1"/>
  <c r="BN222" i="1"/>
  <c r="Z226" i="1"/>
  <c r="BN226" i="1"/>
  <c r="Z234" i="1"/>
  <c r="BN234" i="1"/>
  <c r="Z235" i="1"/>
  <c r="BN235" i="1"/>
  <c r="Z244" i="1"/>
  <c r="BN244" i="1"/>
  <c r="Z248" i="1"/>
  <c r="BN248" i="1"/>
  <c r="Z255" i="1"/>
  <c r="BN255" i="1"/>
  <c r="Y264" i="1"/>
  <c r="Z259" i="1"/>
  <c r="BN259" i="1"/>
  <c r="Z263" i="1"/>
  <c r="BN263" i="1"/>
  <c r="Z274" i="1"/>
  <c r="BN274" i="1"/>
  <c r="Z278" i="1"/>
  <c r="BN278" i="1"/>
  <c r="Z285" i="1"/>
  <c r="Z286" i="1" s="1"/>
  <c r="BN285" i="1"/>
  <c r="BP285" i="1"/>
  <c r="Y286" i="1"/>
  <c r="Z290" i="1"/>
  <c r="BN290" i="1"/>
  <c r="Y293" i="1"/>
  <c r="Z297" i="1"/>
  <c r="BN297" i="1"/>
  <c r="Y304" i="1"/>
  <c r="Z301" i="1"/>
  <c r="BN301" i="1"/>
  <c r="Z321" i="1"/>
  <c r="Z322" i="1" s="1"/>
  <c r="BN321" i="1"/>
  <c r="BP321" i="1"/>
  <c r="Z325" i="1"/>
  <c r="Z326" i="1" s="1"/>
  <c r="BN325" i="1"/>
  <c r="BP325" i="1"/>
  <c r="Y326" i="1"/>
  <c r="Z329" i="1"/>
  <c r="BN329" i="1"/>
  <c r="BP329" i="1"/>
  <c r="Y332" i="1"/>
  <c r="T675" i="1"/>
  <c r="Z340" i="1"/>
  <c r="BN340" i="1"/>
  <c r="BP340" i="1"/>
  <c r="Y343" i="1"/>
  <c r="V675" i="1"/>
  <c r="Z358" i="1"/>
  <c r="BN358" i="1"/>
  <c r="Z362" i="1"/>
  <c r="BN362" i="1"/>
  <c r="Y370" i="1"/>
  <c r="Z368" i="1"/>
  <c r="BN368" i="1"/>
  <c r="Y379" i="1"/>
  <c r="Z376" i="1"/>
  <c r="BN376" i="1"/>
  <c r="Z382" i="1"/>
  <c r="BN382" i="1"/>
  <c r="BP382" i="1"/>
  <c r="Y386" i="1"/>
  <c r="Z385" i="1"/>
  <c r="BN385" i="1"/>
  <c r="X675" i="1"/>
  <c r="BP416" i="1"/>
  <c r="BN416" i="1"/>
  <c r="Z416" i="1"/>
  <c r="BP424" i="1"/>
  <c r="BN424" i="1"/>
  <c r="Z424" i="1"/>
  <c r="BP448" i="1"/>
  <c r="BN448" i="1"/>
  <c r="Z448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44" i="1"/>
  <c r="BN544" i="1"/>
  <c r="Z544" i="1"/>
  <c r="AE675" i="1"/>
  <c r="Y594" i="1"/>
  <c r="BP593" i="1"/>
  <c r="BN593" i="1"/>
  <c r="Z593" i="1"/>
  <c r="Z594" i="1" s="1"/>
  <c r="Y651" i="1"/>
  <c r="BP649" i="1"/>
  <c r="BN649" i="1"/>
  <c r="Z649" i="1"/>
  <c r="Z651" i="1" s="1"/>
  <c r="W675" i="1"/>
  <c r="Y411" i="1"/>
  <c r="Y430" i="1"/>
  <c r="Y517" i="1"/>
  <c r="Y561" i="1"/>
  <c r="Y578" i="1"/>
  <c r="Y584" i="1"/>
  <c r="H9" i="1"/>
  <c r="A10" i="1"/>
  <c r="B675" i="1"/>
  <c r="X666" i="1"/>
  <c r="X667" i="1"/>
  <c r="X669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Y72" i="1"/>
  <c r="Z75" i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BN106" i="1"/>
  <c r="BP106" i="1"/>
  <c r="Z108" i="1"/>
  <c r="BN108" i="1"/>
  <c r="F675" i="1"/>
  <c r="Z116" i="1"/>
  <c r="BN116" i="1"/>
  <c r="BP116" i="1"/>
  <c r="Z118" i="1"/>
  <c r="BN118" i="1"/>
  <c r="Y121" i="1"/>
  <c r="Y126" i="1"/>
  <c r="BP123" i="1"/>
  <c r="BP131" i="1"/>
  <c r="BN131" i="1"/>
  <c r="Z131" i="1"/>
  <c r="BP135" i="1"/>
  <c r="BN135" i="1"/>
  <c r="Z135" i="1"/>
  <c r="Y142" i="1"/>
  <c r="BP139" i="1"/>
  <c r="BN139" i="1"/>
  <c r="Z139" i="1"/>
  <c r="BP152" i="1"/>
  <c r="BN152" i="1"/>
  <c r="Z152" i="1"/>
  <c r="Z153" i="1" s="1"/>
  <c r="Y154" i="1"/>
  <c r="Y159" i="1"/>
  <c r="BP157" i="1"/>
  <c r="BN157" i="1"/>
  <c r="Z157" i="1"/>
  <c r="F9" i="1"/>
  <c r="J9" i="1"/>
  <c r="Y48" i="1"/>
  <c r="Y65" i="1"/>
  <c r="BP125" i="1"/>
  <c r="BN125" i="1"/>
  <c r="Z125" i="1"/>
  <c r="Z126" i="1" s="1"/>
  <c r="Y127" i="1"/>
  <c r="Y136" i="1"/>
  <c r="BP129" i="1"/>
  <c r="BN129" i="1"/>
  <c r="Z129" i="1"/>
  <c r="BP133" i="1"/>
  <c r="BN133" i="1"/>
  <c r="Z133" i="1"/>
  <c r="BP146" i="1"/>
  <c r="BN146" i="1"/>
  <c r="Z146" i="1"/>
  <c r="G675" i="1"/>
  <c r="Y149" i="1"/>
  <c r="H675" i="1"/>
  <c r="Y165" i="1"/>
  <c r="Z168" i="1"/>
  <c r="BN168" i="1"/>
  <c r="BP168" i="1"/>
  <c r="Z170" i="1"/>
  <c r="Z172" i="1" s="1"/>
  <c r="BN170" i="1"/>
  <c r="Z176" i="1"/>
  <c r="Z177" i="1" s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BN233" i="1"/>
  <c r="BP233" i="1"/>
  <c r="Z236" i="1"/>
  <c r="BN236" i="1"/>
  <c r="Z238" i="1"/>
  <c r="BN238" i="1"/>
  <c r="Y239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Z264" i="1" s="1"/>
  <c r="BN256" i="1"/>
  <c r="BP256" i="1"/>
  <c r="Z258" i="1"/>
  <c r="BN258" i="1"/>
  <c r="Z260" i="1"/>
  <c r="BN260" i="1"/>
  <c r="Z262" i="1"/>
  <c r="BN262" i="1"/>
  <c r="Y265" i="1"/>
  <c r="M675" i="1"/>
  <c r="Z273" i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Z383" i="1"/>
  <c r="BN383" i="1"/>
  <c r="BP383" i="1"/>
  <c r="Z384" i="1"/>
  <c r="Z386" i="1" s="1"/>
  <c r="BN384" i="1"/>
  <c r="Z389" i="1"/>
  <c r="Z393" i="1" s="1"/>
  <c r="BN389" i="1"/>
  <c r="BP389" i="1"/>
  <c r="Z390" i="1"/>
  <c r="BN390" i="1"/>
  <c r="Z392" i="1"/>
  <c r="BN392" i="1"/>
  <c r="Y393" i="1"/>
  <c r="Z396" i="1"/>
  <c r="Z399" i="1" s="1"/>
  <c r="BN396" i="1"/>
  <c r="BP396" i="1"/>
  <c r="Z398" i="1"/>
  <c r="BN398" i="1"/>
  <c r="Y399" i="1"/>
  <c r="Z403" i="1"/>
  <c r="Z404" i="1" s="1"/>
  <c r="BN403" i="1"/>
  <c r="BP403" i="1"/>
  <c r="Y404" i="1"/>
  <c r="Z407" i="1"/>
  <c r="Z410" i="1" s="1"/>
  <c r="BN407" i="1"/>
  <c r="BP407" i="1"/>
  <c r="Z409" i="1"/>
  <c r="BN409" i="1"/>
  <c r="Y410" i="1"/>
  <c r="Z415" i="1"/>
  <c r="Z425" i="1" s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Y457" i="1"/>
  <c r="BP454" i="1"/>
  <c r="BN454" i="1"/>
  <c r="Y456" i="1"/>
  <c r="Y465" i="1"/>
  <c r="BP459" i="1"/>
  <c r="BN459" i="1"/>
  <c r="Z459" i="1"/>
  <c r="BP462" i="1"/>
  <c r="BN462" i="1"/>
  <c r="Z462" i="1"/>
  <c r="Y184" i="1"/>
  <c r="Y251" i="1"/>
  <c r="Y309" i="1"/>
  <c r="Y337" i="1"/>
  <c r="Y352" i="1"/>
  <c r="Y363" i="1"/>
  <c r="Y405" i="1"/>
  <c r="Y425" i="1"/>
  <c r="Y451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Z480" i="1"/>
  <c r="BN480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Y495" i="1"/>
  <c r="Z498" i="1"/>
  <c r="BN498" i="1"/>
  <c r="BP498" i="1"/>
  <c r="Y501" i="1"/>
  <c r="AA675" i="1"/>
  <c r="Y510" i="1"/>
  <c r="Z512" i="1"/>
  <c r="BN512" i="1"/>
  <c r="BP512" i="1"/>
  <c r="Z515" i="1"/>
  <c r="BN515" i="1"/>
  <c r="Y518" i="1"/>
  <c r="AB675" i="1"/>
  <c r="Z522" i="1"/>
  <c r="BN522" i="1"/>
  <c r="BP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8" i="1"/>
  <c r="BN558" i="1"/>
  <c r="BP558" i="1"/>
  <c r="Z559" i="1"/>
  <c r="BN559" i="1"/>
  <c r="Z565" i="1"/>
  <c r="BN565" i="1"/>
  <c r="Z566" i="1"/>
  <c r="BN566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BP607" i="1"/>
  <c r="BN607" i="1"/>
  <c r="Z607" i="1"/>
  <c r="BP609" i="1"/>
  <c r="BN609" i="1"/>
  <c r="Z609" i="1"/>
  <c r="Y611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Y531" i="1"/>
  <c r="Y555" i="1"/>
  <c r="Z597" i="1"/>
  <c r="Z598" i="1" s="1"/>
  <c r="BN597" i="1"/>
  <c r="BP597" i="1"/>
  <c r="AF675" i="1"/>
  <c r="Y610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638" i="1" l="1"/>
  <c r="Z500" i="1"/>
  <c r="Z342" i="1"/>
  <c r="Z293" i="1"/>
  <c r="Z136" i="1"/>
  <c r="Z159" i="1"/>
  <c r="Z141" i="1"/>
  <c r="Z120" i="1"/>
  <c r="Z80" i="1"/>
  <c r="Z71" i="1"/>
  <c r="Z64" i="1"/>
  <c r="Z33" i="1"/>
  <c r="Z617" i="1"/>
  <c r="Z610" i="1"/>
  <c r="Z577" i="1"/>
  <c r="Z560" i="1"/>
  <c r="Z525" i="1"/>
  <c r="Z517" i="1"/>
  <c r="Z281" i="1"/>
  <c r="Z111" i="1"/>
  <c r="Z495" i="1"/>
  <c r="Y669" i="1"/>
  <c r="Y666" i="1"/>
  <c r="Y667" i="1"/>
  <c r="X668" i="1"/>
  <c r="Z464" i="1"/>
  <c r="Z645" i="1"/>
  <c r="Z627" i="1"/>
  <c r="Z588" i="1"/>
  <c r="Z583" i="1"/>
  <c r="Z554" i="1"/>
  <c r="Z451" i="1"/>
  <c r="Z379" i="1"/>
  <c r="Z251" i="1"/>
  <c r="Z239" i="1"/>
  <c r="Z230" i="1"/>
  <c r="Z194" i="1"/>
  <c r="Z89" i="1"/>
  <c r="Z48" i="1"/>
  <c r="Y665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<sst xmlns="http://schemas.openxmlformats.org/spreadsheetml/2006/main" count="3133" uniqueCount="1103">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</sst>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9" sqref="AA9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45709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Пятница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0.5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800</v>
      </c>
      <c r="Y43" s="770">
        <f t="shared" si="6"/>
        <v>810</v>
      </c>
      <c r="Z43" s="36">
        <f>IFERROR(IF(Y43=0,"",ROUNDUP(Y43/H43,0)*0.01898),"")</f>
        <v>1.4235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832.22222222222217</v>
      </c>
      <c r="BN43" s="64">
        <f t="shared" si="8"/>
        <v>842.625</v>
      </c>
      <c r="BO43" s="64">
        <f t="shared" si="9"/>
        <v>1.1574074074074074</v>
      </c>
      <c r="BP43" s="64">
        <f t="shared" si="10"/>
        <v>1.171875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74.074074074074076</v>
      </c>
      <c r="Y48" s="771">
        <f>IFERROR(Y42/H42,"0")+IFERROR(Y43/H43,"0")+IFERROR(Y44/H44,"0")+IFERROR(Y45/H45,"0")+IFERROR(Y46/H46,"0")+IFERROR(Y47/H47,"0")</f>
        <v>75</v>
      </c>
      <c r="Z48" s="771">
        <f>IFERROR(IF(Z42="",0,Z42),"0")+IFERROR(IF(Z43="",0,Z43),"0")+IFERROR(IF(Z44="",0,Z44),"0")+IFERROR(IF(Z45="",0,Z45),"0")+IFERROR(IF(Z46="",0,Z46),"0")+IFERROR(IF(Z47="",0,Z47),"0")</f>
        <v>1.4235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800</v>
      </c>
      <c r="Y49" s="771">
        <f>IFERROR(SUM(Y42:Y47),"0")</f>
        <v>810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1000</v>
      </c>
      <c r="Y58" s="770">
        <f t="shared" si="11"/>
        <v>1004.4000000000001</v>
      </c>
      <c r="Z58" s="36">
        <f>IFERROR(IF(Y58=0,"",ROUNDUP(Y58/H58,0)*0.01898),"")</f>
        <v>1.7651399999999999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1040.2777777777776</v>
      </c>
      <c r="BN58" s="64">
        <f t="shared" si="13"/>
        <v>1044.855</v>
      </c>
      <c r="BO58" s="64">
        <f t="shared" si="14"/>
        <v>1.4467592592592591</v>
      </c>
      <c r="BP58" s="64">
        <f t="shared" si="15"/>
        <v>1.453125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92.592592592592581</v>
      </c>
      <c r="Y64" s="771">
        <f>IFERROR(Y57/H57,"0")+IFERROR(Y58/H58,"0")+IFERROR(Y59/H59,"0")+IFERROR(Y60/H60,"0")+IFERROR(Y61/H61,"0")+IFERROR(Y62/H62,"0")+IFERROR(Y63/H63,"0")</f>
        <v>93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1.7651399999999999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1000</v>
      </c>
      <c r="Y65" s="771">
        <f>IFERROR(SUM(Y57:Y63),"0")</f>
        <v>1004.4000000000001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400</v>
      </c>
      <c r="Y99" s="770">
        <f>IFERROR(IF(X99="",0,CEILING((X99/$H99),1)*$H99),"")</f>
        <v>410.40000000000003</v>
      </c>
      <c r="Z99" s="36">
        <f>IFERROR(IF(Y99=0,"",ROUNDUP(Y99/H99,0)*0.01898),"")</f>
        <v>0.72123999999999999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416.11111111111109</v>
      </c>
      <c r="BN99" s="64">
        <f>IFERROR(Y99*I99/H99,"0")</f>
        <v>426.92999999999995</v>
      </c>
      <c r="BO99" s="64">
        <f>IFERROR(1/J99*(X99/H99),"0")</f>
        <v>0.57870370370370372</v>
      </c>
      <c r="BP99" s="64">
        <f>IFERROR(1/J99*(Y99/H99),"0")</f>
        <v>0.59375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37.037037037037038</v>
      </c>
      <c r="Y102" s="771">
        <f>IFERROR(Y99/H99,"0")+IFERROR(Y100/H100,"0")+IFERROR(Y101/H101,"0")</f>
        <v>38</v>
      </c>
      <c r="Z102" s="771">
        <f>IFERROR(IF(Z99="",0,Z99),"0")+IFERROR(IF(Z100="",0,Z100),"0")+IFERROR(IF(Z101="",0,Z101),"0")</f>
        <v>0.72123999999999999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400</v>
      </c>
      <c r="Y103" s="771">
        <f>IFERROR(SUM(Y99:Y101),"0")</f>
        <v>410.40000000000003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700</v>
      </c>
      <c r="Y106" s="770">
        <f t="shared" si="26"/>
        <v>705.6</v>
      </c>
      <c r="Z106" s="36">
        <f>IFERROR(IF(Y106=0,"",ROUNDUP(Y106/H106,0)*0.01898),"")</f>
        <v>1.59432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743.25</v>
      </c>
      <c r="BN106" s="64">
        <f t="shared" si="28"/>
        <v>749.19600000000003</v>
      </c>
      <c r="BO106" s="64">
        <f t="shared" si="29"/>
        <v>1.3020833333333333</v>
      </c>
      <c r="BP106" s="64">
        <f t="shared" si="30"/>
        <v>1.3125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225</v>
      </c>
      <c r="Y107" s="770">
        <f t="shared" si="26"/>
        <v>226.8</v>
      </c>
      <c r="Z107" s="36">
        <f>IFERROR(IF(Y107=0,"",ROUNDUP(Y107/H107,0)*0.00651),"")</f>
        <v>0.54683999999999999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246</v>
      </c>
      <c r="BN107" s="64">
        <f t="shared" si="28"/>
        <v>247.96799999999999</v>
      </c>
      <c r="BO107" s="64">
        <f t="shared" si="29"/>
        <v>0.45787545787545786</v>
      </c>
      <c r="BP107" s="64">
        <f t="shared" si="30"/>
        <v>0.46153846153846156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166.66666666666666</v>
      </c>
      <c r="Y111" s="771">
        <f>IFERROR(Y105/H105,"0")+IFERROR(Y106/H106,"0")+IFERROR(Y107/H107,"0")+IFERROR(Y108/H108,"0")+IFERROR(Y109/H109,"0")+IFERROR(Y110/H110,"0")</f>
        <v>168</v>
      </c>
      <c r="Z111" s="771">
        <f>IFERROR(IF(Z105="",0,Z105),"0")+IFERROR(IF(Z106="",0,Z106),"0")+IFERROR(IF(Z107="",0,Z107),"0")+IFERROR(IF(Z108="",0,Z108),"0")+IFERROR(IF(Z109="",0,Z109),"0")+IFERROR(IF(Z110="",0,Z110),"0")</f>
        <v>2.1411600000000002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925</v>
      </c>
      <c r="Y112" s="771">
        <f>IFERROR(SUM(Y105:Y110),"0")</f>
        <v>932.40000000000009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350</v>
      </c>
      <c r="Y116" s="770">
        <f>IFERROR(IF(X116="",0,CEILING((X116/$H116),1)*$H116),"")</f>
        <v>358.4</v>
      </c>
      <c r="Z116" s="36">
        <f>IFERROR(IF(Y116=0,"",ROUNDUP(Y116/H116,0)*0.01898),"")</f>
        <v>0.60736000000000001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363.59375</v>
      </c>
      <c r="BN116" s="64">
        <f>IFERROR(Y116*I116/H116,"0")</f>
        <v>372.32</v>
      </c>
      <c r="BO116" s="64">
        <f>IFERROR(1/J116*(X116/H116),"0")</f>
        <v>0.48828125000000006</v>
      </c>
      <c r="BP116" s="64">
        <f>IFERROR(1/J116*(Y116/H116),"0")</f>
        <v>0.5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31.250000000000004</v>
      </c>
      <c r="Y120" s="771">
        <f>IFERROR(Y115/H115,"0")+IFERROR(Y116/H116,"0")+IFERROR(Y117/H117,"0")+IFERROR(Y118/H118,"0")+IFERROR(Y119/H119,"0")</f>
        <v>32</v>
      </c>
      <c r="Z120" s="771">
        <f>IFERROR(IF(Z115="",0,Z115),"0")+IFERROR(IF(Z116="",0,Z116),"0")+IFERROR(IF(Z117="",0,Z117),"0")+IFERROR(IF(Z118="",0,Z118),"0")+IFERROR(IF(Z119="",0,Z119),"0")</f>
        <v>0.60736000000000001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350</v>
      </c>
      <c r="Y121" s="771">
        <f>IFERROR(SUM(Y115:Y119),"0")</f>
        <v>358.4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500</v>
      </c>
      <c r="Y129" s="770">
        <f t="shared" ref="Y129:Y135" si="31">IFERROR(IF(X129="",0,CEILING((X129/$H129),1)*$H129),"")</f>
        <v>504</v>
      </c>
      <c r="Z129" s="36">
        <f>IFERROR(IF(Y129=0,"",ROUNDUP(Y129/H129,0)*0.01898),"")</f>
        <v>1.1388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530.53571428571422</v>
      </c>
      <c r="BN129" s="64">
        <f t="shared" ref="BN129:BN135" si="33">IFERROR(Y129*I129/H129,"0")</f>
        <v>534.78</v>
      </c>
      <c r="BO129" s="64">
        <f t="shared" ref="BO129:BO135" si="34">IFERROR(1/J129*(X129/H129),"0")</f>
        <v>0.93005952380952372</v>
      </c>
      <c r="BP129" s="64">
        <f t="shared" ref="BP129:BP135" si="35">IFERROR(1/J129*(Y129/H129),"0")</f>
        <v>0.9375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900</v>
      </c>
      <c r="Y133" s="770">
        <f t="shared" si="31"/>
        <v>901.80000000000007</v>
      </c>
      <c r="Z133" s="36">
        <f>IFERROR(IF(Y133=0,"",ROUNDUP(Y133/H133,0)*0.00651),"")</f>
        <v>2.1743399999999999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984</v>
      </c>
      <c r="BN133" s="64">
        <f t="shared" si="33"/>
        <v>985.96799999999996</v>
      </c>
      <c r="BO133" s="64">
        <f t="shared" si="34"/>
        <v>1.8315018315018314</v>
      </c>
      <c r="BP133" s="64">
        <f t="shared" si="35"/>
        <v>1.8351648351648353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392.85714285714283</v>
      </c>
      <c r="Y136" s="771">
        <f>IFERROR(Y129/H129,"0")+IFERROR(Y130/H130,"0")+IFERROR(Y131/H131,"0")+IFERROR(Y132/H132,"0")+IFERROR(Y133/H133,"0")+IFERROR(Y134/H134,"0")+IFERROR(Y135/H135,"0")</f>
        <v>394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3.3131399999999998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1400</v>
      </c>
      <c r="Y137" s="771">
        <f>IFERROR(SUM(Y129:Y135),"0")</f>
        <v>1405.8000000000002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150</v>
      </c>
      <c r="Y219" s="770">
        <f t="shared" ref="Y219:Y229" si="46">IFERROR(IF(X219="",0,CEILING((X219/$H219),1)*$H219),"")</f>
        <v>153.9</v>
      </c>
      <c r="Z219" s="36">
        <f>IFERROR(IF(Y219=0,"",ROUNDUP(Y219/H219,0)*0.01898),"")</f>
        <v>0.36062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159.61111111111111</v>
      </c>
      <c r="BN219" s="64">
        <f t="shared" ref="BN219:BN229" si="48">IFERROR(Y219*I219/H219,"0")</f>
        <v>163.761</v>
      </c>
      <c r="BO219" s="64">
        <f t="shared" ref="BO219:BO229" si="49">IFERROR(1/J219*(X219/H219),"0")</f>
        <v>0.28935185185185186</v>
      </c>
      <c r="BP219" s="64">
        <f t="shared" ref="BP219:BP229" si="50">IFERROR(1/J219*(Y219/H219),"0")</f>
        <v>0.296875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200</v>
      </c>
      <c r="Y225" s="770">
        <f t="shared" si="46"/>
        <v>201.6</v>
      </c>
      <c r="Z225" s="36">
        <f t="shared" si="51"/>
        <v>0.54683999999999999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221</v>
      </c>
      <c r="BN225" s="64">
        <f t="shared" si="48"/>
        <v>222.768</v>
      </c>
      <c r="BO225" s="64">
        <f t="shared" si="49"/>
        <v>0.45787545787545797</v>
      </c>
      <c r="BP225" s="64">
        <f t="shared" si="50"/>
        <v>0.46153846153846156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101.85185185185186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103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0.90745999999999993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350</v>
      </c>
      <c r="Y231" s="771">
        <f>IFERROR(SUM(Y219:Y229),"0")</f>
        <v>355.5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100</v>
      </c>
      <c r="Y373" s="770">
        <f t="shared" ref="Y373:Y378" si="82">IFERROR(IF(X373="",0,CEILING((X373/$H373),1)*$H373),"")</f>
        <v>101.39999999999999</v>
      </c>
      <c r="Z373" s="36">
        <f>IFERROR(IF(Y373=0,"",ROUNDUP(Y373/H373,0)*0.01898),"")</f>
        <v>0.24674000000000001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106.57692307692309</v>
      </c>
      <c r="BN373" s="64">
        <f t="shared" ref="BN373:BN378" si="84">IFERROR(Y373*I373/H373,"0")</f>
        <v>108.06899999999999</v>
      </c>
      <c r="BO373" s="64">
        <f t="shared" ref="BO373:BO378" si="85">IFERROR(1/J373*(X373/H373),"0")</f>
        <v>0.20032051282051283</v>
      </c>
      <c r="BP373" s="64">
        <f t="shared" ref="BP373:BP378" si="86">IFERROR(1/J373*(Y373/H373),"0")</f>
        <v>0.203125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12.820512820512821</v>
      </c>
      <c r="Y379" s="771">
        <f>IFERROR(Y373/H373,"0")+IFERROR(Y374/H374,"0")+IFERROR(Y375/H375,"0")+IFERROR(Y376/H376,"0")+IFERROR(Y377/H377,"0")+IFERROR(Y378/H378,"0")</f>
        <v>13</v>
      </c>
      <c r="Z379" s="771">
        <f>IFERROR(IF(Z373="",0,Z373),"0")+IFERROR(IF(Z374="",0,Z374),"0")+IFERROR(IF(Z375="",0,Z375),"0")+IFERROR(IF(Z376="",0,Z376),"0")+IFERROR(IF(Z377="",0,Z377),"0")+IFERROR(IF(Z378="",0,Z378),"0")</f>
        <v>0.24674000000000001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100</v>
      </c>
      <c r="Y380" s="771">
        <f>IFERROR(SUM(Y373:Y378),"0")</f>
        <v>101.39999999999999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200</v>
      </c>
      <c r="Y383" s="770">
        <f>IFERROR(IF(X383="",0,CEILING((X383/$H383),1)*$H383),"")</f>
        <v>202.79999999999998</v>
      </c>
      <c r="Z383" s="36">
        <f>IFERROR(IF(Y383=0,"",ROUNDUP(Y383/H383,0)*0.01898),"")</f>
        <v>0.49348000000000003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213.30769230769235</v>
      </c>
      <c r="BN383" s="64">
        <f>IFERROR(Y383*I383/H383,"0")</f>
        <v>216.29400000000001</v>
      </c>
      <c r="BO383" s="64">
        <f>IFERROR(1/J383*(X383/H383),"0")</f>
        <v>0.40064102564102566</v>
      </c>
      <c r="BP383" s="64">
        <f>IFERROR(1/J383*(Y383/H383),"0")</f>
        <v>0.40625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25.641025641025642</v>
      </c>
      <c r="Y386" s="771">
        <f>IFERROR(Y382/H382,"0")+IFERROR(Y383/H383,"0")+IFERROR(Y384/H384,"0")+IFERROR(Y385/H385,"0")</f>
        <v>26</v>
      </c>
      <c r="Z386" s="771">
        <f>IFERROR(IF(Z382="",0,Z382),"0")+IFERROR(IF(Z383="",0,Z383),"0")+IFERROR(IF(Z384="",0,Z384),"0")+IFERROR(IF(Z385="",0,Z385),"0")</f>
        <v>0.49348000000000003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200</v>
      </c>
      <c r="Y387" s="771">
        <f>IFERROR(SUM(Y382:Y385),"0")</f>
        <v>202.79999999999998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34</v>
      </c>
      <c r="Y392" s="770">
        <f>IFERROR(IF(X392="",0,CEILING((X392/$H392),1)*$H392),"")</f>
        <v>35.699999999999996</v>
      </c>
      <c r="Z392" s="36">
        <f>IFERROR(IF(Y392=0,"",ROUNDUP(Y392/H392,0)*0.00651),"")</f>
        <v>9.1139999999999999E-2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38.400000000000006</v>
      </c>
      <c r="BN392" s="64">
        <f>IFERROR(Y392*I392/H392,"0")</f>
        <v>40.32</v>
      </c>
      <c r="BO392" s="64">
        <f>IFERROR(1/J392*(X392/H392),"0")</f>
        <v>7.3260073260073263E-2</v>
      </c>
      <c r="BP392" s="64">
        <f>IFERROR(1/J392*(Y392/H392),"0")</f>
        <v>7.6923076923076927E-2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13.333333333333334</v>
      </c>
      <c r="Y393" s="771">
        <f>IFERROR(Y389/H389,"0")+IFERROR(Y390/H390,"0")+IFERROR(Y391/H391,"0")+IFERROR(Y392/H392,"0")</f>
        <v>14</v>
      </c>
      <c r="Z393" s="771">
        <f>IFERROR(IF(Z389="",0,Z389),"0")+IFERROR(IF(Z390="",0,Z390),"0")+IFERROR(IF(Z391="",0,Z391),"0")+IFERROR(IF(Z392="",0,Z392),"0")</f>
        <v>9.1139999999999999E-2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34</v>
      </c>
      <c r="Y394" s="771">
        <f>IFERROR(SUM(Y389:Y392),"0")</f>
        <v>35.699999999999996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126</v>
      </c>
      <c r="Y408" s="770">
        <f>IFERROR(IF(X408="",0,CEILING((X408/$H408),1)*$H408),"")</f>
        <v>126</v>
      </c>
      <c r="Z408" s="36">
        <f>IFERROR(IF(Y408=0,"",ROUNDUP(Y408/H408,0)*0.00651),"")</f>
        <v>0.3906</v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141.11999999999998</v>
      </c>
      <c r="BN408" s="64">
        <f>IFERROR(Y408*I408/H408,"0")</f>
        <v>141.11999999999998</v>
      </c>
      <c r="BO408" s="64">
        <f>IFERROR(1/J408*(X408/H408),"0")</f>
        <v>0.32967032967032972</v>
      </c>
      <c r="BP408" s="64">
        <f>IFERROR(1/J408*(Y408/H408),"0")</f>
        <v>0.32967032967032972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21</v>
      </c>
      <c r="Y409" s="770">
        <f>IFERROR(IF(X409="",0,CEILING((X409/$H409),1)*$H409),"")</f>
        <v>21</v>
      </c>
      <c r="Z409" s="36">
        <f>IFERROR(IF(Y409=0,"",ROUNDUP(Y409/H409,0)*0.00651),"")</f>
        <v>6.5100000000000005E-2</v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23.4</v>
      </c>
      <c r="BN409" s="64">
        <f>IFERROR(Y409*I409/H409,"0")</f>
        <v>23.4</v>
      </c>
      <c r="BO409" s="64">
        <f>IFERROR(1/J409*(X409/H409),"0")</f>
        <v>5.4945054945054951E-2</v>
      </c>
      <c r="BP409" s="64">
        <f>IFERROR(1/J409*(Y409/H409),"0")</f>
        <v>5.4945054945054951E-2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70</v>
      </c>
      <c r="Y410" s="771">
        <f>IFERROR(Y407/H407,"0")+IFERROR(Y408/H408,"0")+IFERROR(Y409/H409,"0")</f>
        <v>70</v>
      </c>
      <c r="Z410" s="771">
        <f>IFERROR(IF(Z407="",0,Z407),"0")+IFERROR(IF(Z408="",0,Z408),"0")+IFERROR(IF(Z409="",0,Z409),"0")</f>
        <v>0.45569999999999999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147</v>
      </c>
      <c r="Y411" s="771">
        <f>IFERROR(SUM(Y407:Y409),"0")</f>
        <v>147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1500</v>
      </c>
      <c r="Y416" s="770">
        <f t="shared" si="87"/>
        <v>1500</v>
      </c>
      <c r="Z416" s="36">
        <f>IFERROR(IF(Y416=0,"",ROUNDUP(Y416/H416,0)*0.02175),"")</f>
        <v>2.1749999999999998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1548</v>
      </c>
      <c r="BN416" s="64">
        <f t="shared" si="89"/>
        <v>1548</v>
      </c>
      <c r="BO416" s="64">
        <f t="shared" si="90"/>
        <v>2.083333333333333</v>
      </c>
      <c r="BP416" s="64">
        <f t="shared" si="91"/>
        <v>2.083333333333333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1000</v>
      </c>
      <c r="Y418" s="770">
        <f t="shared" si="87"/>
        <v>1005</v>
      </c>
      <c r="Z418" s="36">
        <f>IFERROR(IF(Y418=0,"",ROUNDUP(Y418/H418,0)*0.02175),"")</f>
        <v>1.4572499999999999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1032</v>
      </c>
      <c r="BN418" s="64">
        <f t="shared" si="89"/>
        <v>1037.1600000000001</v>
      </c>
      <c r="BO418" s="64">
        <f t="shared" si="90"/>
        <v>1.3888888888888888</v>
      </c>
      <c r="BP418" s="64">
        <f t="shared" si="91"/>
        <v>1.3958333333333333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1000</v>
      </c>
      <c r="Y420" s="770">
        <f t="shared" si="87"/>
        <v>1005</v>
      </c>
      <c r="Z420" s="36">
        <f>IFERROR(IF(Y420=0,"",ROUNDUP(Y420/H420,0)*0.02175),"")</f>
        <v>1.4572499999999999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233.33333333333337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234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5.0895000000000001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3500</v>
      </c>
      <c r="Y426" s="771">
        <f>IFERROR(SUM(Y415:Y424),"0")</f>
        <v>3510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1000</v>
      </c>
      <c r="Y459" s="770">
        <f>IFERROR(IF(X459="",0,CEILING((X459/$H459),1)*$H459),"")</f>
        <v>1008</v>
      </c>
      <c r="Z459" s="36">
        <f>IFERROR(IF(Y459=0,"",ROUNDUP(Y459/H459,0)*0.01898),"")</f>
        <v>2.1257600000000001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1057.6666666666667</v>
      </c>
      <c r="BN459" s="64">
        <f>IFERROR(Y459*I459/H459,"0")</f>
        <v>1066.1279999999999</v>
      </c>
      <c r="BO459" s="64">
        <f>IFERROR(1/J459*(X459/H459),"0")</f>
        <v>1.7361111111111112</v>
      </c>
      <c r="BP459" s="64">
        <f>IFERROR(1/J459*(Y459/H459),"0")</f>
        <v>1.75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160</v>
      </c>
      <c r="Y462" s="770">
        <f>IFERROR(IF(X462="",0,CEILING((X462/$H462),1)*$H462),"")</f>
        <v>160.79999999999998</v>
      </c>
      <c r="Z462" s="36">
        <f>IFERROR(IF(Y462=0,"",ROUNDUP(Y462/H462,0)*0.00651),"")</f>
        <v>0.43617</v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177.60000000000002</v>
      </c>
      <c r="BN462" s="64">
        <f>IFERROR(Y462*I462/H462,"0")</f>
        <v>178.488</v>
      </c>
      <c r="BO462" s="64">
        <f>IFERROR(1/J462*(X462/H462),"0")</f>
        <v>0.36630036630036633</v>
      </c>
      <c r="BP462" s="64">
        <f>IFERROR(1/J462*(Y462/H462),"0")</f>
        <v>0.36813186813186816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177.77777777777777</v>
      </c>
      <c r="Y464" s="771">
        <f>IFERROR(Y459/H459,"0")+IFERROR(Y460/H460,"0")+IFERROR(Y461/H461,"0")+IFERROR(Y462/H462,"0")+IFERROR(Y463/H463,"0")</f>
        <v>179</v>
      </c>
      <c r="Z464" s="771">
        <f>IFERROR(IF(Z459="",0,Z459),"0")+IFERROR(IF(Z460="",0,Z460),"0")+IFERROR(IF(Z461="",0,Z461),"0")+IFERROR(IF(Z462="",0,Z462),"0")+IFERROR(IF(Z463="",0,Z463),"0")</f>
        <v>2.5619300000000003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1160</v>
      </c>
      <c r="Y465" s="771">
        <f>IFERROR(SUM(Y459:Y463),"0")</f>
        <v>1168.8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300</v>
      </c>
      <c r="Y539" s="770">
        <f t="shared" ref="Y539:Y553" si="103">IFERROR(IF(X539="",0,CEILING((X539/$H539),1)*$H539),"")</f>
        <v>300.96000000000004</v>
      </c>
      <c r="Z539" s="36">
        <f t="shared" ref="Z539:Z544" si="104">IFERROR(IF(Y539=0,"",ROUNDUP(Y539/H539,0)*0.01196),"")</f>
        <v>0.68171999999999999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320.45454545454544</v>
      </c>
      <c r="BN539" s="64">
        <f t="shared" ref="BN539:BN553" si="106">IFERROR(Y539*I539/H539,"0")</f>
        <v>321.48</v>
      </c>
      <c r="BO539" s="64">
        <f t="shared" ref="BO539:BO553" si="107">IFERROR(1/J539*(X539/H539),"0")</f>
        <v>0.54632867132867136</v>
      </c>
      <c r="BP539" s="64">
        <f t="shared" ref="BP539:BP553" si="108">IFERROR(1/J539*(Y539/H539),"0")</f>
        <v>0.54807692307692313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250</v>
      </c>
      <c r="Y540" s="770">
        <f t="shared" si="103"/>
        <v>253.44</v>
      </c>
      <c r="Z540" s="36">
        <f t="shared" si="104"/>
        <v>0.57408000000000003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267.04545454545456</v>
      </c>
      <c r="BN540" s="64">
        <f t="shared" si="106"/>
        <v>270.71999999999997</v>
      </c>
      <c r="BO540" s="64">
        <f t="shared" si="107"/>
        <v>0.45527389277389274</v>
      </c>
      <c r="BP540" s="64">
        <f t="shared" si="108"/>
        <v>0.46153846153846156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1000</v>
      </c>
      <c r="Y542" s="770">
        <f t="shared" si="103"/>
        <v>1003.2</v>
      </c>
      <c r="Z542" s="36">
        <f t="shared" si="104"/>
        <v>2.2724000000000002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1068.1818181818182</v>
      </c>
      <c r="BN542" s="64">
        <f t="shared" si="106"/>
        <v>1071.5999999999999</v>
      </c>
      <c r="BO542" s="64">
        <f t="shared" si="107"/>
        <v>1.821095571095571</v>
      </c>
      <c r="BP542" s="64">
        <f t="shared" si="108"/>
        <v>1.8269230769230771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1000</v>
      </c>
      <c r="Y544" s="770">
        <f t="shared" si="103"/>
        <v>1003.2</v>
      </c>
      <c r="Z544" s="36">
        <f t="shared" si="104"/>
        <v>2.2724000000000002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1068.1818181818182</v>
      </c>
      <c r="BN544" s="64">
        <f t="shared" si="106"/>
        <v>1071.5999999999999</v>
      </c>
      <c r="BO544" s="64">
        <f t="shared" si="107"/>
        <v>1.821095571095571</v>
      </c>
      <c r="BP544" s="64">
        <f t="shared" si="108"/>
        <v>1.8269230769230771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482.95454545454538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485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5.8006000000000002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2550</v>
      </c>
      <c r="Y555" s="771">
        <f>IFERROR(SUM(Y539:Y553),"0")</f>
        <v>2560.8000000000002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1000</v>
      </c>
      <c r="Y558" s="770">
        <f>IFERROR(IF(X558="",0,CEILING((X558/$H558),1)*$H558),"")</f>
        <v>1003.2</v>
      </c>
      <c r="Z558" s="36">
        <f>IFERROR(IF(Y558=0,"",ROUNDUP(Y558/H558,0)*0.01196),"")</f>
        <v>2.2724000000000002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1068.1818181818182</v>
      </c>
      <c r="BN558" s="64">
        <f>IFERROR(Y558*I558/H558,"0")</f>
        <v>1071.5999999999999</v>
      </c>
      <c r="BO558" s="64">
        <f>IFERROR(1/J558*(X558/H558),"0")</f>
        <v>1.821095571095571</v>
      </c>
      <c r="BP558" s="64">
        <f>IFERROR(1/J558*(Y558/H558),"0")</f>
        <v>1.8269230769230771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189.39393939393938</v>
      </c>
      <c r="Y560" s="771">
        <f>IFERROR(Y557/H557,"0")+IFERROR(Y558/H558,"0")+IFERROR(Y559/H559,"0")</f>
        <v>190</v>
      </c>
      <c r="Z560" s="771">
        <f>IFERROR(IF(Z557="",0,Z557),"0")+IFERROR(IF(Z558="",0,Z558),"0")+IFERROR(IF(Z559="",0,Z559),"0")</f>
        <v>2.2724000000000002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1000</v>
      </c>
      <c r="Y561" s="771">
        <f>IFERROR(SUM(Y557:Y559),"0")</f>
        <v>1003.2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500</v>
      </c>
      <c r="Y563" s="770">
        <f t="shared" ref="Y563:Y576" si="109">IFERROR(IF(X563="",0,CEILING((X563/$H563),1)*$H563),"")</f>
        <v>501.6</v>
      </c>
      <c r="Z563" s="36">
        <f>IFERROR(IF(Y563=0,"",ROUNDUP(Y563/H563,0)*0.01196),"")</f>
        <v>1.1362000000000001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534.09090909090912</v>
      </c>
      <c r="BN563" s="64">
        <f t="shared" ref="BN563:BN576" si="111">IFERROR(Y563*I563/H563,"0")</f>
        <v>535.79999999999995</v>
      </c>
      <c r="BO563" s="64">
        <f t="shared" ref="BO563:BO576" si="112">IFERROR(1/J563*(X563/H563),"0")</f>
        <v>0.91054778554778548</v>
      </c>
      <c r="BP563" s="64">
        <f t="shared" ref="BP563:BP576" si="113">IFERROR(1/J563*(Y563/H563),"0")</f>
        <v>0.91346153846153855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300</v>
      </c>
      <c r="Y565" s="770">
        <f t="shared" si="109"/>
        <v>300.96000000000004</v>
      </c>
      <c r="Z565" s="36">
        <f>IFERROR(IF(Y565=0,"",ROUNDUP(Y565/H565,0)*0.01196),"")</f>
        <v>0.68171999999999999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320.45454545454544</v>
      </c>
      <c r="BN565" s="64">
        <f t="shared" si="111"/>
        <v>321.48</v>
      </c>
      <c r="BO565" s="64">
        <f t="shared" si="112"/>
        <v>0.54632867132867136</v>
      </c>
      <c r="BP565" s="64">
        <f t="shared" si="113"/>
        <v>0.54807692307692313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500</v>
      </c>
      <c r="Y567" s="770">
        <f t="shared" si="109"/>
        <v>501.6</v>
      </c>
      <c r="Z567" s="36">
        <f>IFERROR(IF(Y567=0,"",ROUNDUP(Y567/H567,0)*0.01196),"")</f>
        <v>1.1362000000000001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534.09090909090912</v>
      </c>
      <c r="BN567" s="64">
        <f t="shared" si="111"/>
        <v>535.79999999999995</v>
      </c>
      <c r="BO567" s="64">
        <f t="shared" si="112"/>
        <v>0.91054778554778548</v>
      </c>
      <c r="BP567" s="64">
        <f t="shared" si="113"/>
        <v>0.91346153846153855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246.21212121212119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247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2.9541200000000001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1300</v>
      </c>
      <c r="Y578" s="771">
        <f>IFERROR(SUM(Y563:Y576),"0")</f>
        <v>1304.1600000000001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300</v>
      </c>
      <c r="Y605" s="770">
        <f t="shared" si="114"/>
        <v>300</v>
      </c>
      <c r="Z605" s="36">
        <f>IFERROR(IF(Y605=0,"",ROUNDUP(Y605/H605,0)*0.01898),"")</f>
        <v>0.47450000000000003</v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310.875</v>
      </c>
      <c r="BN605" s="64">
        <f t="shared" si="116"/>
        <v>310.875</v>
      </c>
      <c r="BO605" s="64">
        <f t="shared" si="117"/>
        <v>0.390625</v>
      </c>
      <c r="BP605" s="64">
        <f t="shared" si="118"/>
        <v>0.390625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25</v>
      </c>
      <c r="Y610" s="771">
        <f>IFERROR(Y603/H603,"0")+IFERROR(Y604/H604,"0")+IFERROR(Y605/H605,"0")+IFERROR(Y606/H606,"0")+IFERROR(Y607/H607,"0")+IFERROR(Y608/H608,"0")+IFERROR(Y609/H609,"0")</f>
        <v>25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0.47450000000000003</v>
      </c>
      <c r="AA610" s="772"/>
      <c r="AB610" s="772"/>
      <c r="AC610" s="772"/>
    </row>
    <row r="611" spans="1:68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300</v>
      </c>
      <c r="Y611" s="771">
        <f>IFERROR(SUM(Y603:Y609),"0")</f>
        <v>300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500</v>
      </c>
      <c r="Y630" s="770">
        <f t="shared" ref="Y630:Y637" si="124">IFERROR(IF(X630="",0,CEILING((X630/$H630),1)*$H630),"")</f>
        <v>507</v>
      </c>
      <c r="Z630" s="36">
        <f>IFERROR(IF(Y630=0,"",ROUNDUP(Y630/H630,0)*0.01898),"")</f>
        <v>1.2337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533.26923076923083</v>
      </c>
      <c r="BN630" s="64">
        <f t="shared" ref="BN630:BN637" si="126">IFERROR(Y630*I630/H630,"0")</f>
        <v>540.73500000000001</v>
      </c>
      <c r="BO630" s="64">
        <f t="shared" ref="BO630:BO637" si="127">IFERROR(1/J630*(X630/H630),"0")</f>
        <v>1.0016025641025641</v>
      </c>
      <c r="BP630" s="64">
        <f t="shared" ref="BP630:BP637" si="128">IFERROR(1/J630*(Y630/H630),"0")</f>
        <v>1.015625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64.102564102564102</v>
      </c>
      <c r="Y638" s="771">
        <f>IFERROR(Y630/H630,"0")+IFERROR(Y631/H631,"0")+IFERROR(Y632/H632,"0")+IFERROR(Y633/H633,"0")+IFERROR(Y634/H634,"0")+IFERROR(Y635/H635,"0")+IFERROR(Y636/H636,"0")+IFERROR(Y637/H637,"0")</f>
        <v>65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1.2337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500</v>
      </c>
      <c r="Y639" s="771">
        <f>IFERROR(SUM(Y630:Y637),"0")</f>
        <v>507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17016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17122.759999999998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17963.499017510265</v>
      </c>
      <c r="Y666" s="771">
        <f>IFERROR(SUM(BN22:BN662),"0")</f>
        <v>18076.16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29</v>
      </c>
      <c r="Y667" s="38">
        <f>ROUNDUP(SUM(BP22:BP662),0)</f>
        <v>29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18688.499017510265</v>
      </c>
      <c r="Y668" s="771">
        <f>GrossWeightTotalR+PalletQtyTotalR*25</f>
        <v>18801.16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2503.5651848151847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2518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34.010060000000003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810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1004.4000000000001</v>
      </c>
      <c r="E675" s="46">
        <f>IFERROR(Y99*1,"0")+IFERROR(Y100*1,"0")+IFERROR(Y101*1,"0")+IFERROR(Y105*1,"0")+IFERROR(Y106*1,"0")+IFERROR(Y107*1,"0")+IFERROR(Y108*1,"0")+IFERROR(Y109*1,"0")+IFERROR(Y110*1,"0")</f>
        <v>1342.8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1764.2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355.5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339.9</v>
      </c>
      <c r="W675" s="46">
        <f>IFERROR(Y403*1,"0")+IFERROR(Y407*1,"0")+IFERROR(Y408*1,"0")+IFERROR(Y409*1,"0")</f>
        <v>147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4515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1168.8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4868.16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807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60,00"/>
        <filter val="1 300,00"/>
        <filter val="1 400,00"/>
        <filter val="1 500,00"/>
        <filter val="100,00"/>
        <filter val="101,85"/>
        <filter val="12,82"/>
        <filter val="126,00"/>
        <filter val="13,33"/>
        <filter val="147,00"/>
        <filter val="150,00"/>
        <filter val="160,00"/>
        <filter val="166,67"/>
        <filter val="17 016,00"/>
        <filter val="17 963,50"/>
        <filter val="177,78"/>
        <filter val="18 688,50"/>
        <filter val="189,39"/>
        <filter val="2 503,57"/>
        <filter val="2 550,00"/>
        <filter val="200,00"/>
        <filter val="21,00"/>
        <filter val="225,00"/>
        <filter val="233,33"/>
        <filter val="246,21"/>
        <filter val="25,00"/>
        <filter val="25,64"/>
        <filter val="250,00"/>
        <filter val="29"/>
        <filter val="3 500,00"/>
        <filter val="300,00"/>
        <filter val="31,25"/>
        <filter val="34,00"/>
        <filter val="350,00"/>
        <filter val="37,04"/>
        <filter val="392,86"/>
        <filter val="400,00"/>
        <filter val="482,95"/>
        <filter val="500,00"/>
        <filter val="64,10"/>
        <filter val="66,67"/>
        <filter val="70,00"/>
        <filter val="700,00"/>
        <filter val="74,07"/>
        <filter val="800,00"/>
        <filter val="900,00"/>
        <filter val="92,59"/>
        <filter val="925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