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0C6FC9-B327-4A7C-B152-6D9B94CA0A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0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Y464" i="1" s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Z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21" i="1" l="1"/>
  <c r="BN421" i="1"/>
  <c r="Z421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BP547" i="1"/>
  <c r="BN547" i="1"/>
  <c r="Z547" i="1"/>
  <c r="Y561" i="1"/>
  <c r="Y560" i="1"/>
  <c r="BP557" i="1"/>
  <c r="BN557" i="1"/>
  <c r="Z557" i="1"/>
  <c r="BP559" i="1"/>
  <c r="BN559" i="1"/>
  <c r="Z559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22" i="1"/>
  <c r="Z23" i="1" s="1"/>
  <c r="BN22" i="1"/>
  <c r="BP22" i="1"/>
  <c r="Z26" i="1"/>
  <c r="BN26" i="1"/>
  <c r="Y34" i="1"/>
  <c r="Z31" i="1"/>
  <c r="BN31" i="1"/>
  <c r="C675" i="1"/>
  <c r="Z51" i="1"/>
  <c r="BN51" i="1"/>
  <c r="Y54" i="1"/>
  <c r="D675" i="1"/>
  <c r="Z68" i="1"/>
  <c r="BN68" i="1"/>
  <c r="Z78" i="1"/>
  <c r="BN78" i="1"/>
  <c r="Y89" i="1"/>
  <c r="Z92" i="1"/>
  <c r="BN92" i="1"/>
  <c r="Y95" i="1"/>
  <c r="Z105" i="1"/>
  <c r="BN105" i="1"/>
  <c r="Y111" i="1"/>
  <c r="Z117" i="1"/>
  <c r="BN117" i="1"/>
  <c r="Z129" i="1"/>
  <c r="BN129" i="1"/>
  <c r="Y136" i="1"/>
  <c r="Z139" i="1"/>
  <c r="BN139" i="1"/>
  <c r="Y142" i="1"/>
  <c r="G675" i="1"/>
  <c r="Z176" i="1"/>
  <c r="BN176" i="1"/>
  <c r="Z192" i="1"/>
  <c r="BN192" i="1"/>
  <c r="J675" i="1"/>
  <c r="Z211" i="1"/>
  <c r="BN211" i="1"/>
  <c r="Z221" i="1"/>
  <c r="BN221" i="1"/>
  <c r="Z246" i="1"/>
  <c r="BN246" i="1"/>
  <c r="Z257" i="1"/>
  <c r="BN257" i="1"/>
  <c r="Z267" i="1"/>
  <c r="Z268" i="1" s="1"/>
  <c r="BN267" i="1"/>
  <c r="BP267" i="1"/>
  <c r="Y268" i="1"/>
  <c r="Z272" i="1"/>
  <c r="BN272" i="1"/>
  <c r="Y281" i="1"/>
  <c r="Z280" i="1"/>
  <c r="BN280" i="1"/>
  <c r="Z299" i="1"/>
  <c r="BN299" i="1"/>
  <c r="Z336" i="1"/>
  <c r="BN336" i="1"/>
  <c r="Z360" i="1"/>
  <c r="BN360" i="1"/>
  <c r="Z375" i="1"/>
  <c r="BN375" i="1"/>
  <c r="BP392" i="1"/>
  <c r="BN392" i="1"/>
  <c r="Y404" i="1"/>
  <c r="BP403" i="1"/>
  <c r="BN403" i="1"/>
  <c r="Z403" i="1"/>
  <c r="Z404" i="1" s="1"/>
  <c r="BP407" i="1"/>
  <c r="BN407" i="1"/>
  <c r="Z407" i="1"/>
  <c r="Z410" i="1" s="1"/>
  <c r="BP447" i="1"/>
  <c r="BN447" i="1"/>
  <c r="Z447" i="1"/>
  <c r="BP478" i="1"/>
  <c r="BN478" i="1"/>
  <c r="Z478" i="1"/>
  <c r="BP484" i="1"/>
  <c r="BN484" i="1"/>
  <c r="Z484" i="1"/>
  <c r="BP492" i="1"/>
  <c r="BN492" i="1"/>
  <c r="Z492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58" i="1"/>
  <c r="BN558" i="1"/>
  <c r="Z558" i="1"/>
  <c r="BP621" i="1"/>
  <c r="BN621" i="1"/>
  <c r="Z621" i="1"/>
  <c r="BP623" i="1"/>
  <c r="BN623" i="1"/>
  <c r="Z623" i="1"/>
  <c r="BP625" i="1"/>
  <c r="BN625" i="1"/>
  <c r="Z625" i="1"/>
  <c r="X665" i="1"/>
  <c r="Y33" i="1"/>
  <c r="Z43" i="1"/>
  <c r="BN43" i="1"/>
  <c r="Z47" i="1"/>
  <c r="BN47" i="1"/>
  <c r="Y53" i="1"/>
  <c r="Z58" i="1"/>
  <c r="BN58" i="1"/>
  <c r="Z62" i="1"/>
  <c r="BN62" i="1"/>
  <c r="Y71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5" i="1"/>
  <c r="BN115" i="1"/>
  <c r="Y120" i="1"/>
  <c r="Z119" i="1"/>
  <c r="BN119" i="1"/>
  <c r="Y127" i="1"/>
  <c r="Z125" i="1"/>
  <c r="BN125" i="1"/>
  <c r="Y137" i="1"/>
  <c r="Z131" i="1"/>
  <c r="BN131" i="1"/>
  <c r="Z135" i="1"/>
  <c r="BN135" i="1"/>
  <c r="Y141" i="1"/>
  <c r="Z146" i="1"/>
  <c r="BN146" i="1"/>
  <c r="Y160" i="1"/>
  <c r="Z168" i="1"/>
  <c r="BN168" i="1"/>
  <c r="BP170" i="1"/>
  <c r="BN170" i="1"/>
  <c r="Z170" i="1"/>
  <c r="BP190" i="1"/>
  <c r="BN190" i="1"/>
  <c r="Z190" i="1"/>
  <c r="BP209" i="1"/>
  <c r="BN209" i="1"/>
  <c r="Z209" i="1"/>
  <c r="BP219" i="1"/>
  <c r="BN219" i="1"/>
  <c r="Z219" i="1"/>
  <c r="BP228" i="1"/>
  <c r="BN228" i="1"/>
  <c r="Z228" i="1"/>
  <c r="K675" i="1"/>
  <c r="BP244" i="1"/>
  <c r="BN244" i="1"/>
  <c r="Z244" i="1"/>
  <c r="BP255" i="1"/>
  <c r="BN255" i="1"/>
  <c r="Z255" i="1"/>
  <c r="BP263" i="1"/>
  <c r="BN263" i="1"/>
  <c r="Z263" i="1"/>
  <c r="BP278" i="1"/>
  <c r="BN278" i="1"/>
  <c r="Z278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58" i="1"/>
  <c r="BN358" i="1"/>
  <c r="Z358" i="1"/>
  <c r="Y379" i="1"/>
  <c r="BP373" i="1"/>
  <c r="BN373" i="1"/>
  <c r="Z373" i="1"/>
  <c r="Y394" i="1"/>
  <c r="BP389" i="1"/>
  <c r="BN389" i="1"/>
  <c r="Z389" i="1"/>
  <c r="Y393" i="1"/>
  <c r="BP398" i="1"/>
  <c r="BN398" i="1"/>
  <c r="Z398" i="1"/>
  <c r="BP419" i="1"/>
  <c r="BN419" i="1"/>
  <c r="Z419" i="1"/>
  <c r="Y452" i="1"/>
  <c r="BP445" i="1"/>
  <c r="BN445" i="1"/>
  <c r="Z445" i="1"/>
  <c r="BP463" i="1"/>
  <c r="BN463" i="1"/>
  <c r="Z463" i="1"/>
  <c r="BP482" i="1"/>
  <c r="BN482" i="1"/>
  <c r="Z482" i="1"/>
  <c r="BP490" i="1"/>
  <c r="BN490" i="1"/>
  <c r="Z490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83" i="1"/>
  <c r="BP182" i="1"/>
  <c r="BN182" i="1"/>
  <c r="Z182" i="1"/>
  <c r="Z183" i="1" s="1"/>
  <c r="Y195" i="1"/>
  <c r="BP186" i="1"/>
  <c r="BN186" i="1"/>
  <c r="Z186" i="1"/>
  <c r="BP199" i="1"/>
  <c r="BN199" i="1"/>
  <c r="Z199" i="1"/>
  <c r="BP213" i="1"/>
  <c r="BN213" i="1"/>
  <c r="Z213" i="1"/>
  <c r="BP223" i="1"/>
  <c r="BN223" i="1"/>
  <c r="Z223" i="1"/>
  <c r="BP235" i="1"/>
  <c r="BN235" i="1"/>
  <c r="Z235" i="1"/>
  <c r="BP248" i="1"/>
  <c r="BN248" i="1"/>
  <c r="Z248" i="1"/>
  <c r="BP259" i="1"/>
  <c r="BN259" i="1"/>
  <c r="Z259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01" i="1"/>
  <c r="BN301" i="1"/>
  <c r="Z301" i="1"/>
  <c r="Y342" i="1"/>
  <c r="BP340" i="1"/>
  <c r="BN340" i="1"/>
  <c r="Z340" i="1"/>
  <c r="BP362" i="1"/>
  <c r="BN362" i="1"/>
  <c r="Z362" i="1"/>
  <c r="BP367" i="1"/>
  <c r="BN367" i="1"/>
  <c r="Z367" i="1"/>
  <c r="BP377" i="1"/>
  <c r="BN377" i="1"/>
  <c r="Z377" i="1"/>
  <c r="BP390" i="1"/>
  <c r="BN390" i="1"/>
  <c r="Z390" i="1"/>
  <c r="BP409" i="1"/>
  <c r="BN409" i="1"/>
  <c r="Z409" i="1"/>
  <c r="BP415" i="1"/>
  <c r="BN415" i="1"/>
  <c r="Z415" i="1"/>
  <c r="BP423" i="1"/>
  <c r="BN423" i="1"/>
  <c r="Z423" i="1"/>
  <c r="BP449" i="1"/>
  <c r="BN449" i="1"/>
  <c r="Z449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BP508" i="1"/>
  <c r="BN508" i="1"/>
  <c r="Z508" i="1"/>
  <c r="Z509" i="1" s="1"/>
  <c r="BP523" i="1"/>
  <c r="BN523" i="1"/>
  <c r="Z523" i="1"/>
  <c r="BP541" i="1"/>
  <c r="BN541" i="1"/>
  <c r="Z541" i="1"/>
  <c r="Y205" i="1"/>
  <c r="Y264" i="1"/>
  <c r="Y293" i="1"/>
  <c r="Y304" i="1"/>
  <c r="Y332" i="1"/>
  <c r="Y343" i="1"/>
  <c r="Y364" i="1"/>
  <c r="Y411" i="1"/>
  <c r="Y410" i="1"/>
  <c r="Y495" i="1"/>
  <c r="AD675" i="1"/>
  <c r="BP550" i="1"/>
  <c r="BN550" i="1"/>
  <c r="Z550" i="1"/>
  <c r="BP552" i="1"/>
  <c r="BN552" i="1"/>
  <c r="Z552" i="1"/>
  <c r="BP564" i="1"/>
  <c r="BN564" i="1"/>
  <c r="Z564" i="1"/>
  <c r="BP568" i="1"/>
  <c r="BN568" i="1"/>
  <c r="Z56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H9" i="1"/>
  <c r="A10" i="1"/>
  <c r="B675" i="1"/>
  <c r="X666" i="1"/>
  <c r="X667" i="1"/>
  <c r="X669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BN124" i="1"/>
  <c r="BP124" i="1"/>
  <c r="Z130" i="1"/>
  <c r="BN130" i="1"/>
  <c r="BP130" i="1"/>
  <c r="Z132" i="1"/>
  <c r="BN132" i="1"/>
  <c r="Z134" i="1"/>
  <c r="BN134" i="1"/>
  <c r="Z140" i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0" i="1"/>
  <c r="Z220" i="1"/>
  <c r="BN220" i="1"/>
  <c r="Z222" i="1"/>
  <c r="BN222" i="1"/>
  <c r="Z224" i="1"/>
  <c r="BN224" i="1"/>
  <c r="Z226" i="1"/>
  <c r="BN226" i="1"/>
  <c r="BP227" i="1"/>
  <c r="BN227" i="1"/>
  <c r="Z227" i="1"/>
  <c r="BP234" i="1"/>
  <c r="BN234" i="1"/>
  <c r="Z234" i="1"/>
  <c r="BP238" i="1"/>
  <c r="BN238" i="1"/>
  <c r="Z238" i="1"/>
  <c r="F9" i="1"/>
  <c r="J9" i="1"/>
  <c r="Y48" i="1"/>
  <c r="Y65" i="1"/>
  <c r="Y149" i="1"/>
  <c r="Y165" i="1"/>
  <c r="Y200" i="1"/>
  <c r="BP229" i="1"/>
  <c r="BN229" i="1"/>
  <c r="Z229" i="1"/>
  <c r="Y231" i="1"/>
  <c r="Y240" i="1"/>
  <c r="Y239" i="1"/>
  <c r="BP233" i="1"/>
  <c r="BN233" i="1"/>
  <c r="Z233" i="1"/>
  <c r="BP236" i="1"/>
  <c r="BN236" i="1"/>
  <c r="Z236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BP256" i="1"/>
  <c r="Z258" i="1"/>
  <c r="BN258" i="1"/>
  <c r="Z260" i="1"/>
  <c r="BN260" i="1"/>
  <c r="Z262" i="1"/>
  <c r="BN262" i="1"/>
  <c r="Y265" i="1"/>
  <c r="M675" i="1"/>
  <c r="Z273" i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Y40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T675" i="1"/>
  <c r="Y251" i="1"/>
  <c r="Y309" i="1"/>
  <c r="Y352" i="1"/>
  <c r="V675" i="1"/>
  <c r="Y363" i="1"/>
  <c r="BP368" i="1"/>
  <c r="BN368" i="1"/>
  <c r="Z368" i="1"/>
  <c r="BP376" i="1"/>
  <c r="BN376" i="1"/>
  <c r="Z376" i="1"/>
  <c r="BP384" i="1"/>
  <c r="BN384" i="1"/>
  <c r="Z384" i="1"/>
  <c r="BP397" i="1"/>
  <c r="BN397" i="1"/>
  <c r="Z397" i="1"/>
  <c r="Z39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AB675" i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3" i="1" l="1"/>
  <c r="Z393" i="1"/>
  <c r="Z342" i="1"/>
  <c r="Z337" i="1"/>
  <c r="Z141" i="1"/>
  <c r="Z126" i="1"/>
  <c r="Z120" i="1"/>
  <c r="Z111" i="1"/>
  <c r="Z53" i="1"/>
  <c r="Z645" i="1"/>
  <c r="Z627" i="1"/>
  <c r="Z560" i="1"/>
  <c r="Z425" i="1"/>
  <c r="Y669" i="1"/>
  <c r="Z194" i="1"/>
  <c r="Y667" i="1"/>
  <c r="Z172" i="1"/>
  <c r="Z159" i="1"/>
  <c r="Z148" i="1"/>
  <c r="Z136" i="1"/>
  <c r="Z80" i="1"/>
  <c r="Z71" i="1"/>
  <c r="Z64" i="1"/>
  <c r="Z33" i="1"/>
  <c r="Z554" i="1"/>
  <c r="Z517" i="1"/>
  <c r="Z495" i="1"/>
  <c r="Z379" i="1"/>
  <c r="Z363" i="1"/>
  <c r="Z303" i="1"/>
  <c r="Z281" i="1"/>
  <c r="Z264" i="1"/>
  <c r="Y666" i="1"/>
  <c r="Z239" i="1"/>
  <c r="Z230" i="1"/>
  <c r="Z610" i="1"/>
  <c r="Z588" i="1"/>
  <c r="Z577" i="1"/>
  <c r="Z435" i="1"/>
  <c r="Z386" i="1"/>
  <c r="Z370" i="1"/>
  <c r="X668" i="1"/>
  <c r="Z638" i="1"/>
  <c r="Z617" i="1"/>
  <c r="Z464" i="1"/>
  <c r="Z251" i="1"/>
  <c r="Z89" i="1"/>
  <c r="Z48" i="1"/>
  <c r="Z670" i="1" s="1"/>
  <c r="Y665" i="1"/>
  <c r="Y668" i="1" l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<sst xmlns="http://schemas.openxmlformats.org/spreadsheetml/2006/main" count="3134" uniqueCount="1086">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</sst>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/>
      <c r="I5" s="1063"/>
      <c r="J5" s="1063"/>
      <c r="K5" s="1063"/>
      <c r="L5" s="1063"/>
      <c r="M5" s="851"/>
      <c r="N5" s="58"/>
      <c r="P5" s="24" t="s">
        <v>10</v>
      </c>
      <c r="Q5" s="1179">
        <v>45713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Вторник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250</v>
      </c>
      <c r="Y42" s="770">
        <f t="shared" ref="Y42:Y47" si="6">IFERROR(IF(X42="",0,CEILING((X42/$H42),1)*$H42),"")</f>
        <v>259.20000000000005</v>
      </c>
      <c r="Z42" s="36">
        <f>IFERROR(IF(Y42=0,"",ROUNDUP(Y42/H42,0)*0.01898),"")</f>
        <v>0.45552000000000004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260.0694444444444</v>
      </c>
      <c r="BN42" s="64">
        <f t="shared" ref="BN42:BN47" si="8">IFERROR(Y42*I42/H42,"0")</f>
        <v>269.64000000000004</v>
      </c>
      <c r="BO42" s="64">
        <f t="shared" ref="BO42:BO47" si="9">IFERROR(1/J42*(X42/H42),"0")</f>
        <v>0.36168981481481477</v>
      </c>
      <c r="BP42" s="64">
        <f t="shared" ref="BP42:BP47" si="10">IFERROR(1/J42*(Y42/H42),"0")</f>
        <v>0.37500000000000006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200</v>
      </c>
      <c r="Y45" s="770">
        <f t="shared" si="6"/>
        <v>200</v>
      </c>
      <c r="Z45" s="36">
        <f>IFERROR(IF(Y45=0,"",ROUNDUP(Y45/H45,0)*0.00902),"")</f>
        <v>0.45100000000000001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210.5</v>
      </c>
      <c r="BN45" s="64">
        <f t="shared" si="8"/>
        <v>210.5</v>
      </c>
      <c r="BO45" s="64">
        <f t="shared" si="9"/>
        <v>0.37878787878787878</v>
      </c>
      <c r="BP45" s="64">
        <f t="shared" si="10"/>
        <v>0.37878787878787878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73.148148148148152</v>
      </c>
      <c r="Y48" s="771">
        <f>IFERROR(Y42/H42,"0")+IFERROR(Y43/H43,"0")+IFERROR(Y44/H44,"0")+IFERROR(Y45/H45,"0")+IFERROR(Y46/H46,"0")+IFERROR(Y47/H47,"0")</f>
        <v>74</v>
      </c>
      <c r="Z48" s="771">
        <f>IFERROR(IF(Z42="",0,Z42),"0")+IFERROR(IF(Z43="",0,Z43),"0")+IFERROR(IF(Z44="",0,Z44),"0")+IFERROR(IF(Z45="",0,Z45),"0")+IFERROR(IF(Z46="",0,Z46),"0")+IFERROR(IF(Z47="",0,Z47),"0")</f>
        <v>0.90651999999999999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450</v>
      </c>
      <c r="Y49" s="771">
        <f>IFERROR(SUM(Y42:Y47),"0")</f>
        <v>459.20000000000005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200</v>
      </c>
      <c r="Y58" s="770">
        <f t="shared" si="11"/>
        <v>205.20000000000002</v>
      </c>
      <c r="Z58" s="36">
        <f>IFERROR(IF(Y58=0,"",ROUNDUP(Y58/H58,0)*0.01898),"")</f>
        <v>0.36062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208.05555555555554</v>
      </c>
      <c r="BN58" s="64">
        <f t="shared" si="13"/>
        <v>213.46499999999997</v>
      </c>
      <c r="BO58" s="64">
        <f t="shared" si="14"/>
        <v>0.28935185185185186</v>
      </c>
      <c r="BP58" s="64">
        <f t="shared" si="15"/>
        <v>0.296875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360</v>
      </c>
      <c r="Y63" s="770">
        <f t="shared" si="11"/>
        <v>360</v>
      </c>
      <c r="Z63" s="36">
        <f>IFERROR(IF(Y63=0,"",ROUNDUP(Y63/H63,0)*0.00902),"")</f>
        <v>0.72160000000000002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376.79999999999995</v>
      </c>
      <c r="BN63" s="64">
        <f t="shared" si="13"/>
        <v>376.79999999999995</v>
      </c>
      <c r="BO63" s="64">
        <f t="shared" si="14"/>
        <v>0.60606060606060608</v>
      </c>
      <c r="BP63" s="64">
        <f t="shared" si="15"/>
        <v>0.60606060606060608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98.518518518518519</v>
      </c>
      <c r="Y64" s="771">
        <f>IFERROR(Y57/H57,"0")+IFERROR(Y58/H58,"0")+IFERROR(Y59/H59,"0")+IFERROR(Y60/H60,"0")+IFERROR(Y61/H61,"0")+IFERROR(Y62/H62,"0")+IFERROR(Y63/H63,"0")</f>
        <v>99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1.08222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560</v>
      </c>
      <c r="Y65" s="771">
        <f>IFERROR(SUM(Y57:Y63),"0")</f>
        <v>565.20000000000005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220</v>
      </c>
      <c r="Y67" s="770">
        <f>IFERROR(IF(X67="",0,CEILING((X67/$H67),1)*$H67),"")</f>
        <v>226.8</v>
      </c>
      <c r="Z67" s="36">
        <f>IFERROR(IF(Y67=0,"",ROUNDUP(Y67/H67,0)*0.01898),"")</f>
        <v>0.39857999999999999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228.86111111111109</v>
      </c>
      <c r="BN67" s="64">
        <f>IFERROR(Y67*I67/H67,"0")</f>
        <v>235.93499999999997</v>
      </c>
      <c r="BO67" s="64">
        <f>IFERROR(1/J67*(X67/H67),"0")</f>
        <v>0.31828703703703703</v>
      </c>
      <c r="BP67" s="64">
        <f>IFERROR(1/J67*(Y67/H67),"0")</f>
        <v>0.328125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112.5</v>
      </c>
      <c r="Y70" s="770">
        <f>IFERROR(IF(X70="",0,CEILING((X70/$H70),1)*$H70),"")</f>
        <v>113.4</v>
      </c>
      <c r="Z70" s="36">
        <f>IFERROR(IF(Y70=0,"",ROUNDUP(Y70/H70,0)*0.00651),"")</f>
        <v>0.27342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119.99999999999999</v>
      </c>
      <c r="BN70" s="64">
        <f>IFERROR(Y70*I70/H70,"0")</f>
        <v>120.95999999999998</v>
      </c>
      <c r="BO70" s="64">
        <f>IFERROR(1/J70*(X70/H70),"0")</f>
        <v>0.22893772893772893</v>
      </c>
      <c r="BP70" s="64">
        <f>IFERROR(1/J70*(Y70/H70),"0")</f>
        <v>0.23076923076923078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62.037037037037038</v>
      </c>
      <c r="Y71" s="771">
        <f>IFERROR(Y67/H67,"0")+IFERROR(Y68/H68,"0")+IFERROR(Y69/H69,"0")+IFERROR(Y70/H70,"0")</f>
        <v>63</v>
      </c>
      <c r="Z71" s="771">
        <f>IFERROR(IF(Z67="",0,Z67),"0")+IFERROR(IF(Z68="",0,Z68),"0")+IFERROR(IF(Z69="",0,Z69),"0")+IFERROR(IF(Z70="",0,Z70),"0")</f>
        <v>0.67199999999999993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332.5</v>
      </c>
      <c r="Y72" s="771">
        <f>IFERROR(SUM(Y67:Y70),"0")</f>
        <v>340.20000000000005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3</v>
      </c>
      <c r="Y77" s="770">
        <f t="shared" si="16"/>
        <v>3.6</v>
      </c>
      <c r="Z77" s="36">
        <f>IFERROR(IF(Y77=0,"",ROUNDUP(Y77/H77,0)*0.00502),"")</f>
        <v>1.004E-2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3.1666666666666661</v>
      </c>
      <c r="BN77" s="64">
        <f t="shared" si="18"/>
        <v>3.8</v>
      </c>
      <c r="BO77" s="64">
        <f t="shared" si="19"/>
        <v>7.1225071225071226E-3</v>
      </c>
      <c r="BP77" s="64">
        <f t="shared" si="20"/>
        <v>8.5470085470085479E-3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3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3.1666666666666661</v>
      </c>
      <c r="BN78" s="64">
        <f t="shared" si="18"/>
        <v>3.8</v>
      </c>
      <c r="BO78" s="64">
        <f t="shared" si="19"/>
        <v>7.1225071225071226E-3</v>
      </c>
      <c r="BP78" s="64">
        <f t="shared" si="20"/>
        <v>8.5470085470085479E-3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3</v>
      </c>
      <c r="Y79" s="770">
        <f t="shared" si="16"/>
        <v>3.6</v>
      </c>
      <c r="Z79" s="36">
        <f>IFERROR(IF(Y79=0,"",ROUNDUP(Y79/H79,0)*0.00502),"")</f>
        <v>1.004E-2</v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3.1666666666666661</v>
      </c>
      <c r="BN79" s="64">
        <f t="shared" si="18"/>
        <v>3.8</v>
      </c>
      <c r="BO79" s="64">
        <f t="shared" si="19"/>
        <v>7.1225071225071226E-3</v>
      </c>
      <c r="BP79" s="64">
        <f t="shared" si="20"/>
        <v>8.5470085470085479E-3</v>
      </c>
    </row>
    <row r="80" spans="1:68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5</v>
      </c>
      <c r="Y80" s="771">
        <f>IFERROR(Y74/H74,"0")+IFERROR(Y75/H75,"0")+IFERROR(Y76/H76,"0")+IFERROR(Y77/H77,"0")+IFERROR(Y78/H78,"0")+IFERROR(Y79/H79,"0")</f>
        <v>6</v>
      </c>
      <c r="Z80" s="771">
        <f>IFERROR(IF(Z74="",0,Z74),"0")+IFERROR(IF(Z75="",0,Z75),"0")+IFERROR(IF(Z76="",0,Z76),"0")+IFERROR(IF(Z77="",0,Z77),"0")+IFERROR(IF(Z78="",0,Z78),"0")+IFERROR(IF(Z79="",0,Z79),"0")</f>
        <v>3.0120000000000001E-2</v>
      </c>
      <c r="AA80" s="772"/>
      <c r="AB80" s="772"/>
      <c r="AC80" s="772"/>
    </row>
    <row r="81" spans="1:68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9</v>
      </c>
      <c r="Y81" s="771">
        <f>IFERROR(SUM(Y74:Y79),"0")</f>
        <v>10.8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20</v>
      </c>
      <c r="Y93" s="770">
        <f>IFERROR(IF(X93="",0,CEILING((X93/$H93),1)*$H93),"")</f>
        <v>25.200000000000003</v>
      </c>
      <c r="Z93" s="36">
        <f>IFERROR(IF(Y93=0,"",ROUNDUP(Y93/H93,0)*0.01898),"")</f>
        <v>5.6940000000000004E-2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21.235714285714284</v>
      </c>
      <c r="BN93" s="64">
        <f>IFERROR(Y93*I93/H93,"0")</f>
        <v>26.757000000000001</v>
      </c>
      <c r="BO93" s="64">
        <f>IFERROR(1/J93*(X93/H93),"0")</f>
        <v>3.7202380952380952E-2</v>
      </c>
      <c r="BP93" s="64">
        <f>IFERROR(1/J93*(Y93/H93),"0")</f>
        <v>4.6875E-2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2.3809523809523809</v>
      </c>
      <c r="Y95" s="771">
        <f>IFERROR(Y92/H92,"0")+IFERROR(Y93/H93,"0")+IFERROR(Y94/H94,"0")</f>
        <v>3</v>
      </c>
      <c r="Z95" s="771">
        <f>IFERROR(IF(Z92="",0,Z92),"0")+IFERROR(IF(Z93="",0,Z93),"0")+IFERROR(IF(Z94="",0,Z94),"0")</f>
        <v>5.6940000000000004E-2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20</v>
      </c>
      <c r="Y96" s="771">
        <f>IFERROR(SUM(Y92:Y94),"0")</f>
        <v>25.200000000000003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200</v>
      </c>
      <c r="Y99" s="770">
        <f>IFERROR(IF(X99="",0,CEILING((X99/$H99),1)*$H99),"")</f>
        <v>205.20000000000002</v>
      </c>
      <c r="Z99" s="36">
        <f>IFERROR(IF(Y99=0,"",ROUNDUP(Y99/H99,0)*0.01898),"")</f>
        <v>0.36062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208.05555555555554</v>
      </c>
      <c r="BN99" s="64">
        <f>IFERROR(Y99*I99/H99,"0")</f>
        <v>213.46499999999997</v>
      </c>
      <c r="BO99" s="64">
        <f>IFERROR(1/J99*(X99/H99),"0")</f>
        <v>0.28935185185185186</v>
      </c>
      <c r="BP99" s="64">
        <f>IFERROR(1/J99*(Y99/H99),"0")</f>
        <v>0.296875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450</v>
      </c>
      <c r="Y101" s="770">
        <f>IFERROR(IF(X101="",0,CEILING((X101/$H101),1)*$H101),"")</f>
        <v>450</v>
      </c>
      <c r="Z101" s="36">
        <f>IFERROR(IF(Y101=0,"",ROUNDUP(Y101/H101,0)*0.00902),"")</f>
        <v>0.90200000000000002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471</v>
      </c>
      <c r="BN101" s="64">
        <f>IFERROR(Y101*I101/H101,"0")</f>
        <v>471</v>
      </c>
      <c r="BO101" s="64">
        <f>IFERROR(1/J101*(X101/H101),"0")</f>
        <v>0.75757575757575757</v>
      </c>
      <c r="BP101" s="64">
        <f>IFERROR(1/J101*(Y101/H101),"0")</f>
        <v>0.75757575757575757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118.51851851851852</v>
      </c>
      <c r="Y102" s="771">
        <f>IFERROR(Y99/H99,"0")+IFERROR(Y100/H100,"0")+IFERROR(Y101/H101,"0")</f>
        <v>119</v>
      </c>
      <c r="Z102" s="771">
        <f>IFERROR(IF(Z99="",0,Z99),"0")+IFERROR(IF(Z100="",0,Z100),"0")+IFERROR(IF(Z101="",0,Z101),"0")</f>
        <v>1.2626200000000001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650</v>
      </c>
      <c r="Y103" s="771">
        <f>IFERROR(SUM(Y99:Y101),"0")</f>
        <v>655.20000000000005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150</v>
      </c>
      <c r="Y105" s="770">
        <f t="shared" ref="Y105:Y110" si="26">IFERROR(IF(X105="",0,CEILING((X105/$H105),1)*$H105),"")</f>
        <v>151.20000000000002</v>
      </c>
      <c r="Z105" s="36">
        <f>IFERROR(IF(Y105=0,"",ROUNDUP(Y105/H105,0)*0.01898),"")</f>
        <v>0.34164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159.26785714285714</v>
      </c>
      <c r="BN105" s="64">
        <f t="shared" ref="BN105:BN110" si="28">IFERROR(Y105*I105/H105,"0")</f>
        <v>160.542</v>
      </c>
      <c r="BO105" s="64">
        <f t="shared" ref="BO105:BO110" si="29">IFERROR(1/J105*(X105/H105),"0")</f>
        <v>0.27901785714285715</v>
      </c>
      <c r="BP105" s="64">
        <f t="shared" ref="BP105:BP110" si="30">IFERROR(1/J105*(Y105/H105),"0")</f>
        <v>0.28125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360</v>
      </c>
      <c r="Y107" s="770">
        <f t="shared" si="26"/>
        <v>361.8</v>
      </c>
      <c r="Z107" s="36">
        <f>IFERROR(IF(Y107=0,"",ROUNDUP(Y107/H107,0)*0.00651),"")</f>
        <v>0.87234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393.59999999999997</v>
      </c>
      <c r="BN107" s="64">
        <f t="shared" si="28"/>
        <v>395.56799999999998</v>
      </c>
      <c r="BO107" s="64">
        <f t="shared" si="29"/>
        <v>0.73260073260073255</v>
      </c>
      <c r="BP107" s="64">
        <f t="shared" si="30"/>
        <v>0.73626373626373631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151.19047619047618</v>
      </c>
      <c r="Y111" s="771">
        <f>IFERROR(Y105/H105,"0")+IFERROR(Y106/H106,"0")+IFERROR(Y107/H107,"0")+IFERROR(Y108/H108,"0")+IFERROR(Y109/H109,"0")+IFERROR(Y110/H110,"0")</f>
        <v>152</v>
      </c>
      <c r="Z111" s="771">
        <f>IFERROR(IF(Z105="",0,Z105),"0")+IFERROR(IF(Z106="",0,Z106),"0")+IFERROR(IF(Z107="",0,Z107),"0")+IFERROR(IF(Z108="",0,Z108),"0")+IFERROR(IF(Z109="",0,Z109),"0")+IFERROR(IF(Z110="",0,Z110),"0")</f>
        <v>1.2139800000000001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510</v>
      </c>
      <c r="Y112" s="771">
        <f>IFERROR(SUM(Y105:Y110),"0")</f>
        <v>513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60</v>
      </c>
      <c r="Y115" s="770">
        <f>IFERROR(IF(X115="",0,CEILING((X115/$H115),1)*$H115),"")</f>
        <v>67.199999999999989</v>
      </c>
      <c r="Z115" s="36">
        <f>IFERROR(IF(Y115=0,"",ROUNDUP(Y115/H115,0)*0.01898),"")</f>
        <v>0.11388000000000001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62.330357142857146</v>
      </c>
      <c r="BN115" s="64">
        <f>IFERROR(Y115*I115/H115,"0")</f>
        <v>69.809999999999988</v>
      </c>
      <c r="BO115" s="64">
        <f>IFERROR(1/J115*(X115/H115),"0")</f>
        <v>8.3705357142857151E-2</v>
      </c>
      <c r="BP115" s="64">
        <f>IFERROR(1/J115*(Y115/H115),"0")</f>
        <v>9.3749999999999986E-2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315</v>
      </c>
      <c r="Y118" s="770">
        <f>IFERROR(IF(X118="",0,CEILING((X118/$H118),1)*$H118),"")</f>
        <v>315</v>
      </c>
      <c r="Z118" s="36">
        <f>IFERROR(IF(Y118=0,"",ROUNDUP(Y118/H118,0)*0.00902),"")</f>
        <v>0.63139999999999996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329.70000000000005</v>
      </c>
      <c r="BN118" s="64">
        <f>IFERROR(Y118*I118/H118,"0")</f>
        <v>329.70000000000005</v>
      </c>
      <c r="BO118" s="64">
        <f>IFERROR(1/J118*(X118/H118),"0")</f>
        <v>0.53030303030303028</v>
      </c>
      <c r="BP118" s="64">
        <f>IFERROR(1/J118*(Y118/H118),"0")</f>
        <v>0.53030303030303028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75.357142857142861</v>
      </c>
      <c r="Y120" s="771">
        <f>IFERROR(Y115/H115,"0")+IFERROR(Y116/H116,"0")+IFERROR(Y117/H117,"0")+IFERROR(Y118/H118,"0")+IFERROR(Y119/H119,"0")</f>
        <v>76</v>
      </c>
      <c r="Z120" s="771">
        <f>IFERROR(IF(Z115="",0,Z115),"0")+IFERROR(IF(Z116="",0,Z116),"0")+IFERROR(IF(Z117="",0,Z117),"0")+IFERROR(IF(Z118="",0,Z118),"0")+IFERROR(IF(Z119="",0,Z119),"0")</f>
        <v>0.74527999999999994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375</v>
      </c>
      <c r="Y121" s="771">
        <f>IFERROR(SUM(Y115:Y119),"0")</f>
        <v>382.2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400</v>
      </c>
      <c r="Y130" s="770">
        <f t="shared" si="31"/>
        <v>403.20000000000005</v>
      </c>
      <c r="Z130" s="36">
        <f>IFERROR(IF(Y130=0,"",ROUNDUP(Y130/H130,0)*0.01898),"")</f>
        <v>0.91104000000000007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424.42857142857144</v>
      </c>
      <c r="BN130" s="64">
        <f t="shared" si="33"/>
        <v>427.82400000000001</v>
      </c>
      <c r="BO130" s="64">
        <f t="shared" si="34"/>
        <v>0.74404761904761907</v>
      </c>
      <c r="BP130" s="64">
        <f t="shared" si="35"/>
        <v>0.75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450</v>
      </c>
      <c r="Y133" s="770">
        <f t="shared" si="31"/>
        <v>450.90000000000003</v>
      </c>
      <c r="Z133" s="36">
        <f>IFERROR(IF(Y133=0,"",ROUNDUP(Y133/H133,0)*0.00651),"")</f>
        <v>1.08717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492</v>
      </c>
      <c r="BN133" s="64">
        <f t="shared" si="33"/>
        <v>492.98399999999998</v>
      </c>
      <c r="BO133" s="64">
        <f t="shared" si="34"/>
        <v>0.91575091575091572</v>
      </c>
      <c r="BP133" s="64">
        <f t="shared" si="35"/>
        <v>0.91758241758241765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75</v>
      </c>
      <c r="Y134" s="770">
        <f t="shared" si="31"/>
        <v>75.600000000000009</v>
      </c>
      <c r="Z134" s="36">
        <f>IFERROR(IF(Y134=0,"",ROUNDUP(Y134/H134,0)*0.00651),"")</f>
        <v>0.27342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82.5</v>
      </c>
      <c r="BN134" s="64">
        <f t="shared" si="33"/>
        <v>83.160000000000011</v>
      </c>
      <c r="BO134" s="64">
        <f t="shared" si="34"/>
        <v>0.22893772893772893</v>
      </c>
      <c r="BP134" s="64">
        <f t="shared" si="35"/>
        <v>0.23076923076923084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255.95238095238093</v>
      </c>
      <c r="Y136" s="771">
        <f>IFERROR(Y129/H129,"0")+IFERROR(Y130/H130,"0")+IFERROR(Y131/H131,"0")+IFERROR(Y132/H132,"0")+IFERROR(Y133/H133,"0")+IFERROR(Y134/H134,"0")+IFERROR(Y135/H135,"0")</f>
        <v>257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2.27163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925</v>
      </c>
      <c r="Y137" s="771">
        <f>IFERROR(SUM(Y129:Y135),"0")</f>
        <v>929.70000000000016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36.299999999999997</v>
      </c>
      <c r="Y140" s="770">
        <f>IFERROR(IF(X140="",0,CEILING((X140/$H140),1)*$H140),"")</f>
        <v>37.619999999999997</v>
      </c>
      <c r="Z140" s="36">
        <f>IFERROR(IF(Y140=0,"",ROUNDUP(Y140/H140,0)*0.00651),"")</f>
        <v>0.12369000000000001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41.029999999999994</v>
      </c>
      <c r="BN140" s="64">
        <f>IFERROR(Y140*I140/H140,"0")</f>
        <v>42.521999999999998</v>
      </c>
      <c r="BO140" s="64">
        <f>IFERROR(1/J140*(X140/H140),"0")</f>
        <v>0.10073260073260074</v>
      </c>
      <c r="BP140" s="64">
        <f>IFERROR(1/J140*(Y140/H140),"0")</f>
        <v>0.1043956043956044</v>
      </c>
    </row>
    <row r="141" spans="1:68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18.333333333333332</v>
      </c>
      <c r="Y141" s="771">
        <f>IFERROR(Y139/H139,"0")+IFERROR(Y140/H140,"0")</f>
        <v>19</v>
      </c>
      <c r="Z141" s="771">
        <f>IFERROR(IF(Z139="",0,Z139),"0")+IFERROR(IF(Z140="",0,Z140),"0")</f>
        <v>0.12369000000000001</v>
      </c>
      <c r="AA141" s="772"/>
      <c r="AB141" s="772"/>
      <c r="AC141" s="772"/>
    </row>
    <row r="142" spans="1:68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36.299999999999997</v>
      </c>
      <c r="Y142" s="771">
        <f>IFERROR(SUM(Y139:Y140),"0")</f>
        <v>37.619999999999997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60</v>
      </c>
      <c r="Y146" s="770">
        <f>IFERROR(IF(X146="",0,CEILING((X146/$H146),1)*$H146),"")</f>
        <v>60.800000000000004</v>
      </c>
      <c r="Z146" s="36">
        <f>IFERROR(IF(Y146=0,"",ROUNDUP(Y146/H146,0)*0.00651),"")</f>
        <v>0.12369000000000001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63.374999999999993</v>
      </c>
      <c r="BN146" s="64">
        <f>IFERROR(Y146*I146/H146,"0")</f>
        <v>64.22</v>
      </c>
      <c r="BO146" s="64">
        <f>IFERROR(1/J146*(X146/H146),"0")</f>
        <v>0.10302197802197803</v>
      </c>
      <c r="BP146" s="64">
        <f>IFERROR(1/J146*(Y146/H146),"0")</f>
        <v>0.1043956043956044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18.75</v>
      </c>
      <c r="Y148" s="771">
        <f>IFERROR(Y145/H145,"0")+IFERROR(Y146/H146,"0")+IFERROR(Y147/H147,"0")</f>
        <v>19</v>
      </c>
      <c r="Z148" s="771">
        <f>IFERROR(IF(Z145="",0,Z145),"0")+IFERROR(IF(Z146="",0,Z146),"0")+IFERROR(IF(Z147="",0,Z147),"0")</f>
        <v>0.12369000000000001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60</v>
      </c>
      <c r="Y149" s="771">
        <f>IFERROR(SUM(Y145:Y147),"0")</f>
        <v>60.800000000000004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42</v>
      </c>
      <c r="Y152" s="770">
        <f>IFERROR(IF(X152="",0,CEILING((X152/$H152),1)*$H152),"")</f>
        <v>42</v>
      </c>
      <c r="Z152" s="36">
        <f>IFERROR(IF(Y152=0,"",ROUNDUP(Y152/H152,0)*0.00651),"")</f>
        <v>9.7650000000000001E-2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46.02</v>
      </c>
      <c r="BN152" s="64">
        <f>IFERROR(Y152*I152/H152,"0")</f>
        <v>46.02</v>
      </c>
      <c r="BO152" s="64">
        <f>IFERROR(1/J152*(X152/H152),"0")</f>
        <v>8.241758241758243E-2</v>
      </c>
      <c r="BP152" s="64">
        <f>IFERROR(1/J152*(Y152/H152),"0")</f>
        <v>8.241758241758243E-2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15.000000000000002</v>
      </c>
      <c r="Y153" s="771">
        <f>IFERROR(Y151/H151,"0")+IFERROR(Y152/H152,"0")</f>
        <v>15.000000000000002</v>
      </c>
      <c r="Z153" s="771">
        <f>IFERROR(IF(Z151="",0,Z151),"0")+IFERROR(IF(Z152="",0,Z152),"0")</f>
        <v>9.7650000000000001E-2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42</v>
      </c>
      <c r="Y154" s="771">
        <f>IFERROR(SUM(Y151:Y152),"0")</f>
        <v>42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10</v>
      </c>
      <c r="Y156" s="770">
        <f>IFERROR(IF(X156="",0,CEILING((X156/$H156),1)*$H156),"")</f>
        <v>12</v>
      </c>
      <c r="Z156" s="36">
        <f>IFERROR(IF(Y156=0,"",ROUNDUP(Y156/H156,0)*0.00937),"")</f>
        <v>2.811E-2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14.225000000000001</v>
      </c>
      <c r="BN156" s="64">
        <f>IFERROR(Y156*I156/H156,"0")</f>
        <v>17.07</v>
      </c>
      <c r="BO156" s="64">
        <f>IFERROR(1/J156*(X156/H156),"0")</f>
        <v>2.0833333333333332E-2</v>
      </c>
      <c r="BP156" s="64">
        <f>IFERROR(1/J156*(Y156/H156),"0")</f>
        <v>2.5000000000000001E-2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15</v>
      </c>
      <c r="Y159" s="771">
        <f>IFERROR(Y156/H156,"0")+IFERROR(Y157/H157,"0")+IFERROR(Y158/H158,"0")</f>
        <v>16</v>
      </c>
      <c r="Z159" s="771">
        <f>IFERROR(IF(Z156="",0,Z156),"0")+IFERROR(IF(Z157="",0,Z157),"0")+IFERROR(IF(Z158="",0,Z158),"0")</f>
        <v>0.11273999999999999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43</v>
      </c>
      <c r="Y160" s="771">
        <f>IFERROR(SUM(Y156:Y158),"0")</f>
        <v>46.32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60</v>
      </c>
      <c r="Y186" s="770">
        <f t="shared" ref="Y186:Y193" si="36">IFERROR(IF(X186="",0,CEILING((X186/$H186),1)*$H186),"")</f>
        <v>63</v>
      </c>
      <c r="Z186" s="36">
        <f>IFERROR(IF(Y186=0,"",ROUNDUP(Y186/H186,0)*0.00902),"")</f>
        <v>0.1353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63.857142857142854</v>
      </c>
      <c r="BN186" s="64">
        <f t="shared" ref="BN186:BN193" si="38">IFERROR(Y186*I186/H186,"0")</f>
        <v>67.049999999999983</v>
      </c>
      <c r="BO186" s="64">
        <f t="shared" ref="BO186:BO193" si="39">IFERROR(1/J186*(X186/H186),"0")</f>
        <v>0.10822510822510822</v>
      </c>
      <c r="BP186" s="64">
        <f t="shared" ref="BP186:BP193" si="40">IFERROR(1/J186*(Y186/H186),"0")</f>
        <v>0.11363636363636365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50</v>
      </c>
      <c r="Y188" s="770">
        <f t="shared" si="36"/>
        <v>50.400000000000006</v>
      </c>
      <c r="Z188" s="36">
        <f>IFERROR(IF(Y188=0,"",ROUNDUP(Y188/H188,0)*0.00902),"")</f>
        <v>0.10824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52.5</v>
      </c>
      <c r="BN188" s="64">
        <f t="shared" si="38"/>
        <v>52.920000000000009</v>
      </c>
      <c r="BO188" s="64">
        <f t="shared" si="39"/>
        <v>9.0187590187590191E-2</v>
      </c>
      <c r="BP188" s="64">
        <f t="shared" si="40"/>
        <v>9.0909090909090912E-2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70</v>
      </c>
      <c r="Y189" s="770">
        <f t="shared" si="36"/>
        <v>71.400000000000006</v>
      </c>
      <c r="Z189" s="36">
        <f>IFERROR(IF(Y189=0,"",ROUNDUP(Y189/H189,0)*0.00502),"")</f>
        <v>0.17068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74.333333333333329</v>
      </c>
      <c r="BN189" s="64">
        <f t="shared" si="38"/>
        <v>75.820000000000007</v>
      </c>
      <c r="BO189" s="64">
        <f t="shared" si="39"/>
        <v>0.14245014245014245</v>
      </c>
      <c r="BP189" s="64">
        <f t="shared" si="40"/>
        <v>0.14529914529914531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87.5</v>
      </c>
      <c r="Y190" s="770">
        <f t="shared" si="36"/>
        <v>88.2</v>
      </c>
      <c r="Z190" s="36">
        <f>IFERROR(IF(Y190=0,"",ROUNDUP(Y190/H190,0)*0.00502),"")</f>
        <v>0.21084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92.916666666666657</v>
      </c>
      <c r="BN190" s="64">
        <f t="shared" si="38"/>
        <v>93.66</v>
      </c>
      <c r="BO190" s="64">
        <f t="shared" si="39"/>
        <v>0.17806267806267806</v>
      </c>
      <c r="BP190" s="64">
        <f t="shared" si="40"/>
        <v>0.17948717948717952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105</v>
      </c>
      <c r="Y191" s="770">
        <f t="shared" si="36"/>
        <v>105</v>
      </c>
      <c r="Z191" s="36">
        <f>IFERROR(IF(Y191=0,"",ROUNDUP(Y191/H191,0)*0.00502),"")</f>
        <v>0.251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110.00000000000001</v>
      </c>
      <c r="BN191" s="64">
        <f t="shared" si="38"/>
        <v>110.00000000000001</v>
      </c>
      <c r="BO191" s="64">
        <f t="shared" si="39"/>
        <v>0.21367521367521369</v>
      </c>
      <c r="BP191" s="64">
        <f t="shared" si="40"/>
        <v>0.21367521367521369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158.33333333333331</v>
      </c>
      <c r="Y194" s="771">
        <f>IFERROR(Y186/H186,"0")+IFERROR(Y187/H187,"0")+IFERROR(Y188/H188,"0")+IFERROR(Y189/H189,"0")+IFERROR(Y190/H190,"0")+IFERROR(Y191/H191,"0")+IFERROR(Y192/H192,"0")+IFERROR(Y193/H193,"0")</f>
        <v>161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0.94821999999999995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402.5</v>
      </c>
      <c r="Y195" s="771">
        <f>IFERROR(SUM(Y186:Y193),"0")</f>
        <v>411.6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100</v>
      </c>
      <c r="Y208" s="770">
        <f t="shared" ref="Y208:Y215" si="41">IFERROR(IF(X208="",0,CEILING((X208/$H208),1)*$H208),"")</f>
        <v>102.60000000000001</v>
      </c>
      <c r="Z208" s="36">
        <f>IFERROR(IF(Y208=0,"",ROUNDUP(Y208/H208,0)*0.00902),"")</f>
        <v>0.17138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103.88888888888889</v>
      </c>
      <c r="BN208" s="64">
        <f t="shared" ref="BN208:BN215" si="43">IFERROR(Y208*I208/H208,"0")</f>
        <v>106.59000000000002</v>
      </c>
      <c r="BO208" s="64">
        <f t="shared" ref="BO208:BO215" si="44">IFERROR(1/J208*(X208/H208),"0")</f>
        <v>0.14029180695847362</v>
      </c>
      <c r="BP208" s="64">
        <f t="shared" ref="BP208:BP215" si="45">IFERROR(1/J208*(Y208/H208),"0")</f>
        <v>0.14393939393939395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60</v>
      </c>
      <c r="Y209" s="770">
        <f t="shared" si="41"/>
        <v>64.800000000000011</v>
      </c>
      <c r="Z209" s="36">
        <f>IFERROR(IF(Y209=0,"",ROUNDUP(Y209/H209,0)*0.00902),"")</f>
        <v>0.10824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62.333333333333336</v>
      </c>
      <c r="BN209" s="64">
        <f t="shared" si="43"/>
        <v>67.320000000000007</v>
      </c>
      <c r="BO209" s="64">
        <f t="shared" si="44"/>
        <v>8.4175084175084181E-2</v>
      </c>
      <c r="BP209" s="64">
        <f t="shared" si="45"/>
        <v>9.0909090909090925E-2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150</v>
      </c>
      <c r="Y210" s="770">
        <f t="shared" si="41"/>
        <v>151.20000000000002</v>
      </c>
      <c r="Z210" s="36">
        <f>IFERROR(IF(Y210=0,"",ROUNDUP(Y210/H210,0)*0.00902),"")</f>
        <v>0.25256000000000001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155.83333333333331</v>
      </c>
      <c r="BN210" s="64">
        <f t="shared" si="43"/>
        <v>157.08000000000001</v>
      </c>
      <c r="BO210" s="64">
        <f t="shared" si="44"/>
        <v>0.21043771043771042</v>
      </c>
      <c r="BP210" s="64">
        <f t="shared" si="45"/>
        <v>0.21212121212121213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70</v>
      </c>
      <c r="Y211" s="770">
        <f t="shared" si="41"/>
        <v>70.2</v>
      </c>
      <c r="Z211" s="36">
        <f>IFERROR(IF(Y211=0,"",ROUNDUP(Y211/H211,0)*0.00902),"")</f>
        <v>0.11726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72.722222222222229</v>
      </c>
      <c r="BN211" s="64">
        <f t="shared" si="43"/>
        <v>72.930000000000007</v>
      </c>
      <c r="BO211" s="64">
        <f t="shared" si="44"/>
        <v>9.8204264870931535E-2</v>
      </c>
      <c r="BP211" s="64">
        <f t="shared" si="45"/>
        <v>9.8484848484848481E-2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45</v>
      </c>
      <c r="Y212" s="770">
        <f t="shared" si="41"/>
        <v>45</v>
      </c>
      <c r="Z212" s="36">
        <f>IFERROR(IF(Y212=0,"",ROUNDUP(Y212/H212,0)*0.00502),"")</f>
        <v>0.1255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48.249999999999993</v>
      </c>
      <c r="BN212" s="64">
        <f t="shared" si="43"/>
        <v>48.249999999999993</v>
      </c>
      <c r="BO212" s="64">
        <f t="shared" si="44"/>
        <v>0.10683760683760685</v>
      </c>
      <c r="BP212" s="64">
        <f t="shared" si="45"/>
        <v>0.10683760683760685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30</v>
      </c>
      <c r="Y213" s="770">
        <f t="shared" si="41"/>
        <v>30.6</v>
      </c>
      <c r="Z213" s="36">
        <f>IFERROR(IF(Y213=0,"",ROUNDUP(Y213/H213,0)*0.00502),"")</f>
        <v>8.5339999999999999E-2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31.666666666666664</v>
      </c>
      <c r="BN213" s="64">
        <f t="shared" si="43"/>
        <v>32.299999999999997</v>
      </c>
      <c r="BO213" s="64">
        <f t="shared" si="44"/>
        <v>7.122507122507124E-2</v>
      </c>
      <c r="BP213" s="64">
        <f t="shared" si="45"/>
        <v>7.2649572649572655E-2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153.7037037037037</v>
      </c>
      <c r="Y216" s="771">
        <f>IFERROR(Y208/H208,"0")+IFERROR(Y209/H209,"0")+IFERROR(Y210/H210,"0")+IFERROR(Y211/H211,"0")+IFERROR(Y212/H212,"0")+IFERROR(Y213/H213,"0")+IFERROR(Y214/H214,"0")+IFERROR(Y215/H215,"0")</f>
        <v>156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1.0711199999999999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530</v>
      </c>
      <c r="Y217" s="771">
        <f>IFERROR(SUM(Y208:Y215),"0")</f>
        <v>540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120</v>
      </c>
      <c r="Y222" s="770">
        <f t="shared" si="46"/>
        <v>121.79999999999998</v>
      </c>
      <c r="Z222" s="36">
        <f>IFERROR(IF(Y222=0,"",ROUNDUP(Y222/H222,0)*0.01898),"")</f>
        <v>0.26572000000000001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127.15862068965518</v>
      </c>
      <c r="BN222" s="64">
        <f t="shared" si="48"/>
        <v>129.06599999999997</v>
      </c>
      <c r="BO222" s="64">
        <f t="shared" si="49"/>
        <v>0.21551724137931036</v>
      </c>
      <c r="BP222" s="64">
        <f t="shared" si="50"/>
        <v>0.21875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240</v>
      </c>
      <c r="Y223" s="770">
        <f t="shared" si="46"/>
        <v>240</v>
      </c>
      <c r="Z223" s="36">
        <f t="shared" ref="Z223:Z229" si="51">IFERROR(IF(Y223=0,"",ROUNDUP(Y223/H223,0)*0.00651),"")</f>
        <v>0.65100000000000002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267</v>
      </c>
      <c r="BN223" s="64">
        <f t="shared" si="48"/>
        <v>267</v>
      </c>
      <c r="BO223" s="64">
        <f t="shared" si="49"/>
        <v>0.5494505494505495</v>
      </c>
      <c r="BP223" s="64">
        <f t="shared" si="50"/>
        <v>0.5494505494505495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240</v>
      </c>
      <c r="Y225" s="770">
        <f t="shared" si="46"/>
        <v>240</v>
      </c>
      <c r="Z225" s="36">
        <f t="shared" si="51"/>
        <v>0.65100000000000002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265.20000000000005</v>
      </c>
      <c r="BN225" s="64">
        <f t="shared" si="48"/>
        <v>265.20000000000005</v>
      </c>
      <c r="BO225" s="64">
        <f t="shared" si="49"/>
        <v>0.5494505494505495</v>
      </c>
      <c r="BP225" s="64">
        <f t="shared" si="50"/>
        <v>0.5494505494505495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72</v>
      </c>
      <c r="Y228" s="770">
        <f t="shared" si="46"/>
        <v>72</v>
      </c>
      <c r="Z228" s="36">
        <f t="shared" si="51"/>
        <v>0.1953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79.560000000000016</v>
      </c>
      <c r="BN228" s="64">
        <f t="shared" si="48"/>
        <v>79.560000000000016</v>
      </c>
      <c r="BO228" s="64">
        <f t="shared" si="49"/>
        <v>0.16483516483516486</v>
      </c>
      <c r="BP228" s="64">
        <f t="shared" si="50"/>
        <v>0.16483516483516486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200</v>
      </c>
      <c r="Y229" s="770">
        <f t="shared" si="46"/>
        <v>201.6</v>
      </c>
      <c r="Z229" s="36">
        <f t="shared" si="51"/>
        <v>0.54683999999999999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221.50000000000003</v>
      </c>
      <c r="BN229" s="64">
        <f t="shared" si="48"/>
        <v>223.27200000000002</v>
      </c>
      <c r="BO229" s="64">
        <f t="shared" si="49"/>
        <v>0.45787545787545797</v>
      </c>
      <c r="BP229" s="64">
        <f t="shared" si="50"/>
        <v>0.46153846153846156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327.12643678160919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328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2.30986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872</v>
      </c>
      <c r="Y231" s="771">
        <f>IFERROR(SUM(Y219:Y229),"0")</f>
        <v>875.4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24</v>
      </c>
      <c r="Y237" s="770">
        <f t="shared" si="52"/>
        <v>24</v>
      </c>
      <c r="Z237" s="36">
        <f>IFERROR(IF(Y237=0,"",ROUNDUP(Y237/H237,0)*0.00651),"")</f>
        <v>6.5100000000000005E-2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26.520000000000003</v>
      </c>
      <c r="BN237" s="64">
        <f t="shared" si="54"/>
        <v>26.520000000000003</v>
      </c>
      <c r="BO237" s="64">
        <f t="shared" si="55"/>
        <v>5.4945054945054951E-2</v>
      </c>
      <c r="BP237" s="64">
        <f t="shared" si="56"/>
        <v>5.4945054945054951E-2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32</v>
      </c>
      <c r="Y238" s="770">
        <f t="shared" si="52"/>
        <v>33.6</v>
      </c>
      <c r="Z238" s="36">
        <f>IFERROR(IF(Y238=0,"",ROUNDUP(Y238/H238,0)*0.00651),"")</f>
        <v>9.1139999999999999E-2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35.360000000000007</v>
      </c>
      <c r="BN238" s="64">
        <f t="shared" si="54"/>
        <v>37.128000000000007</v>
      </c>
      <c r="BO238" s="64">
        <f t="shared" si="55"/>
        <v>7.3260073260073263E-2</v>
      </c>
      <c r="BP238" s="64">
        <f t="shared" si="56"/>
        <v>7.6923076923076941E-2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23.333333333333336</v>
      </c>
      <c r="Y239" s="771">
        <f>IFERROR(Y233/H233,"0")+IFERROR(Y234/H234,"0")+IFERROR(Y235/H235,"0")+IFERROR(Y236/H236,"0")+IFERROR(Y237/H237,"0")+IFERROR(Y238/H238,"0")</f>
        <v>24</v>
      </c>
      <c r="Z239" s="771">
        <f>IFERROR(IF(Z233="",0,Z233),"0")+IFERROR(IF(Z234="",0,Z234),"0")+IFERROR(IF(Z235="",0,Z235),"0")+IFERROR(IF(Z236="",0,Z236),"0")+IFERROR(IF(Z237="",0,Z237),"0")+IFERROR(IF(Z238="",0,Z238),"0")</f>
        <v>0.15623999999999999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56</v>
      </c>
      <c r="Y240" s="771">
        <f>IFERROR(SUM(Y233:Y238),"0")</f>
        <v>57.6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20</v>
      </c>
      <c r="Y255" s="770">
        <f t="shared" ref="Y255:Y263" si="62">IFERROR(IF(X255="",0,CEILING((X255/$H255),1)*$H255),"")</f>
        <v>23.2</v>
      </c>
      <c r="Z255" s="36">
        <f>IFERROR(IF(Y255=0,"",ROUNDUP(Y255/H255,0)*0.01898),"")</f>
        <v>3.7960000000000001E-2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20.75</v>
      </c>
      <c r="BN255" s="64">
        <f t="shared" ref="BN255:BN263" si="64">IFERROR(Y255*I255/H255,"0")</f>
        <v>24.07</v>
      </c>
      <c r="BO255" s="64">
        <f t="shared" ref="BO255:BO263" si="65">IFERROR(1/J255*(X255/H255),"0")</f>
        <v>2.6939655172413795E-2</v>
      </c>
      <c r="BP255" s="64">
        <f t="shared" ref="BP255:BP263" si="66">IFERROR(1/J255*(Y255/H255),"0")</f>
        <v>3.125E-2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30</v>
      </c>
      <c r="Y258" s="770">
        <f t="shared" si="62"/>
        <v>34.799999999999997</v>
      </c>
      <c r="Z258" s="36">
        <f>IFERROR(IF(Y258=0,"",ROUNDUP(Y258/H258,0)*0.01898),"")</f>
        <v>5.6940000000000004E-2</v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31.125000000000004</v>
      </c>
      <c r="BN258" s="64">
        <f t="shared" si="64"/>
        <v>36.104999999999997</v>
      </c>
      <c r="BO258" s="64">
        <f t="shared" si="65"/>
        <v>4.0409482758620691E-2</v>
      </c>
      <c r="BP258" s="64">
        <f t="shared" si="66"/>
        <v>4.6875E-2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40</v>
      </c>
      <c r="Y260" s="770">
        <f t="shared" si="62"/>
        <v>40</v>
      </c>
      <c r="Z260" s="36">
        <f>IFERROR(IF(Y260=0,"",ROUNDUP(Y260/H260,0)*0.00902),"")</f>
        <v>9.0200000000000002E-2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42.1</v>
      </c>
      <c r="BN260" s="64">
        <f t="shared" si="64"/>
        <v>42.1</v>
      </c>
      <c r="BO260" s="64">
        <f t="shared" si="65"/>
        <v>7.575757575757576E-2</v>
      </c>
      <c r="BP260" s="64">
        <f t="shared" si="66"/>
        <v>7.575757575757576E-2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14.310344827586206</v>
      </c>
      <c r="Y264" s="771">
        <f>IFERROR(Y255/H255,"0")+IFERROR(Y256/H256,"0")+IFERROR(Y257/H257,"0")+IFERROR(Y258/H258,"0")+IFERROR(Y259/H259,"0")+IFERROR(Y260/H260,"0")+IFERROR(Y261/H261,"0")+IFERROR(Y262/H262,"0")+IFERROR(Y263/H263,"0")</f>
        <v>15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0.18510000000000001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90</v>
      </c>
      <c r="Y265" s="771">
        <f>IFERROR(SUM(Y255:Y263),"0")</f>
        <v>98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120</v>
      </c>
      <c r="Y300" s="770">
        <f t="shared" si="72"/>
        <v>120</v>
      </c>
      <c r="Z300" s="36">
        <f>IFERROR(IF(Y300=0,"",ROUNDUP(Y300/H300,0)*0.00651),"")</f>
        <v>0.32550000000000001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132.60000000000002</v>
      </c>
      <c r="BN300" s="64">
        <f t="shared" si="74"/>
        <v>132.60000000000002</v>
      </c>
      <c r="BO300" s="64">
        <f t="shared" si="75"/>
        <v>0.27472527472527475</v>
      </c>
      <c r="BP300" s="64">
        <f t="shared" si="76"/>
        <v>0.27472527472527475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200</v>
      </c>
      <c r="Y301" s="770">
        <f t="shared" si="72"/>
        <v>201.6</v>
      </c>
      <c r="Z301" s="36">
        <f>IFERROR(IF(Y301=0,"",ROUNDUP(Y301/H301,0)*0.00651),"")</f>
        <v>0.54683999999999999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215</v>
      </c>
      <c r="BN301" s="64">
        <f t="shared" si="74"/>
        <v>216.72000000000003</v>
      </c>
      <c r="BO301" s="64">
        <f t="shared" si="75"/>
        <v>0.45787545787545797</v>
      </c>
      <c r="BP301" s="64">
        <f t="shared" si="76"/>
        <v>0.46153846153846156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133.33333333333334</v>
      </c>
      <c r="Y303" s="771">
        <f>IFERROR(Y297/H297,"0")+IFERROR(Y298/H298,"0")+IFERROR(Y299/H299,"0")+IFERROR(Y300/H300,"0")+IFERROR(Y301/H301,"0")+IFERROR(Y302/H302,"0")</f>
        <v>134</v>
      </c>
      <c r="Z303" s="771">
        <f>IFERROR(IF(Z297="",0,Z297),"0")+IFERROR(IF(Z298="",0,Z298),"0")+IFERROR(IF(Z299="",0,Z299),"0")+IFERROR(IF(Z300="",0,Z300),"0")+IFERROR(IF(Z301="",0,Z301),"0")+IFERROR(IF(Z302="",0,Z302),"0")</f>
        <v>0.87234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320</v>
      </c>
      <c r="Y304" s="771">
        <f>IFERROR(SUM(Y297:Y302),"0")</f>
        <v>321.60000000000002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105</v>
      </c>
      <c r="Y340" s="770">
        <f>IFERROR(IF(X340="",0,CEILING((X340/$H340),1)*$H340),"")</f>
        <v>105</v>
      </c>
      <c r="Z340" s="36">
        <f>IFERROR(IF(Y340=0,"",ROUNDUP(Y340/H340,0)*0.00502),"")</f>
        <v>0.251</v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110.00000000000001</v>
      </c>
      <c r="BN340" s="64">
        <f>IFERROR(Y340*I340/H340,"0")</f>
        <v>110.00000000000001</v>
      </c>
      <c r="BO340" s="64">
        <f>IFERROR(1/J340*(X340/H340),"0")</f>
        <v>0.21367521367521369</v>
      </c>
      <c r="BP340" s="64">
        <f>IFERROR(1/J340*(Y340/H340),"0")</f>
        <v>0.21367521367521369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50</v>
      </c>
      <c r="Y342" s="771">
        <f>IFERROR(Y340/H340,"0")+IFERROR(Y341/H341,"0")</f>
        <v>50</v>
      </c>
      <c r="Z342" s="771">
        <f>IFERROR(IF(Z340="",0,Z340),"0")+IFERROR(IF(Z341="",0,Z341),"0")</f>
        <v>0.251</v>
      </c>
      <c r="AA342" s="772"/>
      <c r="AB342" s="772"/>
      <c r="AC342" s="772"/>
    </row>
    <row r="343" spans="1:68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105</v>
      </c>
      <c r="Y343" s="771">
        <f>IFERROR(SUM(Y340:Y341),"0")</f>
        <v>105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10</v>
      </c>
      <c r="Y356" s="770">
        <f t="shared" si="77"/>
        <v>10.8</v>
      </c>
      <c r="Z356" s="36">
        <f>IFERROR(IF(Y356=0,"",ROUNDUP(Y356/H356,0)*0.01898),"")</f>
        <v>1.898E-2</v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10.402777777777777</v>
      </c>
      <c r="BN356" s="64">
        <f t="shared" si="79"/>
        <v>11.234999999999999</v>
      </c>
      <c r="BO356" s="64">
        <f t="shared" si="80"/>
        <v>1.4467592592592591E-2</v>
      </c>
      <c r="BP356" s="64">
        <f t="shared" si="81"/>
        <v>1.5625E-2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0.92592592592592582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1.898E-2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10</v>
      </c>
      <c r="Y364" s="771">
        <f>IFERROR(SUM(Y355:Y362),"0")</f>
        <v>10.8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29.212454212454212</v>
      </c>
      <c r="Y386" s="771">
        <f>IFERROR(Y382/H382,"0")+IFERROR(Y383/H383,"0")+IFERROR(Y384/H384,"0")+IFERROR(Y385/H385,"0")</f>
        <v>31</v>
      </c>
      <c r="Z386" s="771">
        <f>IFERROR(IF(Z382="",0,Z382),"0")+IFERROR(IF(Z383="",0,Z383),"0")+IFERROR(IF(Z384="",0,Z384),"0")+IFERROR(IF(Z385="",0,Z385),"0")</f>
        <v>0.58838000000000001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230</v>
      </c>
      <c r="Y387" s="771">
        <f>IFERROR(SUM(Y382:Y385),"0")</f>
        <v>244.8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289</v>
      </c>
      <c r="Y392" s="770">
        <f>IFERROR(IF(X392="",0,CEILING((X392/$H392),1)*$H392),"")</f>
        <v>290.7</v>
      </c>
      <c r="Z392" s="36">
        <f>IFERROR(IF(Y392=0,"",ROUNDUP(Y392/H392,0)*0.00651),"")</f>
        <v>0.74214000000000002</v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326.39999999999998</v>
      </c>
      <c r="BN392" s="64">
        <f>IFERROR(Y392*I392/H392,"0")</f>
        <v>328.32</v>
      </c>
      <c r="BO392" s="64">
        <f>IFERROR(1/J392*(X392/H392),"0")</f>
        <v>0.62271062271062283</v>
      </c>
      <c r="BP392" s="64">
        <f>IFERROR(1/J392*(Y392/H392),"0")</f>
        <v>0.62637362637362637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113.33333333333334</v>
      </c>
      <c r="Y393" s="771">
        <f>IFERROR(Y389/H389,"0")+IFERROR(Y390/H390,"0")+IFERROR(Y391/H391,"0")+IFERROR(Y392/H392,"0")</f>
        <v>114</v>
      </c>
      <c r="Z393" s="771">
        <f>IFERROR(IF(Z389="",0,Z389),"0")+IFERROR(IF(Z390="",0,Z390),"0")+IFERROR(IF(Z391="",0,Z391),"0")+IFERROR(IF(Z392="",0,Z392),"0")</f>
        <v>0.74214000000000002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289</v>
      </c>
      <c r="Y394" s="771">
        <f>IFERROR(SUM(Y389:Y392),"0")</f>
        <v>290.7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9</v>
      </c>
      <c r="Y403" s="770">
        <f>IFERROR(IF(X403="",0,CEILING((X403/$H403),1)*$H403),"")</f>
        <v>9</v>
      </c>
      <c r="Z403" s="36">
        <f>IFERROR(IF(Y403=0,"",ROUNDUP(Y403/H403,0)*0.00651),"")</f>
        <v>3.2550000000000003E-2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10.139999999999999</v>
      </c>
      <c r="BN403" s="64">
        <f>IFERROR(Y403*I403/H403,"0")</f>
        <v>10.139999999999999</v>
      </c>
      <c r="BO403" s="64">
        <f>IFERROR(1/J403*(X403/H403),"0")</f>
        <v>2.7472527472527476E-2</v>
      </c>
      <c r="BP403" s="64">
        <f>IFERROR(1/J403*(Y403/H403),"0")</f>
        <v>2.7472527472527476E-2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5</v>
      </c>
      <c r="Y404" s="771">
        <f>IFERROR(Y403/H403,"0")</f>
        <v>5</v>
      </c>
      <c r="Z404" s="771">
        <f>IFERROR(IF(Z403="",0,Z403),"0")</f>
        <v>3.2550000000000003E-2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9</v>
      </c>
      <c r="Y405" s="771">
        <f>IFERROR(SUM(Y403:Y403),"0")</f>
        <v>9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595</v>
      </c>
      <c r="Y408" s="770">
        <f>IFERROR(IF(X408="",0,CEILING((X408/$H408),1)*$H408),"")</f>
        <v>596.4</v>
      </c>
      <c r="Z408" s="36">
        <f>IFERROR(IF(Y408=0,"",ROUNDUP(Y408/H408,0)*0.00651),"")</f>
        <v>1.84884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666.39999999999986</v>
      </c>
      <c r="BN408" s="64">
        <f>IFERROR(Y408*I408/H408,"0")</f>
        <v>667.96799999999985</v>
      </c>
      <c r="BO408" s="64">
        <f>IFERROR(1/J408*(X408/H408),"0")</f>
        <v>1.5567765567765568</v>
      </c>
      <c r="BP408" s="64">
        <f>IFERROR(1/J408*(Y408/H408),"0")</f>
        <v>1.5604395604395607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420</v>
      </c>
      <c r="Y409" s="770">
        <f>IFERROR(IF(X409="",0,CEILING((X409/$H409),1)*$H409),"")</f>
        <v>420</v>
      </c>
      <c r="Z409" s="36">
        <f>IFERROR(IF(Y409=0,"",ROUNDUP(Y409/H409,0)*0.00651),"")</f>
        <v>1.302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467.99999999999994</v>
      </c>
      <c r="BN409" s="64">
        <f>IFERROR(Y409*I409/H409,"0")</f>
        <v>467.99999999999994</v>
      </c>
      <c r="BO409" s="64">
        <f>IFERROR(1/J409*(X409/H409),"0")</f>
        <v>1.098901098901099</v>
      </c>
      <c r="BP409" s="64">
        <f>IFERROR(1/J409*(Y409/H409),"0")</f>
        <v>1.098901098901099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483.33333333333331</v>
      </c>
      <c r="Y410" s="771">
        <f>IFERROR(Y407/H407,"0")+IFERROR(Y408/H408,"0")+IFERROR(Y409/H409,"0")</f>
        <v>484</v>
      </c>
      <c r="Z410" s="771">
        <f>IFERROR(IF(Z407="",0,Z407),"0")+IFERROR(IF(Z408="",0,Z408),"0")+IFERROR(IF(Z409="",0,Z409),"0")</f>
        <v>3.1508400000000001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1015</v>
      </c>
      <c r="Y411" s="771">
        <f>IFERROR(SUM(Y407:Y409),"0")</f>
        <v>1016.4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900</v>
      </c>
      <c r="Y415" s="770">
        <f t="shared" ref="Y415:Y424" si="87">IFERROR(IF(X415="",0,CEILING((X415/$H415),1)*$H415),"")</f>
        <v>900</v>
      </c>
      <c r="Z415" s="36">
        <f>IFERROR(IF(Y415=0,"",ROUNDUP(Y415/H415,0)*0.02175),"")</f>
        <v>1.3049999999999999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928.8</v>
      </c>
      <c r="BN415" s="64">
        <f t="shared" ref="BN415:BN424" si="89">IFERROR(Y415*I415/H415,"0")</f>
        <v>928.8</v>
      </c>
      <c r="BO415" s="64">
        <f t="shared" ref="BO415:BO424" si="90">IFERROR(1/J415*(X415/H415),"0")</f>
        <v>1.25</v>
      </c>
      <c r="BP415" s="64">
        <f t="shared" ref="BP415:BP424" si="91">IFERROR(1/J415*(Y415/H415),"0")</f>
        <v>1.25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700</v>
      </c>
      <c r="Y417" s="770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250</v>
      </c>
      <c r="Y419" s="770">
        <f t="shared" si="87"/>
        <v>255</v>
      </c>
      <c r="Z419" s="36">
        <f>IFERROR(IF(Y419=0,"",ROUNDUP(Y419/H419,0)*0.02175),"")</f>
        <v>0.36974999999999997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258</v>
      </c>
      <c r="BN419" s="64">
        <f t="shared" si="89"/>
        <v>263.16000000000003</v>
      </c>
      <c r="BO419" s="64">
        <f t="shared" si="90"/>
        <v>0.34722222222222221</v>
      </c>
      <c r="BP419" s="64">
        <f t="shared" si="91"/>
        <v>0.35416666666666663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2600</v>
      </c>
      <c r="Y420" s="770">
        <f t="shared" si="87"/>
        <v>2610</v>
      </c>
      <c r="Z420" s="36">
        <f>IFERROR(IF(Y420=0,"",ROUNDUP(Y420/H420,0)*0.02175),"")</f>
        <v>3.7844999999999995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2683.2</v>
      </c>
      <c r="BN420" s="64">
        <f t="shared" si="89"/>
        <v>2693.52</v>
      </c>
      <c r="BO420" s="64">
        <f t="shared" si="90"/>
        <v>3.6111111111111112</v>
      </c>
      <c r="BP420" s="64">
        <f t="shared" si="91"/>
        <v>3.625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10</v>
      </c>
      <c r="Y424" s="770">
        <f t="shared" si="87"/>
        <v>10</v>
      </c>
      <c r="Z424" s="36">
        <f>IFERROR(IF(Y424=0,"",ROUNDUP(Y424/H424,0)*0.00902),"")</f>
        <v>1.804E-2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298.66666666666669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300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6.4995399999999988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4460</v>
      </c>
      <c r="Y426" s="771">
        <f>IFERROR(SUM(Y415:Y424),"0")</f>
        <v>4480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2300</v>
      </c>
      <c r="Y428" s="770">
        <f>IFERROR(IF(X428="",0,CEILING((X428/$H428),1)*$H428),"")</f>
        <v>2310</v>
      </c>
      <c r="Z428" s="36">
        <f>IFERROR(IF(Y428=0,"",ROUNDUP(Y428/H428,0)*0.02175),"")</f>
        <v>3.3494999999999999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2373.6</v>
      </c>
      <c r="BN428" s="64">
        <f>IFERROR(Y428*I428/H428,"0")</f>
        <v>2383.92</v>
      </c>
      <c r="BO428" s="64">
        <f>IFERROR(1/J428*(X428/H428),"0")</f>
        <v>3.1944444444444446</v>
      </c>
      <c r="BP428" s="64">
        <f>IFERROR(1/J428*(Y428/H428),"0")</f>
        <v>3.208333333333333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4</v>
      </c>
      <c r="Y429" s="770">
        <f>IFERROR(IF(X429="",0,CEILING((X429/$H429),1)*$H429),"")</f>
        <v>4</v>
      </c>
      <c r="Z429" s="36">
        <f>IFERROR(IF(Y429=0,"",ROUNDUP(Y429/H429,0)*0.00902),"")</f>
        <v>9.0200000000000002E-3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4.21</v>
      </c>
      <c r="BN429" s="64">
        <f>IFERROR(Y429*I429/H429,"0")</f>
        <v>4.21</v>
      </c>
      <c r="BO429" s="64">
        <f>IFERROR(1/J429*(X429/H429),"0")</f>
        <v>7.575757575757576E-3</v>
      </c>
      <c r="BP429" s="64">
        <f>IFERROR(1/J429*(Y429/H429),"0")</f>
        <v>7.575757575757576E-3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154.33333333333334</v>
      </c>
      <c r="Y430" s="771">
        <f>IFERROR(Y428/H428,"0")+IFERROR(Y429/H429,"0")</f>
        <v>155</v>
      </c>
      <c r="Z430" s="771">
        <f>IFERROR(IF(Z428="",0,Z428),"0")+IFERROR(IF(Z429="",0,Z429),"0")</f>
        <v>3.3585199999999999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2304</v>
      </c>
      <c r="Y431" s="771">
        <f>IFERROR(SUM(Y428:Y429),"0")</f>
        <v>2314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40</v>
      </c>
      <c r="Y434" s="770">
        <f>IFERROR(IF(X434="",0,CEILING((X434/$H434),1)*$H434),"")</f>
        <v>45</v>
      </c>
      <c r="Z434" s="36">
        <f>IFERROR(IF(Y434=0,"",ROUNDUP(Y434/H434,0)*0.01898),"")</f>
        <v>9.4899999999999998E-2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42.306666666666665</v>
      </c>
      <c r="BN434" s="64">
        <f>IFERROR(Y434*I434/H434,"0")</f>
        <v>47.594999999999999</v>
      </c>
      <c r="BO434" s="64">
        <f>IFERROR(1/J434*(X434/H434),"0")</f>
        <v>6.9444444444444448E-2</v>
      </c>
      <c r="BP434" s="64">
        <f>IFERROR(1/J434*(Y434/H434),"0")</f>
        <v>7.8125E-2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4.4444444444444446</v>
      </c>
      <c r="Y435" s="771">
        <f>IFERROR(Y433/H433,"0")+IFERROR(Y434/H434,"0")</f>
        <v>5</v>
      </c>
      <c r="Z435" s="771">
        <f>IFERROR(IF(Z433="",0,Z433),"0")+IFERROR(IF(Z434="",0,Z434),"0")</f>
        <v>9.4899999999999998E-2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40</v>
      </c>
      <c r="Y436" s="771">
        <f>IFERROR(SUM(Y433:Y434),"0")</f>
        <v>45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50</v>
      </c>
      <c r="Y449" s="770">
        <f t="shared" si="92"/>
        <v>60</v>
      </c>
      <c r="Z449" s="36">
        <f>IFERROR(IF(Y449=0,"",ROUNDUP(Y449/H449,0)*0.01898),"")</f>
        <v>9.4899999999999998E-2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51.8125</v>
      </c>
      <c r="BN449" s="64">
        <f t="shared" si="94"/>
        <v>62.175000000000004</v>
      </c>
      <c r="BO449" s="64">
        <f t="shared" si="95"/>
        <v>6.5104166666666671E-2</v>
      </c>
      <c r="BP449" s="64">
        <f t="shared" si="96"/>
        <v>7.8125E-2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4.166666666666667</v>
      </c>
      <c r="Y451" s="771">
        <f>IFERROR(Y443/H443,"0")+IFERROR(Y444/H444,"0")+IFERROR(Y445/H445,"0")+IFERROR(Y446/H446,"0")+IFERROR(Y447/H447,"0")+IFERROR(Y448/H448,"0")+IFERROR(Y449/H449,"0")+IFERROR(Y450/H450,"0")</f>
        <v>5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9.4899999999999998E-2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50</v>
      </c>
      <c r="Y452" s="771">
        <f>IFERROR(SUM(Y443:Y450),"0")</f>
        <v>60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30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31.73</v>
      </c>
      <c r="BN459" s="64">
        <f>IFERROR(Y459*I459/H459,"0")</f>
        <v>38.076000000000001</v>
      </c>
      <c r="BO459" s="64">
        <f>IFERROR(1/J459*(X459/H459),"0")</f>
        <v>5.2083333333333336E-2</v>
      </c>
      <c r="BP459" s="64">
        <f>IFERROR(1/J459*(Y459/H459),"0")</f>
        <v>6.25E-2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3.3333333333333335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30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20</v>
      </c>
      <c r="Y480" s="770">
        <f t="shared" si="97"/>
        <v>21</v>
      </c>
      <c r="Z480" s="36">
        <f>IFERROR(IF(Y480=0,"",ROUNDUP(Y480/H480,0)*0.00902),"")</f>
        <v>4.5100000000000001E-2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21.142857142857146</v>
      </c>
      <c r="BN480" s="64">
        <f t="shared" si="99"/>
        <v>22.200000000000003</v>
      </c>
      <c r="BO480" s="64">
        <f t="shared" si="100"/>
        <v>3.6075036075036072E-2</v>
      </c>
      <c r="BP480" s="64">
        <f t="shared" si="101"/>
        <v>3.787878787878788E-2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28</v>
      </c>
      <c r="Y483" s="770">
        <f t="shared" si="97"/>
        <v>29.400000000000002</v>
      </c>
      <c r="Z483" s="36">
        <f t="shared" si="102"/>
        <v>7.0280000000000009E-2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29.733333333333331</v>
      </c>
      <c r="BN483" s="64">
        <f t="shared" si="99"/>
        <v>31.22</v>
      </c>
      <c r="BO483" s="64">
        <f t="shared" si="100"/>
        <v>5.6980056980056981E-2</v>
      </c>
      <c r="BP483" s="64">
        <f t="shared" si="101"/>
        <v>5.9829059829059839E-2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28</v>
      </c>
      <c r="Y487" s="770">
        <f t="shared" si="97"/>
        <v>29.400000000000002</v>
      </c>
      <c r="Z487" s="36">
        <f t="shared" si="102"/>
        <v>7.0280000000000009E-2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29.733333333333331</v>
      </c>
      <c r="BN487" s="64">
        <f t="shared" si="99"/>
        <v>31.22</v>
      </c>
      <c r="BO487" s="64">
        <f t="shared" si="100"/>
        <v>5.6980056980056981E-2</v>
      </c>
      <c r="BP487" s="64">
        <f t="shared" si="101"/>
        <v>5.9829059829059839E-2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28</v>
      </c>
      <c r="Y491" s="770">
        <f t="shared" si="97"/>
        <v>29.400000000000002</v>
      </c>
      <c r="Z491" s="36">
        <f t="shared" si="102"/>
        <v>7.0280000000000009E-2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44.761904761904759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47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0.25594000000000006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104</v>
      </c>
      <c r="Y496" s="771">
        <f>IFERROR(SUM(Y477:Y494),"0")</f>
        <v>109.20000000000002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10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10.388888888888889</v>
      </c>
      <c r="BN512" s="64">
        <f>IFERROR(Y512*I512/H512,"0")</f>
        <v>11.22</v>
      </c>
      <c r="BO512" s="64">
        <f>IFERROR(1/J512*(X512/H512),"0")</f>
        <v>1.4029180695847361E-2</v>
      </c>
      <c r="BP512" s="64">
        <f>IFERROR(1/J512*(Y512/H512),"0")</f>
        <v>1.5151515151515152E-2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7</v>
      </c>
      <c r="Y515" s="770">
        <f>IFERROR(IF(X515="",0,CEILING((X515/$H515),1)*$H515),"")</f>
        <v>8.4</v>
      </c>
      <c r="Z515" s="36">
        <f>IFERROR(IF(Y515=0,"",ROUNDUP(Y515/H515,0)*0.00502),"")</f>
        <v>2.0080000000000001E-2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7.4333333333333327</v>
      </c>
      <c r="BN515" s="64">
        <f>IFERROR(Y515*I515/H515,"0")</f>
        <v>8.92</v>
      </c>
      <c r="BO515" s="64">
        <f>IFERROR(1/J515*(X515/H515),"0")</f>
        <v>1.4245014245014245E-2</v>
      </c>
      <c r="BP515" s="64">
        <f>IFERROR(1/J515*(Y515/H515),"0")</f>
        <v>1.7094017094017096E-2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5.1851851851851851</v>
      </c>
      <c r="Y517" s="771">
        <f>IFERROR(Y512/H512,"0")+IFERROR(Y513/H513,"0")+IFERROR(Y514/H514,"0")+IFERROR(Y515/H515,"0")+IFERROR(Y516/H516,"0")</f>
        <v>6</v>
      </c>
      <c r="Z517" s="771">
        <f>IFERROR(IF(Z512="",0,Z512),"0")+IFERROR(IF(Z513="",0,Z513),"0")+IFERROR(IF(Z514="",0,Z514),"0")+IFERROR(IF(Z515="",0,Z515),"0")+IFERROR(IF(Z516="",0,Z516),"0")</f>
        <v>3.8120000000000001E-2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17</v>
      </c>
      <c r="Y518" s="771">
        <f>IFERROR(SUM(Y512:Y516),"0")</f>
        <v>19.200000000000003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28</v>
      </c>
      <c r="Y524" s="770">
        <f>IFERROR(IF(X524="",0,CEILING((X524/$H524),1)*$H524),"")</f>
        <v>28.56</v>
      </c>
      <c r="Z524" s="36">
        <f>IFERROR(IF(Y524=0,"",ROUNDUP(Y524/H524,0)*0.00502),"")</f>
        <v>8.5339999999999999E-2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41.666666666666671</v>
      </c>
      <c r="BN524" s="64">
        <f>IFERROR(Y524*I524/H524,"0")</f>
        <v>42.5</v>
      </c>
      <c r="BO524" s="64">
        <f>IFERROR(1/J524*(X524/H524),"0")</f>
        <v>7.122507122507124E-2</v>
      </c>
      <c r="BP524" s="64">
        <f>IFERROR(1/J524*(Y524/H524),"0")</f>
        <v>7.2649572649572655E-2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16.666666666666668</v>
      </c>
      <c r="Y525" s="771">
        <f>IFERROR(Y521/H521,"0")+IFERROR(Y522/H522,"0")+IFERROR(Y523/H523,"0")+IFERROR(Y524/H524,"0")</f>
        <v>17</v>
      </c>
      <c r="Z525" s="771">
        <f>IFERROR(IF(Z521="",0,Z521),"0")+IFERROR(IF(Z522="",0,Z522),"0")+IFERROR(IF(Z523="",0,Z523),"0")+IFERROR(IF(Z524="",0,Z524),"0")</f>
        <v>8.5339999999999999E-2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28</v>
      </c>
      <c r="Y526" s="771">
        <f>IFERROR(SUM(Y521:Y524),"0")</f>
        <v>28.56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80</v>
      </c>
      <c r="Y539" s="770">
        <f t="shared" ref="Y539:Y553" si="103">IFERROR(IF(X539="",0,CEILING((X539/$H539),1)*$H539),"")</f>
        <v>84.48</v>
      </c>
      <c r="Z539" s="36">
        <f t="shared" ref="Z539:Z544" si="104">IFERROR(IF(Y539=0,"",ROUNDUP(Y539/H539,0)*0.01196),"")</f>
        <v>0.19136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85.454545454545453</v>
      </c>
      <c r="BN539" s="64">
        <f t="shared" ref="BN539:BN553" si="106">IFERROR(Y539*I539/H539,"0")</f>
        <v>90.24</v>
      </c>
      <c r="BO539" s="64">
        <f t="shared" ref="BO539:BO553" si="107">IFERROR(1/J539*(X539/H539),"0")</f>
        <v>0.14568764568764569</v>
      </c>
      <c r="BP539" s="64">
        <f t="shared" ref="BP539:BP553" si="108">IFERROR(1/J539*(Y539/H539),"0")</f>
        <v>0.15384615384615385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150</v>
      </c>
      <c r="Y542" s="770">
        <f t="shared" si="103"/>
        <v>153.12</v>
      </c>
      <c r="Z542" s="36">
        <f t="shared" si="104"/>
        <v>0.34683999999999998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160.22727272727272</v>
      </c>
      <c r="BN542" s="64">
        <f t="shared" si="106"/>
        <v>163.56</v>
      </c>
      <c r="BO542" s="64">
        <f t="shared" si="107"/>
        <v>0.27316433566433568</v>
      </c>
      <c r="BP542" s="64">
        <f t="shared" si="108"/>
        <v>0.27884615384615385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70</v>
      </c>
      <c r="Y544" s="770">
        <f t="shared" si="103"/>
        <v>73.92</v>
      </c>
      <c r="Z544" s="36">
        <f t="shared" si="104"/>
        <v>0.16744000000000001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74.772727272727266</v>
      </c>
      <c r="BN544" s="64">
        <f t="shared" si="106"/>
        <v>78.959999999999994</v>
      </c>
      <c r="BO544" s="64">
        <f t="shared" si="107"/>
        <v>0.12747668997668998</v>
      </c>
      <c r="BP544" s="64">
        <f t="shared" si="108"/>
        <v>0.13461538461538464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120</v>
      </c>
      <c r="Y546" s="770">
        <f t="shared" si="103"/>
        <v>122.4</v>
      </c>
      <c r="Z546" s="36">
        <f>IFERROR(IF(Y546=0,"",ROUNDUP(Y546/H546,0)*0.00902),"")</f>
        <v>0.30668000000000001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127</v>
      </c>
      <c r="BN546" s="64">
        <f t="shared" si="106"/>
        <v>129.54000000000002</v>
      </c>
      <c r="BO546" s="64">
        <f t="shared" si="107"/>
        <v>0.25252525252525254</v>
      </c>
      <c r="BP546" s="64">
        <f t="shared" si="108"/>
        <v>0.25757575757575757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90</v>
      </c>
      <c r="Y550" s="770">
        <f t="shared" si="103"/>
        <v>90</v>
      </c>
      <c r="Z550" s="36">
        <f>IFERROR(IF(Y550=0,"",ROUNDUP(Y550/H550,0)*0.00902),"")</f>
        <v>0.22550000000000001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95.249999999999986</v>
      </c>
      <c r="BN550" s="64">
        <f t="shared" si="106"/>
        <v>95.249999999999986</v>
      </c>
      <c r="BO550" s="64">
        <f t="shared" si="107"/>
        <v>0.18939393939393939</v>
      </c>
      <c r="BP550" s="64">
        <f t="shared" si="108"/>
        <v>0.18939393939393939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115.15151515151516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1.2378200000000001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510</v>
      </c>
      <c r="Y555" s="771">
        <f>IFERROR(SUM(Y539:Y553),"0")</f>
        <v>523.92000000000007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100</v>
      </c>
      <c r="Y557" s="770">
        <f>IFERROR(IF(X557="",0,CEILING((X557/$H557),1)*$H557),"")</f>
        <v>100.32000000000001</v>
      </c>
      <c r="Z557" s="36">
        <f>IFERROR(IF(Y557=0,"",ROUNDUP(Y557/H557,0)*0.01196),"")</f>
        <v>0.22724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106.81818181818181</v>
      </c>
      <c r="BN557" s="64">
        <f>IFERROR(Y557*I557/H557,"0")</f>
        <v>107.16</v>
      </c>
      <c r="BO557" s="64">
        <f>IFERROR(1/J557*(X557/H557),"0")</f>
        <v>0.18210955710955709</v>
      </c>
      <c r="BP557" s="64">
        <f>IFERROR(1/J557*(Y557/H557),"0")</f>
        <v>0.18269230769230771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50</v>
      </c>
      <c r="Y564" s="770">
        <f t="shared" si="109"/>
        <v>52.800000000000004</v>
      </c>
      <c r="Z564" s="36">
        <f>IFERROR(IF(Y564=0,"",ROUNDUP(Y564/H564,0)*0.01196),"")</f>
        <v>0.1196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53.409090909090907</v>
      </c>
      <c r="BN564" s="64">
        <f t="shared" si="111"/>
        <v>56.400000000000006</v>
      </c>
      <c r="BO564" s="64">
        <f t="shared" si="112"/>
        <v>9.1054778554778545E-2</v>
      </c>
      <c r="BP564" s="64">
        <f t="shared" si="113"/>
        <v>9.6153846153846159E-2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120</v>
      </c>
      <c r="Y566" s="770">
        <f t="shared" si="109"/>
        <v>121.44000000000001</v>
      </c>
      <c r="Z566" s="36">
        <f>IFERROR(IF(Y566=0,"",ROUNDUP(Y566/H566,0)*0.01196),"")</f>
        <v>0.27507999999999999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128.18181818181816</v>
      </c>
      <c r="BN566" s="64">
        <f t="shared" si="111"/>
        <v>129.72</v>
      </c>
      <c r="BO566" s="64">
        <f t="shared" si="112"/>
        <v>0.21853146853146854</v>
      </c>
      <c r="BP566" s="64">
        <f t="shared" si="113"/>
        <v>0.22115384615384617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18</v>
      </c>
      <c r="Y571" s="770">
        <f t="shared" si="109"/>
        <v>18</v>
      </c>
      <c r="Z571" s="36">
        <f>IFERROR(IF(Y571=0,"",ROUNDUP(Y571/H571,0)*0.00902),"")</f>
        <v>4.5100000000000001E-2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19.05</v>
      </c>
      <c r="BN571" s="64">
        <f t="shared" si="111"/>
        <v>19.05</v>
      </c>
      <c r="BO571" s="64">
        <f t="shared" si="112"/>
        <v>3.787878787878788E-2</v>
      </c>
      <c r="BP571" s="64">
        <f t="shared" si="113"/>
        <v>3.787878787878788E-2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72</v>
      </c>
      <c r="Y574" s="770">
        <f t="shared" si="109"/>
        <v>72</v>
      </c>
      <c r="Z574" s="36">
        <f>IFERROR(IF(Y574=0,"",ROUNDUP(Y574/H574,0)*0.00902),"")</f>
        <v>0.1804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76.2</v>
      </c>
      <c r="BN574" s="64">
        <f t="shared" si="111"/>
        <v>76.2</v>
      </c>
      <c r="BO574" s="64">
        <f t="shared" si="112"/>
        <v>0.15151515151515152</v>
      </c>
      <c r="BP574" s="64">
        <f t="shared" si="113"/>
        <v>0.15151515151515152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66.666666666666657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68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0.73977999999999999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310</v>
      </c>
      <c r="Y578" s="771">
        <f>IFERROR(SUM(Y563:Y576),"0")</f>
        <v>317.04000000000002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10</v>
      </c>
      <c r="Y587" s="770">
        <f>IFERROR(IF(X587="",0,CEILING((X587/$H587),1)*$H587),"")</f>
        <v>15.6</v>
      </c>
      <c r="Z587" s="36">
        <f>IFERROR(IF(Y587=0,"",ROUNDUP(Y587/H587,0)*0.01898),"")</f>
        <v>3.7960000000000001E-2</v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10.557692307692307</v>
      </c>
      <c r="BN587" s="64">
        <f>IFERROR(Y587*I587/H587,"0")</f>
        <v>16.47</v>
      </c>
      <c r="BO587" s="64">
        <f>IFERROR(1/J587*(X587/H587),"0")</f>
        <v>2.0032051282051284E-2</v>
      </c>
      <c r="BP587" s="64">
        <f>IFERROR(1/J587*(Y587/H587),"0")</f>
        <v>3.125E-2</v>
      </c>
    </row>
    <row r="588" spans="1:68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1.2820512820512822</v>
      </c>
      <c r="Y588" s="771">
        <f>IFERROR(Y586/H586,"0")+IFERROR(Y587/H587,"0")</f>
        <v>2</v>
      </c>
      <c r="Z588" s="771">
        <f>IFERROR(IF(Z586="",0,Z586),"0")+IFERROR(IF(Z587="",0,Z587),"0")</f>
        <v>3.7960000000000001E-2</v>
      </c>
      <c r="AA588" s="772"/>
      <c r="AB588" s="772"/>
      <c r="AC588" s="772"/>
    </row>
    <row r="589" spans="1:68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10</v>
      </c>
      <c r="Y589" s="771">
        <f>IFERROR(SUM(Y586:Y587),"0")</f>
        <v>15.6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1000</v>
      </c>
      <c r="Y631" s="770">
        <f t="shared" si="124"/>
        <v>1006.1999999999999</v>
      </c>
      <c r="Z631" s="36">
        <f>IFERROR(IF(Y631=0,"",ROUNDUP(Y631/H631,0)*0.01898),"")</f>
        <v>2.44842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1066.5384615384617</v>
      </c>
      <c r="BN631" s="64">
        <f t="shared" si="126"/>
        <v>1073.1510000000001</v>
      </c>
      <c r="BO631" s="64">
        <f t="shared" si="127"/>
        <v>2.0032051282051282</v>
      </c>
      <c r="BP631" s="64">
        <f t="shared" si="128"/>
        <v>2.015625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128.2051282051282</v>
      </c>
      <c r="Y638" s="771">
        <f>IFERROR(Y630/H630,"0")+IFERROR(Y631/H631,"0")+IFERROR(Y632/H632,"0")+IFERROR(Y633/H633,"0")+IFERROR(Y634/H634,"0")+IFERROR(Y635/H635,"0")+IFERROR(Y636/H636,"0")+IFERROR(Y637/H637,"0")</f>
        <v>129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2.44842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1000</v>
      </c>
      <c r="Y639" s="771">
        <f>IFERROR(SUM(Y630:Y637),"0")</f>
        <v>1006.1999999999999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20</v>
      </c>
      <c r="Y641" s="770">
        <f>IFERROR(IF(X641="",0,CEILING((X641/$H641),1)*$H641),"")</f>
        <v>23.4</v>
      </c>
      <c r="Z641" s="36">
        <f>IFERROR(IF(Y641=0,"",ROUNDUP(Y641/H641,0)*0.01898),"")</f>
        <v>5.6940000000000004E-2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21.115384615384613</v>
      </c>
      <c r="BN641" s="64">
        <f>IFERROR(Y641*I641/H641,"0")</f>
        <v>24.704999999999998</v>
      </c>
      <c r="BO641" s="64">
        <f>IFERROR(1/J641*(X641/H641),"0")</f>
        <v>4.0064102564102567E-2</v>
      </c>
      <c r="BP641" s="64">
        <f>IFERROR(1/J641*(Y641/H641),"0")</f>
        <v>4.6875E-2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2.5641025641025643</v>
      </c>
      <c r="Y645" s="771">
        <f>IFERROR(Y641/H641,"0")+IFERROR(Y642/H642,"0")+IFERROR(Y643/H643,"0")+IFERROR(Y644/H644,"0")</f>
        <v>3</v>
      </c>
      <c r="Z645" s="771">
        <f>IFERROR(IF(Z641="",0,Z641),"0")+IFERROR(IF(Z642="",0,Z642),"0")+IFERROR(IF(Z643="",0,Z643),"0")+IFERROR(IF(Z644="",0,Z644),"0")</f>
        <v>5.6940000000000004E-2</v>
      </c>
      <c r="AA645" s="772"/>
      <c r="AB645" s="772"/>
      <c r="AC645" s="772"/>
    </row>
    <row r="646" spans="1:68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20</v>
      </c>
      <c r="Y646" s="771">
        <f>IFERROR(SUM(Y641:Y644),"0")</f>
        <v>23.4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17024.3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17241.980000000003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17999.064070795106</v>
      </c>
      <c r="Y666" s="771">
        <f>IFERROR(SUM(BN22:BN662),"0")</f>
        <v>18229.452000000001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30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18749.064070795106</v>
      </c>
      <c r="Y668" s="771">
        <f>GrossWeightTotalR+PalletQtyTotalR*25</f>
        <v>19004.452000000001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3302.2451306675439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3338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34.54276999999999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459.20000000000005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958.2</v>
      </c>
      <c r="E675" s="46">
        <f>IFERROR(Y99*1,"0")+IFERROR(Y100*1,"0")+IFERROR(Y101*1,"0")+IFERROR(Y105*1,"0")+IFERROR(Y106*1,"0")+IFERROR(Y107*1,"0")+IFERROR(Y108*1,"0")+IFERROR(Y109*1,"0")+IFERROR(Y110*1,"0")</f>
        <v>1168.2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1349.52</v>
      </c>
      <c r="G675" s="46">
        <f>IFERROR(Y145*1,"0")+IFERROR(Y146*1,"0")+IFERROR(Y147*1,"0")+IFERROR(Y151*1,"0")+IFERROR(Y152*1,"0")+IFERROR(Y156*1,"0")+IFERROR(Y157*1,"0")+IFERROR(Y158*1,"0")</f>
        <v>149.12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411.6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1472.9999999999998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98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321.60000000000002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105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617.70000000000005</v>
      </c>
      <c r="W675" s="46">
        <f>IFERROR(Y403*1,"0")+IFERROR(Y407*1,"0")+IFERROR(Y408*1,"0")+IFERROR(Y409*1,"0")</f>
        <v>1025.4000000000001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6866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109.20000000000002</v>
      </c>
      <c r="AA675" s="46">
        <f>IFERROR(Y508*1,"0")+IFERROR(Y512*1,"0")+IFERROR(Y513*1,"0")+IFERROR(Y514*1,"0")+IFERROR(Y515*1,"0")+IFERROR(Y516*1,"0")</f>
        <v>19.200000000000003</v>
      </c>
      <c r="AB675" s="46">
        <f>IFERROR(Y521*1,"0")+IFERROR(Y522*1,"0")+IFERROR(Y523*1,"0")+IFERROR(Y524*1,"0")</f>
        <v>28.56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956.88000000000011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1029.5999999999999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015,00"/>
        <filter val="1,19"/>
        <filter val="1,28"/>
        <filter val="10,00"/>
        <filter val="100,00"/>
        <filter val="104,00"/>
        <filter val="105,00"/>
        <filter val="112,50"/>
        <filter val="113,33"/>
        <filter val="115,15"/>
        <filter val="118,52"/>
        <filter val="120,00"/>
        <filter val="128,21"/>
        <filter val="133,33"/>
        <filter val="14,31"/>
        <filter val="15,00"/>
        <filter val="150,00"/>
        <filter val="151,19"/>
        <filter val="153,70"/>
        <filter val="154,33"/>
        <filter val="158,33"/>
        <filter val="16,67"/>
        <filter val="17 024,30"/>
        <filter val="17 999,06"/>
        <filter val="17,00"/>
        <filter val="18 749,06"/>
        <filter val="18,00"/>
        <filter val="18,33"/>
        <filter val="18,75"/>
        <filter val="18,94"/>
        <filter val="2 300,00"/>
        <filter val="2 304,00"/>
        <filter val="2 600,00"/>
        <filter val="2,22"/>
        <filter val="2,38"/>
        <filter val="2,56"/>
        <filter val="20,00"/>
        <filter val="200,00"/>
        <filter val="220,00"/>
        <filter val="23,33"/>
        <filter val="230,00"/>
        <filter val="24,00"/>
        <filter val="240,00"/>
        <filter val="250,00"/>
        <filter val="255,95"/>
        <filter val="28,00"/>
        <filter val="289,00"/>
        <filter val="29,21"/>
        <filter val="298,67"/>
        <filter val="3 302,25"/>
        <filter val="3,00"/>
        <filter val="3,33"/>
        <filter val="30"/>
        <filter val="30,00"/>
        <filter val="310,00"/>
        <filter val="315,00"/>
        <filter val="32,00"/>
        <filter val="320,00"/>
        <filter val="327,13"/>
        <filter val="33,00"/>
        <filter val="33,33"/>
        <filter val="332,50"/>
        <filter val="36,30"/>
        <filter val="360,00"/>
        <filter val="375,00"/>
        <filter val="4 460,00"/>
        <filter val="4,00"/>
        <filter val="4,17"/>
        <filter val="4,44"/>
        <filter val="40,00"/>
        <filter val="400,00"/>
        <filter val="402,50"/>
        <filter val="42,00"/>
        <filter val="420,00"/>
        <filter val="43,00"/>
        <filter val="44,76"/>
        <filter val="45,00"/>
        <filter val="450,00"/>
        <filter val="483,33"/>
        <filter val="5,00"/>
        <filter val="5,19"/>
        <filter val="50,00"/>
        <filter val="510,00"/>
        <filter val="530,00"/>
        <filter val="56,00"/>
        <filter val="560,00"/>
        <filter val="595,00"/>
        <filter val="60,00"/>
        <filter val="62,04"/>
        <filter val="650,00"/>
        <filter val="66,67"/>
        <filter val="7,00"/>
        <filter val="70,00"/>
        <filter val="700,00"/>
        <filter val="72,00"/>
        <filter val="73,15"/>
        <filter val="75,00"/>
        <filter val="75,36"/>
        <filter val="80,00"/>
        <filter val="87,50"/>
        <filter val="872,00"/>
        <filter val="9,00"/>
        <filter val="90,00"/>
        <filter val="900,00"/>
        <filter val="925,00"/>
        <filter val="98,52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