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775355-5B09-4D9D-9AC3-33CA4920BA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Y436" i="1" s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7" i="1" s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Y205" i="1" s="1"/>
  <c r="P203" i="1"/>
  <c r="X201" i="1"/>
  <c r="X200" i="1"/>
  <c r="BO199" i="1"/>
  <c r="BM199" i="1"/>
  <c r="Y199" i="1"/>
  <c r="Y201" i="1" s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4" i="1" s="1"/>
  <c r="P186" i="1"/>
  <c r="X184" i="1"/>
  <c r="X183" i="1"/>
  <c r="BO182" i="1"/>
  <c r="BM182" i="1"/>
  <c r="Y182" i="1"/>
  <c r="I675" i="1" s="1"/>
  <c r="P182" i="1"/>
  <c r="X178" i="1"/>
  <c r="X177" i="1"/>
  <c r="BO176" i="1"/>
  <c r="BM176" i="1"/>
  <c r="Y176" i="1"/>
  <c r="Y178" i="1" s="1"/>
  <c r="P176" i="1"/>
  <c r="BP175" i="1"/>
  <c r="BO175" i="1"/>
  <c r="BN175" i="1"/>
  <c r="BM175" i="1"/>
  <c r="Z175" i="1"/>
  <c r="Y175" i="1"/>
  <c r="Y177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Y172" i="1" s="1"/>
  <c r="P168" i="1"/>
  <c r="BP167" i="1"/>
  <c r="BO167" i="1"/>
  <c r="BN167" i="1"/>
  <c r="BM167" i="1"/>
  <c r="Z167" i="1"/>
  <c r="Y167" i="1"/>
  <c r="Y173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59" i="1" s="1"/>
  <c r="P157" i="1"/>
  <c r="BP156" i="1"/>
  <c r="BO156" i="1"/>
  <c r="BN156" i="1"/>
  <c r="BM156" i="1"/>
  <c r="Z156" i="1"/>
  <c r="Y156" i="1"/>
  <c r="Y160" i="1" s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7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F675" i="1" s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12" i="1" s="1"/>
  <c r="P105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E675" i="1" s="1"/>
  <c r="P99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4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Y53" i="1" s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Y49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Z148" i="1" l="1"/>
  <c r="F9" i="1"/>
  <c r="J9" i="1"/>
  <c r="F10" i="1"/>
  <c r="Z22" i="1"/>
  <c r="Z23" i="1" s="1"/>
  <c r="BN22" i="1"/>
  <c r="BP22" i="1"/>
  <c r="Y23" i="1"/>
  <c r="X665" i="1"/>
  <c r="Z26" i="1"/>
  <c r="Z33" i="1" s="1"/>
  <c r="BN26" i="1"/>
  <c r="BP26" i="1"/>
  <c r="Z31" i="1"/>
  <c r="BN31" i="1"/>
  <c r="Y34" i="1"/>
  <c r="C675" i="1"/>
  <c r="Z43" i="1"/>
  <c r="Z48" i="1" s="1"/>
  <c r="BN43" i="1"/>
  <c r="BP43" i="1"/>
  <c r="Z45" i="1"/>
  <c r="BN45" i="1"/>
  <c r="Z47" i="1"/>
  <c r="BN47" i="1"/>
  <c r="Y48" i="1"/>
  <c r="Z51" i="1"/>
  <c r="Z53" i="1" s="1"/>
  <c r="BN51" i="1"/>
  <c r="BP51" i="1"/>
  <c r="Y54" i="1"/>
  <c r="D675" i="1"/>
  <c r="Z58" i="1"/>
  <c r="Z64" i="1" s="1"/>
  <c r="BN58" i="1"/>
  <c r="BP58" i="1"/>
  <c r="Z60" i="1"/>
  <c r="BN60" i="1"/>
  <c r="Z62" i="1"/>
  <c r="BN62" i="1"/>
  <c r="Y65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1" i="1"/>
  <c r="Z84" i="1"/>
  <c r="BN84" i="1"/>
  <c r="BP84" i="1"/>
  <c r="Z86" i="1"/>
  <c r="Z89" i="1" s="1"/>
  <c r="BN86" i="1"/>
  <c r="Z88" i="1"/>
  <c r="BN88" i="1"/>
  <c r="Z92" i="1"/>
  <c r="Z95" i="1" s="1"/>
  <c r="BN92" i="1"/>
  <c r="BP92" i="1"/>
  <c r="Z94" i="1"/>
  <c r="BN94" i="1"/>
  <c r="Y95" i="1"/>
  <c r="Z99" i="1"/>
  <c r="Z102" i="1" s="1"/>
  <c r="BN99" i="1"/>
  <c r="BP99" i="1"/>
  <c r="Z101" i="1"/>
  <c r="BN101" i="1"/>
  <c r="Y102" i="1"/>
  <c r="Z105" i="1"/>
  <c r="Z111" i="1" s="1"/>
  <c r="BN105" i="1"/>
  <c r="BP105" i="1"/>
  <c r="Z107" i="1"/>
  <c r="BN107" i="1"/>
  <c r="Z109" i="1"/>
  <c r="BN109" i="1"/>
  <c r="Z110" i="1"/>
  <c r="BN110" i="1"/>
  <c r="Y111" i="1"/>
  <c r="Z115" i="1"/>
  <c r="Z120" i="1" s="1"/>
  <c r="BN115" i="1"/>
  <c r="BP115" i="1"/>
  <c r="Z117" i="1"/>
  <c r="BN117" i="1"/>
  <c r="Z119" i="1"/>
  <c r="BN119" i="1"/>
  <c r="Y120" i="1"/>
  <c r="Z123" i="1"/>
  <c r="Z126" i="1" s="1"/>
  <c r="BN123" i="1"/>
  <c r="BP123" i="1"/>
  <c r="Z125" i="1"/>
  <c r="BN125" i="1"/>
  <c r="Y126" i="1"/>
  <c r="Z129" i="1"/>
  <c r="Z136" i="1" s="1"/>
  <c r="BN129" i="1"/>
  <c r="BP129" i="1"/>
  <c r="Z131" i="1"/>
  <c r="BN131" i="1"/>
  <c r="Z133" i="1"/>
  <c r="BN133" i="1"/>
  <c r="Z135" i="1"/>
  <c r="BN135" i="1"/>
  <c r="Y136" i="1"/>
  <c r="Z139" i="1"/>
  <c r="Z141" i="1" s="1"/>
  <c r="BN139" i="1"/>
  <c r="BP139" i="1"/>
  <c r="Y142" i="1"/>
  <c r="G675" i="1"/>
  <c r="Z146" i="1"/>
  <c r="BN146" i="1"/>
  <c r="BP146" i="1"/>
  <c r="Y149" i="1"/>
  <c r="Z152" i="1"/>
  <c r="Z153" i="1" s="1"/>
  <c r="BN152" i="1"/>
  <c r="BP152" i="1"/>
  <c r="Z157" i="1"/>
  <c r="Z159" i="1" s="1"/>
  <c r="BN157" i="1"/>
  <c r="BP157" i="1"/>
  <c r="H675" i="1"/>
  <c r="Y165" i="1"/>
  <c r="Z168" i="1"/>
  <c r="Z172" i="1" s="1"/>
  <c r="BN168" i="1"/>
  <c r="BP168" i="1"/>
  <c r="Z170" i="1"/>
  <c r="BN170" i="1"/>
  <c r="Z176" i="1"/>
  <c r="Z177" i="1" s="1"/>
  <c r="BN176" i="1"/>
  <c r="BP176" i="1"/>
  <c r="Z182" i="1"/>
  <c r="Z183" i="1" s="1"/>
  <c r="BN182" i="1"/>
  <c r="BP182" i="1"/>
  <c r="Y183" i="1"/>
  <c r="Z186" i="1"/>
  <c r="BN186" i="1"/>
  <c r="BP186" i="1"/>
  <c r="Z188" i="1"/>
  <c r="BN188" i="1"/>
  <c r="Z190" i="1"/>
  <c r="BN190" i="1"/>
  <c r="Z192" i="1"/>
  <c r="BN192" i="1"/>
  <c r="Y195" i="1"/>
  <c r="J675" i="1"/>
  <c r="Z199" i="1"/>
  <c r="Z200" i="1" s="1"/>
  <c r="BN199" i="1"/>
  <c r="BP199" i="1"/>
  <c r="Y200" i="1"/>
  <c r="Z203" i="1"/>
  <c r="Z205" i="1" s="1"/>
  <c r="BN203" i="1"/>
  <c r="BP203" i="1"/>
  <c r="Y206" i="1"/>
  <c r="Z209" i="1"/>
  <c r="Z216" i="1" s="1"/>
  <c r="BN209" i="1"/>
  <c r="BP209" i="1"/>
  <c r="Z211" i="1"/>
  <c r="BN211" i="1"/>
  <c r="Z213" i="1"/>
  <c r="BN213" i="1"/>
  <c r="Z215" i="1"/>
  <c r="BN215" i="1"/>
  <c r="Z219" i="1"/>
  <c r="BN219" i="1"/>
  <c r="BP219" i="1"/>
  <c r="BP223" i="1"/>
  <c r="BN223" i="1"/>
  <c r="Z223" i="1"/>
  <c r="BP227" i="1"/>
  <c r="BN227" i="1"/>
  <c r="Z227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H9" i="1"/>
  <c r="Y24" i="1"/>
  <c r="Y103" i="1"/>
  <c r="Y121" i="1"/>
  <c r="Y184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Z239" i="1" s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Z342" i="1"/>
  <c r="L675" i="1"/>
  <c r="Y265" i="1"/>
  <c r="M675" i="1"/>
  <c r="Y282" i="1"/>
  <c r="Y287" i="1"/>
  <c r="P675" i="1"/>
  <c r="Y294" i="1"/>
  <c r="Q675" i="1"/>
  <c r="Y303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Z399" i="1"/>
  <c r="BP397" i="1"/>
  <c r="BN397" i="1"/>
  <c r="Z397" i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Z517" i="1" s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Z393" i="1"/>
  <c r="BP391" i="1"/>
  <c r="BN391" i="1"/>
  <c r="Z391" i="1"/>
  <c r="Z410" i="1"/>
  <c r="BP408" i="1"/>
  <c r="BN408" i="1"/>
  <c r="Z408" i="1"/>
  <c r="BP418" i="1"/>
  <c r="BN418" i="1"/>
  <c r="Z418" i="1"/>
  <c r="Z425" i="1" s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577" i="1"/>
  <c r="Z451" i="1"/>
  <c r="Z386" i="1"/>
  <c r="Z370" i="1"/>
  <c r="Y669" i="1"/>
  <c r="Y666" i="1"/>
  <c r="Z617" i="1"/>
  <c r="Z464" i="1"/>
  <c r="Z251" i="1"/>
  <c r="Y665" i="1"/>
  <c r="Z230" i="1"/>
  <c r="Z194" i="1"/>
  <c r="Z670" i="1" s="1"/>
  <c r="Z80" i="1"/>
  <c r="Y667" i="1"/>
  <c r="Y668" i="1" l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<sst xmlns="http://schemas.openxmlformats.org/spreadsheetml/2006/main" count="3132" uniqueCount="1102">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</sst>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2" zoomScaleNormal="100" zoomScaleSheetLayoutView="100" workbookViewId="0">
      <selection activeCell="Z671" sqref="Z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35</v>
      </c>
      <c r="Y43" s="770">
        <f t="shared" si="6"/>
        <v>43.2</v>
      </c>
      <c r="Z43" s="36">
        <f>IFERROR(IF(Y43=0,"",ROUNDUP(Y43/H43,0)*0.01898),"")</f>
        <v>7.5920000000000001E-2</v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36.409722222222214</v>
      </c>
      <c r="BN43" s="64">
        <f t="shared" si="8"/>
        <v>44.94</v>
      </c>
      <c r="BO43" s="64">
        <f t="shared" si="9"/>
        <v>5.063657407407407E-2</v>
      </c>
      <c r="BP43" s="64">
        <f t="shared" si="10"/>
        <v>6.25E-2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3.2407407407407405</v>
      </c>
      <c r="Y48" s="771">
        <f>IFERROR(Y42/H42,"0")+IFERROR(Y43/H43,"0")+IFERROR(Y44/H44,"0")+IFERROR(Y45/H45,"0")+IFERROR(Y46/H46,"0")+IFERROR(Y47/H47,"0")</f>
        <v>4</v>
      </c>
      <c r="Z48" s="771">
        <f>IFERROR(IF(Z42="",0,Z42),"0")+IFERROR(IF(Z43="",0,Z43),"0")+IFERROR(IF(Z44="",0,Z44),"0")+IFERROR(IF(Z45="",0,Z45),"0")+IFERROR(IF(Z46="",0,Z46),"0")+IFERROR(IF(Z47="",0,Z47),"0")</f>
        <v>7.5920000000000001E-2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35</v>
      </c>
      <c r="Y49" s="771">
        <f>IFERROR(SUM(Y42:Y47),"0")</f>
        <v>43.2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82</v>
      </c>
      <c r="Y67" s="770">
        <f>IFERROR(IF(X67="",0,CEILING((X67/$H67),1)*$H67),"")</f>
        <v>86.4</v>
      </c>
      <c r="Z67" s="36">
        <f>IFERROR(IF(Y67=0,"",ROUNDUP(Y67/H67,0)*0.01898),"")</f>
        <v>0.15184</v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85.302777777777777</v>
      </c>
      <c r="BN67" s="64">
        <f>IFERROR(Y67*I67/H67,"0")</f>
        <v>89.88</v>
      </c>
      <c r="BO67" s="64">
        <f>IFERROR(1/J67*(X67/H67),"0")</f>
        <v>0.11863425925925924</v>
      </c>
      <c r="BP67" s="64">
        <f>IFERROR(1/J67*(Y67/H67),"0")</f>
        <v>0.125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7.5925925925925917</v>
      </c>
      <c r="Y71" s="771">
        <f>IFERROR(Y67/H67,"0")+IFERROR(Y68/H68,"0")+IFERROR(Y69/H69,"0")+IFERROR(Y70/H70,"0")</f>
        <v>8</v>
      </c>
      <c r="Z71" s="771">
        <f>IFERROR(IF(Z67="",0,Z67),"0")+IFERROR(IF(Z68="",0,Z68),"0")+IFERROR(IF(Z69="",0,Z69),"0")+IFERROR(IF(Z70="",0,Z70),"0")</f>
        <v>0.15184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82</v>
      </c>
      <c r="Y72" s="771">
        <f>IFERROR(SUM(Y67:Y70),"0")</f>
        <v>86.4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143</v>
      </c>
      <c r="Y99" s="770">
        <f>IFERROR(IF(X99="",0,CEILING((X99/$H99),1)*$H99),"")</f>
        <v>151.20000000000002</v>
      </c>
      <c r="Z99" s="36">
        <f>IFERROR(IF(Y99=0,"",ROUNDUP(Y99/H99,0)*0.01898),"")</f>
        <v>0.26572000000000001</v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148.75972222222222</v>
      </c>
      <c r="BN99" s="64">
        <f>IFERROR(Y99*I99/H99,"0")</f>
        <v>157.29000000000002</v>
      </c>
      <c r="BO99" s="64">
        <f>IFERROR(1/J99*(X99/H99),"0")</f>
        <v>0.20688657407407407</v>
      </c>
      <c r="BP99" s="64">
        <f>IFERROR(1/J99*(Y99/H99),"0")</f>
        <v>0.21875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35</v>
      </c>
      <c r="Y101" s="770">
        <f>IFERROR(IF(X101="",0,CEILING((X101/$H101),1)*$H101),"")</f>
        <v>36</v>
      </c>
      <c r="Z101" s="36">
        <f>IFERROR(IF(Y101=0,"",ROUNDUP(Y101/H101,0)*0.00902),"")</f>
        <v>7.2160000000000002E-2</v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36.633333333333333</v>
      </c>
      <c r="BN101" s="64">
        <f>IFERROR(Y101*I101/H101,"0")</f>
        <v>37.68</v>
      </c>
      <c r="BO101" s="64">
        <f>IFERROR(1/J101*(X101/H101),"0")</f>
        <v>5.8922558922558925E-2</v>
      </c>
      <c r="BP101" s="64">
        <f>IFERROR(1/J101*(Y101/H101),"0")</f>
        <v>6.0606060606060608E-2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21.018518518518519</v>
      </c>
      <c r="Y102" s="771">
        <f>IFERROR(Y99/H99,"0")+IFERROR(Y100/H100,"0")+IFERROR(Y101/H101,"0")</f>
        <v>22</v>
      </c>
      <c r="Z102" s="771">
        <f>IFERROR(IF(Z99="",0,Z99),"0")+IFERROR(IF(Z100="",0,Z100),"0")+IFERROR(IF(Z101="",0,Z101),"0")</f>
        <v>0.33788000000000001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178</v>
      </c>
      <c r="Y103" s="771">
        <f>IFERROR(SUM(Y99:Y101),"0")</f>
        <v>187.20000000000002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113</v>
      </c>
      <c r="Y116" s="770">
        <f>IFERROR(IF(X116="",0,CEILING((X116/$H116),1)*$H116),"")</f>
        <v>123.19999999999999</v>
      </c>
      <c r="Z116" s="36">
        <f>IFERROR(IF(Y116=0,"",ROUNDUP(Y116/H116,0)*0.01898),"")</f>
        <v>0.20877999999999999</v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117.38883928571428</v>
      </c>
      <c r="BN116" s="64">
        <f>IFERROR(Y116*I116/H116,"0")</f>
        <v>127.98499999999999</v>
      </c>
      <c r="BO116" s="64">
        <f>IFERROR(1/J116*(X116/H116),"0")</f>
        <v>0.1576450892857143</v>
      </c>
      <c r="BP116" s="64">
        <f>IFERROR(1/J116*(Y116/H116),"0")</f>
        <v>0.171875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36</v>
      </c>
      <c r="Y118" s="770">
        <f>IFERROR(IF(X118="",0,CEILING((X118/$H118),1)*$H118),"")</f>
        <v>36</v>
      </c>
      <c r="Z118" s="36">
        <f>IFERROR(IF(Y118=0,"",ROUNDUP(Y118/H118,0)*0.00902),"")</f>
        <v>7.2160000000000002E-2</v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37.68</v>
      </c>
      <c r="BN118" s="64">
        <f>IFERROR(Y118*I118/H118,"0")</f>
        <v>37.68</v>
      </c>
      <c r="BO118" s="64">
        <f>IFERROR(1/J118*(X118/H118),"0")</f>
        <v>6.0606060606060608E-2</v>
      </c>
      <c r="BP118" s="64">
        <f>IFERROR(1/J118*(Y118/H118),"0")</f>
        <v>6.0606060606060608E-2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18.089285714285715</v>
      </c>
      <c r="Y120" s="771">
        <f>IFERROR(Y115/H115,"0")+IFERROR(Y116/H116,"0")+IFERROR(Y117/H117,"0")+IFERROR(Y118/H118,"0")+IFERROR(Y119/H119,"0")</f>
        <v>19</v>
      </c>
      <c r="Z120" s="771">
        <f>IFERROR(IF(Z115="",0,Z115),"0")+IFERROR(IF(Z116="",0,Z116),"0")+IFERROR(IF(Z117="",0,Z117),"0")+IFERROR(IF(Z118="",0,Z118),"0")+IFERROR(IF(Z119="",0,Z119),"0")</f>
        <v>0.28093999999999997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149</v>
      </c>
      <c r="Y121" s="771">
        <f>IFERROR(SUM(Y115:Y119),"0")</f>
        <v>159.19999999999999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473</v>
      </c>
      <c r="Y129" s="770">
        <f t="shared" ref="Y129:Y135" si="31">IFERROR(IF(X129="",0,CEILING((X129/$H129),1)*$H129),"")</f>
        <v>478.8</v>
      </c>
      <c r="Z129" s="36">
        <f>IFERROR(IF(Y129=0,"",ROUNDUP(Y129/H129,0)*0.01898),"")</f>
        <v>1.08186</v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501.88678571428574</v>
      </c>
      <c r="BN129" s="64">
        <f t="shared" ref="BN129:BN135" si="33">IFERROR(Y129*I129/H129,"0")</f>
        <v>508.04100000000005</v>
      </c>
      <c r="BO129" s="64">
        <f t="shared" ref="BO129:BO135" si="34">IFERROR(1/J129*(X129/H129),"0")</f>
        <v>0.87983630952380953</v>
      </c>
      <c r="BP129" s="64">
        <f t="shared" ref="BP129:BP135" si="35">IFERROR(1/J129*(Y129/H129),"0")</f>
        <v>0.890625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56.30952380952381</v>
      </c>
      <c r="Y136" s="771">
        <f>IFERROR(Y129/H129,"0")+IFERROR(Y130/H130,"0")+IFERROR(Y131/H131,"0")+IFERROR(Y132/H132,"0")+IFERROR(Y133/H133,"0")+IFERROR(Y134/H134,"0")+IFERROR(Y135/H135,"0")</f>
        <v>57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1.08186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473</v>
      </c>
      <c r="Y137" s="771">
        <f>IFERROR(SUM(Y129:Y135),"0")</f>
        <v>478.8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2</v>
      </c>
      <c r="Y182" s="770">
        <f>IFERROR(IF(X182="",0,CEILING((X182/$H182),1)*$H182),"")</f>
        <v>3.96</v>
      </c>
      <c r="Z182" s="36">
        <f>IFERROR(IF(Y182=0,"",ROUNDUP(Y182/H182,0)*0.00502),"")</f>
        <v>1.004E-2</v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2.1010101010101012</v>
      </c>
      <c r="BN182" s="64">
        <f>IFERROR(Y182*I182/H182,"0")</f>
        <v>4.16</v>
      </c>
      <c r="BO182" s="64">
        <f>IFERROR(1/J182*(X182/H182),"0")</f>
        <v>4.3166709833376508E-3</v>
      </c>
      <c r="BP182" s="64">
        <f>IFERROR(1/J182*(Y182/H182),"0")</f>
        <v>8.5470085470085479E-3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1.0101010101010102</v>
      </c>
      <c r="Y183" s="771">
        <f>IFERROR(Y182/H182,"0")</f>
        <v>2</v>
      </c>
      <c r="Z183" s="771">
        <f>IFERROR(IF(Z182="",0,Z182),"0")</f>
        <v>1.004E-2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2</v>
      </c>
      <c r="Y184" s="771">
        <f>IFERROR(SUM(Y182:Y182),"0")</f>
        <v>3.96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100</v>
      </c>
      <c r="Y186" s="770">
        <f t="shared" ref="Y186:Y193" si="36">IFERROR(IF(X186="",0,CEILING((X186/$H186),1)*$H186),"")</f>
        <v>100.80000000000001</v>
      </c>
      <c r="Z186" s="36">
        <f>IFERROR(IF(Y186=0,"",ROUNDUP(Y186/H186,0)*0.00902),"")</f>
        <v>0.21648000000000001</v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106.42857142857143</v>
      </c>
      <c r="BN186" s="64">
        <f t="shared" ref="BN186:BN193" si="38">IFERROR(Y186*I186/H186,"0")</f>
        <v>107.28</v>
      </c>
      <c r="BO186" s="64">
        <f t="shared" ref="BO186:BO193" si="39">IFERROR(1/J186*(X186/H186),"0")</f>
        <v>0.18037518037518038</v>
      </c>
      <c r="BP186" s="64">
        <f t="shared" ref="BP186:BP193" si="40">IFERROR(1/J186*(Y186/H186),"0")</f>
        <v>0.18181818181818182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23.80952380952381</v>
      </c>
      <c r="Y194" s="771">
        <f>IFERROR(Y186/H186,"0")+IFERROR(Y187/H187,"0")+IFERROR(Y188/H188,"0")+IFERROR(Y189/H189,"0")+IFERROR(Y190/H190,"0")+IFERROR(Y191/H191,"0")+IFERROR(Y192/H192,"0")+IFERROR(Y193/H193,"0")</f>
        <v>24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0.21648000000000001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100</v>
      </c>
      <c r="Y195" s="771">
        <f>IFERROR(SUM(Y186:Y193),"0")</f>
        <v>100.80000000000001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14</v>
      </c>
      <c r="Y213" s="770">
        <f t="shared" si="41"/>
        <v>14.4</v>
      </c>
      <c r="Z213" s="36">
        <f>IFERROR(IF(Y213=0,"",ROUNDUP(Y213/H213,0)*0.00502),"")</f>
        <v>4.0160000000000001E-2</v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14.777777777777777</v>
      </c>
      <c r="BN213" s="64">
        <f t="shared" si="43"/>
        <v>15.2</v>
      </c>
      <c r="BO213" s="64">
        <f t="shared" si="44"/>
        <v>3.3238366571699908E-2</v>
      </c>
      <c r="BP213" s="64">
        <f t="shared" si="45"/>
        <v>3.4188034188034191E-2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7.7777777777777777</v>
      </c>
      <c r="Y216" s="771">
        <f>IFERROR(Y208/H208,"0")+IFERROR(Y209/H209,"0")+IFERROR(Y210/H210,"0")+IFERROR(Y211/H211,"0")+IFERROR(Y212/H212,"0")+IFERROR(Y213/H213,"0")+IFERROR(Y214/H214,"0")+IFERROR(Y215/H215,"0")</f>
        <v>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4.0160000000000001E-2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14</v>
      </c>
      <c r="Y217" s="771">
        <f>IFERROR(SUM(Y208:Y215),"0")</f>
        <v>14.4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108</v>
      </c>
      <c r="Y220" s="770">
        <f t="shared" si="46"/>
        <v>109.2</v>
      </c>
      <c r="Z220" s="36">
        <f>IFERROR(IF(Y220=0,"",ROUNDUP(Y220/H220,0)*0.01898),"")</f>
        <v>0.26572000000000001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115.18615384615386</v>
      </c>
      <c r="BN220" s="64">
        <f t="shared" si="48"/>
        <v>116.46600000000002</v>
      </c>
      <c r="BO220" s="64">
        <f t="shared" si="49"/>
        <v>0.21634615384615385</v>
      </c>
      <c r="BP220" s="64">
        <f t="shared" si="50"/>
        <v>0.21875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13.846153846153847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14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0.26572000000000001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108</v>
      </c>
      <c r="Y231" s="771">
        <f>IFERROR(SUM(Y219:Y229),"0")</f>
        <v>109.2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16</v>
      </c>
      <c r="Y355" s="770">
        <f t="shared" ref="Y355:Y362" si="77">IFERROR(IF(X355="",0,CEILING((X355/$H355),1)*$H355),"")</f>
        <v>21.6</v>
      </c>
      <c r="Z355" s="36">
        <f>IFERROR(IF(Y355=0,"",ROUNDUP(Y355/H355,0)*0.01898),"")</f>
        <v>3.7960000000000001E-2</v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16.644444444444442</v>
      </c>
      <c r="BN355" s="64">
        <f t="shared" ref="BN355:BN362" si="79">IFERROR(Y355*I355/H355,"0")</f>
        <v>22.47</v>
      </c>
      <c r="BO355" s="64">
        <f t="shared" ref="BO355:BO362" si="80">IFERROR(1/J355*(X355/H355),"0")</f>
        <v>2.3148148148148147E-2</v>
      </c>
      <c r="BP355" s="64">
        <f t="shared" ref="BP355:BP362" si="81">IFERROR(1/J355*(Y355/H355),"0")</f>
        <v>3.125E-2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4</v>
      </c>
      <c r="Y358" s="770">
        <f t="shared" si="77"/>
        <v>10.8</v>
      </c>
      <c r="Z358" s="36">
        <f>IFERROR(IF(Y358=0,"",ROUNDUP(Y358/H358,0)*0.01898),"")</f>
        <v>1.898E-2</v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4.1611111111111105</v>
      </c>
      <c r="BN358" s="64">
        <f t="shared" si="79"/>
        <v>11.234999999999999</v>
      </c>
      <c r="BO358" s="64">
        <f t="shared" si="80"/>
        <v>5.7870370370370367E-3</v>
      </c>
      <c r="BP358" s="64">
        <f t="shared" si="81"/>
        <v>1.5625E-2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1.8518518518518516</v>
      </c>
      <c r="Y363" s="771">
        <f>IFERROR(Y355/H355,"0")+IFERROR(Y356/H356,"0")+IFERROR(Y357/H357,"0")+IFERROR(Y358/H358,"0")+IFERROR(Y359/H359,"0")+IFERROR(Y360/H360,"0")+IFERROR(Y361/H361,"0")+IFERROR(Y362/H362,"0")</f>
        <v>3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5.6940000000000004E-2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20</v>
      </c>
      <c r="Y364" s="771">
        <f>IFERROR(SUM(Y355:Y362),"0")</f>
        <v>32.400000000000006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30</v>
      </c>
      <c r="Y382" s="770">
        <f>IFERROR(IF(X382="",0,CEILING((X382/$H382),1)*$H382),"")</f>
        <v>33.6</v>
      </c>
      <c r="Z382" s="36">
        <f>IFERROR(IF(Y382=0,"",ROUNDUP(Y382/H382,0)*0.01898),"")</f>
        <v>7.5920000000000001E-2</v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31.853571428571428</v>
      </c>
      <c r="BN382" s="64">
        <f>IFERROR(Y382*I382/H382,"0")</f>
        <v>35.676000000000002</v>
      </c>
      <c r="BO382" s="64">
        <f>IFERROR(1/J382*(X382/H382),"0")</f>
        <v>5.5803571428571425E-2</v>
      </c>
      <c r="BP382" s="64">
        <f>IFERROR(1/J382*(Y382/H382),"0")</f>
        <v>6.25E-2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36</v>
      </c>
      <c r="Y385" s="770">
        <f>IFERROR(IF(X385="",0,CEILING((X385/$H385),1)*$H385),"")</f>
        <v>42</v>
      </c>
      <c r="Z385" s="36">
        <f>IFERROR(IF(Y385=0,"",ROUNDUP(Y385/H385,0)*0.01898),"")</f>
        <v>9.4899999999999998E-2</v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38.224285714285713</v>
      </c>
      <c r="BN385" s="64">
        <f>IFERROR(Y385*I385/H385,"0")</f>
        <v>44.594999999999999</v>
      </c>
      <c r="BO385" s="64">
        <f>IFERROR(1/J385*(X385/H385),"0")</f>
        <v>6.6964285714285712E-2</v>
      </c>
      <c r="BP385" s="64">
        <f>IFERROR(1/J385*(Y385/H385),"0")</f>
        <v>7.8125E-2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7.8571428571428568</v>
      </c>
      <c r="Y386" s="771">
        <f>IFERROR(Y382/H382,"0")+IFERROR(Y383/H383,"0")+IFERROR(Y384/H384,"0")+IFERROR(Y385/H385,"0")</f>
        <v>9</v>
      </c>
      <c r="Z386" s="771">
        <f>IFERROR(IF(Z382="",0,Z382),"0")+IFERROR(IF(Z383="",0,Z383),"0")+IFERROR(IF(Z384="",0,Z384),"0")+IFERROR(IF(Z385="",0,Z385),"0")</f>
        <v>0.17082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66</v>
      </c>
      <c r="Y387" s="771">
        <f>IFERROR(SUM(Y382:Y385),"0")</f>
        <v>75.599999999999994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0</v>
      </c>
      <c r="Y416" s="770">
        <f t="shared" si="87"/>
        <v>0</v>
      </c>
      <c r="Z416" s="36" t="str">
        <f>IFERROR(IF(Y416=0,"",ROUNDUP(Y416/H416,0)*0.02175),"")</f>
        <v/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467</v>
      </c>
      <c r="Y418" s="770">
        <f t="shared" si="87"/>
        <v>480</v>
      </c>
      <c r="Z418" s="36">
        <f>IFERROR(IF(Y418=0,"",ROUNDUP(Y418/H418,0)*0.02175),"")</f>
        <v>0.69599999999999995</v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481.94400000000002</v>
      </c>
      <c r="BN418" s="64">
        <f t="shared" si="89"/>
        <v>495.36</v>
      </c>
      <c r="BO418" s="64">
        <f t="shared" si="90"/>
        <v>0.64861111111111103</v>
      </c>
      <c r="BP418" s="64">
        <f t="shared" si="91"/>
        <v>0.66666666666666663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480</v>
      </c>
      <c r="Y420" s="770">
        <f t="shared" si="87"/>
        <v>480</v>
      </c>
      <c r="Z420" s="36">
        <f>IFERROR(IF(Y420=0,"",ROUNDUP(Y420/H420,0)*0.02175),"")</f>
        <v>0.69599999999999995</v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495.36</v>
      </c>
      <c r="BN420" s="64">
        <f t="shared" si="89"/>
        <v>495.36</v>
      </c>
      <c r="BO420" s="64">
        <f t="shared" si="90"/>
        <v>0.66666666666666663</v>
      </c>
      <c r="BP420" s="64">
        <f t="shared" si="91"/>
        <v>0.66666666666666663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63.133333333333333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64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1.3919999999999999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947</v>
      </c>
      <c r="Y426" s="771">
        <f>IFERROR(SUM(Y415:Y424),"0")</f>
        <v>960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137</v>
      </c>
      <c r="Y434" s="770">
        <f>IFERROR(IF(X434="",0,CEILING((X434/$H434),1)*$H434),"")</f>
        <v>144</v>
      </c>
      <c r="Z434" s="36">
        <f>IFERROR(IF(Y434=0,"",ROUNDUP(Y434/H434,0)*0.01898),"")</f>
        <v>0.30368000000000001</v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144.90033333333335</v>
      </c>
      <c r="BN434" s="64">
        <f>IFERROR(Y434*I434/H434,"0")</f>
        <v>152.304</v>
      </c>
      <c r="BO434" s="64">
        <f>IFERROR(1/J434*(X434/H434),"0")</f>
        <v>0.23784722222222221</v>
      </c>
      <c r="BP434" s="64">
        <f>IFERROR(1/J434*(Y434/H434),"0")</f>
        <v>0.25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15.222222222222221</v>
      </c>
      <c r="Y435" s="771">
        <f>IFERROR(Y433/H433,"0")+IFERROR(Y434/H434,"0")</f>
        <v>16</v>
      </c>
      <c r="Z435" s="771">
        <f>IFERROR(IF(Z433="",0,Z433),"0")+IFERROR(IF(Z434="",0,Z434),"0")</f>
        <v>0.30368000000000001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137</v>
      </c>
      <c r="Y436" s="771">
        <f>IFERROR(SUM(Y433:Y434),"0")</f>
        <v>144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73</v>
      </c>
      <c r="Y438" s="770">
        <f>IFERROR(IF(X438="",0,CEILING((X438/$H438),1)*$H438),"")</f>
        <v>81</v>
      </c>
      <c r="Z438" s="36">
        <f>IFERROR(IF(Y438=0,"",ROUNDUP(Y438/H438,0)*0.01898),"")</f>
        <v>0.17082</v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77.209666666666678</v>
      </c>
      <c r="BN438" s="64">
        <f>IFERROR(Y438*I438/H438,"0")</f>
        <v>85.670999999999992</v>
      </c>
      <c r="BO438" s="64">
        <f>IFERROR(1/J438*(X438/H438),"0")</f>
        <v>0.1267361111111111</v>
      </c>
      <c r="BP438" s="64">
        <f>IFERROR(1/J438*(Y438/H438),"0")</f>
        <v>0.140625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8.1111111111111107</v>
      </c>
      <c r="Y439" s="771">
        <f>IFERROR(Y438/H438,"0")</f>
        <v>9</v>
      </c>
      <c r="Z439" s="771">
        <f>IFERROR(IF(Z438="",0,Z438),"0")</f>
        <v>0.17082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73</v>
      </c>
      <c r="Y440" s="771">
        <f>IFERROR(SUM(Y438:Y438),"0")</f>
        <v>81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32</v>
      </c>
      <c r="Y477" s="770">
        <f t="shared" ref="Y477:Y494" si="97">IFERROR(IF(X477="",0,CEILING((X477/$H477),1)*$H477),"")</f>
        <v>32.400000000000006</v>
      </c>
      <c r="Z477" s="36">
        <f>IFERROR(IF(Y477=0,"",ROUNDUP(Y477/H477,0)*0.00902),"")</f>
        <v>5.4120000000000001E-2</v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33.244444444444447</v>
      </c>
      <c r="BN477" s="64">
        <f t="shared" ref="BN477:BN494" si="99">IFERROR(Y477*I477/H477,"0")</f>
        <v>33.660000000000004</v>
      </c>
      <c r="BO477" s="64">
        <f t="shared" ref="BO477:BO494" si="100">IFERROR(1/J477*(X477/H477),"0")</f>
        <v>4.4893378226711557E-2</v>
      </c>
      <c r="BP477" s="64">
        <f t="shared" ref="BP477:BP494" si="101">IFERROR(1/J477*(Y477/H477),"0")</f>
        <v>4.5454545454545463E-2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5.9259259259259256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6.0000000000000009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5.4120000000000001E-2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32</v>
      </c>
      <c r="Y496" s="771">
        <f>IFERROR(SUM(Y477:Y494),"0")</f>
        <v>32.400000000000006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214</v>
      </c>
      <c r="Y512" s="770">
        <f>IFERROR(IF(X512="",0,CEILING((X512/$H512),1)*$H512),"")</f>
        <v>216</v>
      </c>
      <c r="Z512" s="36">
        <f>IFERROR(IF(Y512=0,"",ROUNDUP(Y512/H512,0)*0.00902),"")</f>
        <v>0.36080000000000001</v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222.32222222222219</v>
      </c>
      <c r="BN512" s="64">
        <f>IFERROR(Y512*I512/H512,"0")</f>
        <v>224.39999999999998</v>
      </c>
      <c r="BO512" s="64">
        <f>IFERROR(1/J512*(X512/H512),"0")</f>
        <v>0.30022446689113352</v>
      </c>
      <c r="BP512" s="64">
        <f>IFERROR(1/J512*(Y512/H512),"0")</f>
        <v>0.30303030303030304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39.629629629629626</v>
      </c>
      <c r="Y517" s="771">
        <f>IFERROR(Y512/H512,"0")+IFERROR(Y513/H513,"0")+IFERROR(Y514/H514,"0")+IFERROR(Y515/H515,"0")+IFERROR(Y516/H516,"0")</f>
        <v>40</v>
      </c>
      <c r="Z517" s="771">
        <f>IFERROR(IF(Z512="",0,Z512),"0")+IFERROR(IF(Z513="",0,Z513),"0")+IFERROR(IF(Z514="",0,Z514),"0")+IFERROR(IF(Z515="",0,Z515),"0")+IFERROR(IF(Z516="",0,Z516),"0")</f>
        <v>0.36080000000000001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214</v>
      </c>
      <c r="Y518" s="771">
        <f>IFERROR(SUM(Y512:Y516),"0")</f>
        <v>216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35</v>
      </c>
      <c r="Y539" s="770">
        <f t="shared" ref="Y539:Y553" si="103">IFERROR(IF(X539="",0,CEILING((X539/$H539),1)*$H539),"")</f>
        <v>36.96</v>
      </c>
      <c r="Z539" s="36">
        <f t="shared" ref="Z539:Z544" si="104">IFERROR(IF(Y539=0,"",ROUNDUP(Y539/H539,0)*0.01196),"")</f>
        <v>8.3720000000000003E-2</v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37.386363636363633</v>
      </c>
      <c r="BN539" s="64">
        <f t="shared" ref="BN539:BN553" si="106">IFERROR(Y539*I539/H539,"0")</f>
        <v>39.479999999999997</v>
      </c>
      <c r="BO539" s="64">
        <f t="shared" ref="BO539:BO553" si="107">IFERROR(1/J539*(X539/H539),"0")</f>
        <v>6.3738344988344992E-2</v>
      </c>
      <c r="BP539" s="64">
        <f t="shared" ref="BP539:BP553" si="108">IFERROR(1/J539*(Y539/H539),"0")</f>
        <v>6.7307692307692318E-2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79</v>
      </c>
      <c r="Y542" s="770">
        <f t="shared" si="103"/>
        <v>79.2</v>
      </c>
      <c r="Z542" s="36">
        <f t="shared" si="104"/>
        <v>0.1794</v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84.386363636363626</v>
      </c>
      <c r="BN542" s="64">
        <f t="shared" si="106"/>
        <v>84.6</v>
      </c>
      <c r="BO542" s="64">
        <f t="shared" si="107"/>
        <v>0.14386655011655011</v>
      </c>
      <c r="BP542" s="64">
        <f t="shared" si="108"/>
        <v>0.14423076923076925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21.59090909090909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22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0.26312000000000002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114</v>
      </c>
      <c r="Y555" s="771">
        <f>IFERROR(SUM(Y539:Y553),"0")</f>
        <v>116.16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54</v>
      </c>
      <c r="Y565" s="770">
        <f t="shared" si="109"/>
        <v>58.080000000000005</v>
      </c>
      <c r="Z565" s="36">
        <f>IFERROR(IF(Y565=0,"",ROUNDUP(Y565/H565,0)*0.01196),"")</f>
        <v>0.13156000000000001</v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57.68181818181818</v>
      </c>
      <c r="BN565" s="64">
        <f t="shared" si="111"/>
        <v>62.040000000000006</v>
      </c>
      <c r="BO565" s="64">
        <f t="shared" si="112"/>
        <v>9.8339160839160833E-2</v>
      </c>
      <c r="BP565" s="64">
        <f t="shared" si="113"/>
        <v>0.10576923076923078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10.227272727272727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11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0.13156000000000001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54</v>
      </c>
      <c r="Y578" s="771">
        <f>IFERROR(SUM(Y563:Y576),"0")</f>
        <v>58.080000000000005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114</v>
      </c>
      <c r="Y630" s="770">
        <f t="shared" ref="Y630:Y637" si="124">IFERROR(IF(X630="",0,CEILING((X630/$H630),1)*$H630),"")</f>
        <v>117</v>
      </c>
      <c r="Z630" s="36">
        <f>IFERROR(IF(Y630=0,"",ROUNDUP(Y630/H630,0)*0.01898),"")</f>
        <v>0.28470000000000001</v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121.58538461538463</v>
      </c>
      <c r="BN630" s="64">
        <f t="shared" ref="BN630:BN637" si="126">IFERROR(Y630*I630/H630,"0")</f>
        <v>124.78500000000001</v>
      </c>
      <c r="BO630" s="64">
        <f t="shared" ref="BO630:BO637" si="127">IFERROR(1/J630*(X630/H630),"0")</f>
        <v>0.22836538461538461</v>
      </c>
      <c r="BP630" s="64">
        <f t="shared" ref="BP630:BP637" si="128">IFERROR(1/J630*(Y630/H630),"0")</f>
        <v>0.234375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14.615384615384615</v>
      </c>
      <c r="Y638" s="771">
        <f>IFERROR(Y630/H630,"0")+IFERROR(Y631/H631,"0")+IFERROR(Y632/H632,"0")+IFERROR(Y633/H633,"0")+IFERROR(Y634/H634,"0")+IFERROR(Y635/H635,"0")+IFERROR(Y636/H636,"0")+IFERROR(Y637/H637,"0")</f>
        <v>15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0.28470000000000001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114</v>
      </c>
      <c r="Y639" s="771">
        <f>IFERROR(SUM(Y630:Y637),"0")</f>
        <v>117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2912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3015.8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3049.4587031440778</v>
      </c>
      <c r="Y666" s="771">
        <f>IFERROR(SUM(BN22:BN662),"0")</f>
        <v>3158.2379999999998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5</v>
      </c>
      <c r="Y667" s="38">
        <f>ROUNDUP(SUM(BP22:BP662),0)</f>
        <v>5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3174.4587031440778</v>
      </c>
      <c r="Y668" s="771">
        <f>GrossWeightTotalR+PalletQtyTotalR*25</f>
        <v>3283.2379999999998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340.85900118400122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353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5.6494000000000009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43.2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86.4</v>
      </c>
      <c r="E675" s="46">
        <f>IFERROR(Y99*1,"0")+IFERROR(Y100*1,"0")+IFERROR(Y101*1,"0")+IFERROR(Y105*1,"0")+IFERROR(Y106*1,"0")+IFERROR(Y107*1,"0")+IFERROR(Y108*1,"0")+IFERROR(Y109*1,"0")+IFERROR(Y110*1,"0")</f>
        <v>187.20000000000002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638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104.76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123.60000000000001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108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1185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32.400000000000006</v>
      </c>
      <c r="AA675" s="46">
        <f>IFERROR(Y508*1,"0")+IFERROR(Y512*1,"0")+IFERROR(Y513*1,"0")+IFERROR(Y514*1,"0")+IFERROR(Y515*1,"0")+IFERROR(Y516*1,"0")</f>
        <v>216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174.24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117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2025-02-20T07:37:53Z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