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2,25 ПОКОМ ЗПФ филиалы\"/>
    </mc:Choice>
  </mc:AlternateContent>
  <xr:revisionPtr revIDLastSave="0" documentId="13_ncr:1_{C605426C-8F38-4D1B-A4D8-996DB28AA08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Sheet!$A$3:$AP$77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46" i="1" l="1"/>
  <c r="AM32" i="1"/>
  <c r="AM31" i="1"/>
  <c r="AM27" i="1"/>
  <c r="AM11" i="1"/>
  <c r="AQ5" i="1"/>
  <c r="AM9" i="1"/>
  <c r="AL5" i="1"/>
  <c r="AM5" i="1" l="1"/>
  <c r="AJ6" i="1"/>
  <c r="F21" i="1"/>
  <c r="E21" i="1"/>
  <c r="O21" i="1" s="1"/>
  <c r="O7" i="1"/>
  <c r="V7" i="1" s="1"/>
  <c r="O8" i="1"/>
  <c r="U8" i="1" s="1"/>
  <c r="O9" i="1"/>
  <c r="O10" i="1"/>
  <c r="U10" i="1" s="1"/>
  <c r="O11" i="1"/>
  <c r="O12" i="1"/>
  <c r="U12" i="1" s="1"/>
  <c r="O13" i="1"/>
  <c r="O14" i="1"/>
  <c r="V14" i="1" s="1"/>
  <c r="O15" i="1"/>
  <c r="O16" i="1"/>
  <c r="U16" i="1" s="1"/>
  <c r="O17" i="1"/>
  <c r="V17" i="1" s="1"/>
  <c r="O18" i="1"/>
  <c r="U18" i="1" s="1"/>
  <c r="O19" i="1"/>
  <c r="V19" i="1" s="1"/>
  <c r="O20" i="1"/>
  <c r="U20" i="1" s="1"/>
  <c r="O22" i="1"/>
  <c r="V22" i="1" s="1"/>
  <c r="O23" i="1"/>
  <c r="Q23" i="1" s="1"/>
  <c r="O24" i="1"/>
  <c r="V24" i="1" s="1"/>
  <c r="O25" i="1"/>
  <c r="O26" i="1"/>
  <c r="V26" i="1" s="1"/>
  <c r="O27" i="1"/>
  <c r="Q27" i="1" s="1"/>
  <c r="AJ27" i="1" s="1"/>
  <c r="R27" i="1" s="1"/>
  <c r="O28" i="1"/>
  <c r="U28" i="1" s="1"/>
  <c r="O29" i="1"/>
  <c r="O30" i="1"/>
  <c r="V30" i="1" s="1"/>
  <c r="O31" i="1"/>
  <c r="Q31" i="1" s="1"/>
  <c r="AJ31" i="1" s="1"/>
  <c r="R31" i="1" s="1"/>
  <c r="O32" i="1"/>
  <c r="O33" i="1"/>
  <c r="U33" i="1" s="1"/>
  <c r="O34" i="1"/>
  <c r="U34" i="1" s="1"/>
  <c r="O35" i="1"/>
  <c r="Q35" i="1" s="1"/>
  <c r="O36" i="1"/>
  <c r="V36" i="1" s="1"/>
  <c r="O37" i="1"/>
  <c r="Q37" i="1" s="1"/>
  <c r="O38" i="1"/>
  <c r="O39" i="1"/>
  <c r="U39" i="1" s="1"/>
  <c r="O40" i="1"/>
  <c r="V40" i="1" s="1"/>
  <c r="O41" i="1"/>
  <c r="U41" i="1" s="1"/>
  <c r="O42" i="1"/>
  <c r="O43" i="1"/>
  <c r="Q43" i="1" s="1"/>
  <c r="O44" i="1"/>
  <c r="V44" i="1" s="1"/>
  <c r="O45" i="1"/>
  <c r="Q45" i="1" s="1"/>
  <c r="O46" i="1"/>
  <c r="V46" i="1" s="1"/>
  <c r="O47" i="1"/>
  <c r="Q47" i="1" s="1"/>
  <c r="O48" i="1"/>
  <c r="V48" i="1" s="1"/>
  <c r="O49" i="1"/>
  <c r="Q49" i="1" s="1"/>
  <c r="O50" i="1"/>
  <c r="V50" i="1" s="1"/>
  <c r="O51" i="1"/>
  <c r="Q51" i="1" s="1"/>
  <c r="O52" i="1"/>
  <c r="V52" i="1" s="1"/>
  <c r="O53" i="1"/>
  <c r="Q53" i="1" s="1"/>
  <c r="O54" i="1"/>
  <c r="O55" i="1"/>
  <c r="Q55" i="1" s="1"/>
  <c r="O56" i="1"/>
  <c r="V56" i="1" s="1"/>
  <c r="O57" i="1"/>
  <c r="Q57" i="1" s="1"/>
  <c r="O58" i="1"/>
  <c r="U58" i="1" s="1"/>
  <c r="O59" i="1"/>
  <c r="U59" i="1" s="1"/>
  <c r="O60" i="1"/>
  <c r="U60" i="1" s="1"/>
  <c r="O61" i="1"/>
  <c r="U61" i="1" s="1"/>
  <c r="O62" i="1"/>
  <c r="V62" i="1" s="1"/>
  <c r="O63" i="1"/>
  <c r="Q63" i="1" s="1"/>
  <c r="O64" i="1"/>
  <c r="V64" i="1" s="1"/>
  <c r="O65" i="1"/>
  <c r="Q65" i="1" s="1"/>
  <c r="O66" i="1"/>
  <c r="V66" i="1" s="1"/>
  <c r="O67" i="1"/>
  <c r="Q67" i="1" s="1"/>
  <c r="O68" i="1"/>
  <c r="V68" i="1" s="1"/>
  <c r="O69" i="1"/>
  <c r="U69" i="1" s="1"/>
  <c r="O70" i="1"/>
  <c r="U70" i="1" s="1"/>
  <c r="O71" i="1"/>
  <c r="U71" i="1" s="1"/>
  <c r="O72" i="1"/>
  <c r="U72" i="1" s="1"/>
  <c r="O73" i="1"/>
  <c r="Q73" i="1" s="1"/>
  <c r="O74" i="1"/>
  <c r="V74" i="1" s="1"/>
  <c r="O75" i="1"/>
  <c r="Q75" i="1" s="1"/>
  <c r="O76" i="1"/>
  <c r="V76" i="1" s="1"/>
  <c r="O77" i="1"/>
  <c r="Q77" i="1" s="1"/>
  <c r="O6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AH6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F5" i="1"/>
  <c r="V54" i="1" l="1"/>
  <c r="Q54" i="1"/>
  <c r="AH54" i="1" s="1"/>
  <c r="V42" i="1"/>
  <c r="Q42" i="1"/>
  <c r="V38" i="1"/>
  <c r="Q38" i="1"/>
  <c r="AH38" i="1" s="1"/>
  <c r="V32" i="1"/>
  <c r="Q32" i="1"/>
  <c r="AJ32" i="1" s="1"/>
  <c r="R32" i="1" s="1"/>
  <c r="V11" i="1"/>
  <c r="Q11" i="1"/>
  <c r="AJ11" i="1" s="1"/>
  <c r="V9" i="1"/>
  <c r="Q9" i="1"/>
  <c r="AJ9" i="1" s="1"/>
  <c r="Q66" i="1"/>
  <c r="AH42" i="1"/>
  <c r="AK32" i="1"/>
  <c r="Q64" i="1"/>
  <c r="Q36" i="1"/>
  <c r="AJ36" i="1" s="1"/>
  <c r="Q22" i="1"/>
  <c r="AH22" i="1" s="1"/>
  <c r="AH66" i="1"/>
  <c r="Q21" i="1"/>
  <c r="AJ21" i="1" s="1"/>
  <c r="Q46" i="1"/>
  <c r="Q74" i="1"/>
  <c r="AH74" i="1" s="1"/>
  <c r="Q50" i="1"/>
  <c r="AJ50" i="1" s="1"/>
  <c r="R50" i="1" s="1"/>
  <c r="U50" i="1" s="1"/>
  <c r="Q44" i="1"/>
  <c r="AJ44" i="1" s="1"/>
  <c r="Q48" i="1"/>
  <c r="AJ48" i="1" s="1"/>
  <c r="Q68" i="1"/>
  <c r="AH68" i="1" s="1"/>
  <c r="Q76" i="1"/>
  <c r="Q7" i="1"/>
  <c r="Q26" i="1"/>
  <c r="Q30" i="1"/>
  <c r="AH30" i="1" s="1"/>
  <c r="Q56" i="1"/>
  <c r="AH56" i="1" s="1"/>
  <c r="V77" i="1"/>
  <c r="V75" i="1"/>
  <c r="V73" i="1"/>
  <c r="V67" i="1"/>
  <c r="V65" i="1"/>
  <c r="V63" i="1"/>
  <c r="V57" i="1"/>
  <c r="V55" i="1"/>
  <c r="V53" i="1"/>
  <c r="V51" i="1"/>
  <c r="V49" i="1"/>
  <c r="V47" i="1"/>
  <c r="V45" i="1"/>
  <c r="V43" i="1"/>
  <c r="V37" i="1"/>
  <c r="V35" i="1"/>
  <c r="V31" i="1"/>
  <c r="V27" i="1"/>
  <c r="V25" i="1"/>
  <c r="V23" i="1"/>
  <c r="AJ52" i="1"/>
  <c r="AK52" i="1" s="1"/>
  <c r="AH52" i="1"/>
  <c r="AH19" i="1"/>
  <c r="AJ19" i="1"/>
  <c r="AP19" i="1" s="1"/>
  <c r="AH24" i="1"/>
  <c r="AJ24" i="1"/>
  <c r="AK24" i="1" s="1"/>
  <c r="AJ62" i="1"/>
  <c r="AK62" i="1" s="1"/>
  <c r="AH62" i="1"/>
  <c r="AP6" i="1"/>
  <c r="R6" i="1"/>
  <c r="U6" i="1" s="1"/>
  <c r="E5" i="1"/>
  <c r="K21" i="1"/>
  <c r="K5" i="1" s="1"/>
  <c r="V21" i="1"/>
  <c r="O5" i="1"/>
  <c r="V70" i="1"/>
  <c r="V58" i="1"/>
  <c r="V34" i="1"/>
  <c r="V18" i="1"/>
  <c r="V10" i="1"/>
  <c r="V72" i="1"/>
  <c r="V60" i="1"/>
  <c r="V28" i="1"/>
  <c r="V20" i="1"/>
  <c r="V16" i="1"/>
  <c r="V12" i="1"/>
  <c r="V8" i="1"/>
  <c r="U29" i="1"/>
  <c r="V29" i="1"/>
  <c r="U15" i="1"/>
  <c r="V15" i="1"/>
  <c r="U13" i="1"/>
  <c r="V13" i="1"/>
  <c r="V71" i="1"/>
  <c r="V69" i="1"/>
  <c r="V61" i="1"/>
  <c r="V59" i="1"/>
  <c r="V41" i="1"/>
  <c r="V39" i="1"/>
  <c r="V33" i="1"/>
  <c r="V6" i="1"/>
  <c r="AK6" i="1"/>
  <c r="R9" i="1" l="1"/>
  <c r="AP9" i="1"/>
  <c r="R11" i="1"/>
  <c r="AP11" i="1"/>
  <c r="AJ30" i="1"/>
  <c r="AK30" i="1" s="1"/>
  <c r="AH36" i="1"/>
  <c r="AJ46" i="1"/>
  <c r="R46" i="1" s="1"/>
  <c r="U46" i="1" s="1"/>
  <c r="AJ54" i="1"/>
  <c r="AK54" i="1" s="1"/>
  <c r="AH46" i="1"/>
  <c r="AH32" i="1"/>
  <c r="AJ66" i="1"/>
  <c r="R66" i="1" s="1"/>
  <c r="U66" i="1" s="1"/>
  <c r="AH50" i="1"/>
  <c r="AH44" i="1"/>
  <c r="R62" i="1"/>
  <c r="U62" i="1" s="1"/>
  <c r="AH21" i="1"/>
  <c r="AJ42" i="1"/>
  <c r="R42" i="1" s="1"/>
  <c r="U42" i="1" s="1"/>
  <c r="AH48" i="1"/>
  <c r="R21" i="1"/>
  <c r="U21" i="1" s="1"/>
  <c r="AP21" i="1"/>
  <c r="AJ74" i="1"/>
  <c r="AK74" i="1" s="1"/>
  <c r="AJ56" i="1"/>
  <c r="R56" i="1" s="1"/>
  <c r="U56" i="1" s="1"/>
  <c r="R52" i="1"/>
  <c r="U52" i="1" s="1"/>
  <c r="AP52" i="1"/>
  <c r="AJ38" i="1"/>
  <c r="R38" i="1" s="1"/>
  <c r="U38" i="1" s="1"/>
  <c r="AK50" i="1"/>
  <c r="AJ22" i="1"/>
  <c r="R22" i="1" s="1"/>
  <c r="U22" i="1" s="1"/>
  <c r="AK21" i="1"/>
  <c r="R48" i="1"/>
  <c r="U48" i="1" s="1"/>
  <c r="AK48" i="1"/>
  <c r="AP48" i="1"/>
  <c r="AK46" i="1"/>
  <c r="R44" i="1"/>
  <c r="U44" i="1" s="1"/>
  <c r="AK44" i="1"/>
  <c r="AP44" i="1"/>
  <c r="AH9" i="1"/>
  <c r="AP62" i="1"/>
  <c r="AP50" i="1"/>
  <c r="AJ68" i="1"/>
  <c r="AP68" i="1" s="1"/>
  <c r="AH76" i="1"/>
  <c r="AJ76" i="1"/>
  <c r="AH64" i="1"/>
  <c r="AJ64" i="1"/>
  <c r="AH26" i="1"/>
  <c r="AJ26" i="1"/>
  <c r="AH40" i="1"/>
  <c r="AJ40" i="1"/>
  <c r="AH11" i="1"/>
  <c r="AP66" i="1"/>
  <c r="AK36" i="1"/>
  <c r="R36" i="1"/>
  <c r="U36" i="1" s="1"/>
  <c r="AP30" i="1"/>
  <c r="R30" i="1"/>
  <c r="U30" i="1" s="1"/>
  <c r="AP24" i="1"/>
  <c r="R24" i="1"/>
  <c r="U24" i="1" s="1"/>
  <c r="AK19" i="1"/>
  <c r="R19" i="1"/>
  <c r="U19" i="1" s="1"/>
  <c r="AJ14" i="1"/>
  <c r="AH14" i="1"/>
  <c r="AP36" i="1"/>
  <c r="AJ17" i="1"/>
  <c r="AH17" i="1"/>
  <c r="AH7" i="1"/>
  <c r="AJ7" i="1"/>
  <c r="AP32" i="1"/>
  <c r="U32" i="1"/>
  <c r="Q5" i="1"/>
  <c r="AH23" i="1"/>
  <c r="AJ23" i="1"/>
  <c r="AJ25" i="1"/>
  <c r="AH25" i="1"/>
  <c r="AH27" i="1"/>
  <c r="AH31" i="1"/>
  <c r="AJ35" i="1"/>
  <c r="AH35" i="1"/>
  <c r="AH37" i="1"/>
  <c r="AJ37" i="1"/>
  <c r="AJ43" i="1"/>
  <c r="AH43" i="1"/>
  <c r="AJ45" i="1"/>
  <c r="AH45" i="1"/>
  <c r="AJ47" i="1"/>
  <c r="AH47" i="1"/>
  <c r="AJ49" i="1"/>
  <c r="AH49" i="1"/>
  <c r="AJ51" i="1"/>
  <c r="AH51" i="1"/>
  <c r="AJ53" i="1"/>
  <c r="AH53" i="1"/>
  <c r="AJ55" i="1"/>
  <c r="AH55" i="1"/>
  <c r="AJ57" i="1"/>
  <c r="AH57" i="1"/>
  <c r="AJ63" i="1"/>
  <c r="AH63" i="1"/>
  <c r="AH65" i="1"/>
  <c r="AJ65" i="1"/>
  <c r="AJ67" i="1"/>
  <c r="AH67" i="1"/>
  <c r="AH73" i="1"/>
  <c r="AJ73" i="1"/>
  <c r="AJ75" i="1"/>
  <c r="AH75" i="1"/>
  <c r="AH77" i="1"/>
  <c r="AJ77" i="1"/>
  <c r="AP46" i="1" l="1"/>
  <c r="AP54" i="1"/>
  <c r="R54" i="1"/>
  <c r="U54" i="1" s="1"/>
  <c r="AK66" i="1"/>
  <c r="AP38" i="1"/>
  <c r="AK38" i="1"/>
  <c r="AP56" i="1"/>
  <c r="AK56" i="1"/>
  <c r="R74" i="1"/>
  <c r="U74" i="1" s="1"/>
  <c r="AP42" i="1"/>
  <c r="AK42" i="1"/>
  <c r="AP74" i="1"/>
  <c r="AK22" i="1"/>
  <c r="AP22" i="1"/>
  <c r="AK68" i="1"/>
  <c r="R68" i="1"/>
  <c r="U68" i="1" s="1"/>
  <c r="R26" i="1"/>
  <c r="U26" i="1" s="1"/>
  <c r="AP26" i="1"/>
  <c r="AK26" i="1"/>
  <c r="R64" i="1"/>
  <c r="U64" i="1" s="1"/>
  <c r="AK64" i="1"/>
  <c r="AP64" i="1"/>
  <c r="R76" i="1"/>
  <c r="U76" i="1" s="1"/>
  <c r="AK76" i="1"/>
  <c r="AP76" i="1"/>
  <c r="AK9" i="1"/>
  <c r="U9" i="1"/>
  <c r="AJ5" i="1"/>
  <c r="AP77" i="1"/>
  <c r="R77" i="1"/>
  <c r="U77" i="1" s="1"/>
  <c r="AK77" i="1"/>
  <c r="AP73" i="1"/>
  <c r="R73" i="1"/>
  <c r="U73" i="1" s="1"/>
  <c r="AK73" i="1"/>
  <c r="AP65" i="1"/>
  <c r="R65" i="1"/>
  <c r="U65" i="1" s="1"/>
  <c r="AK65" i="1"/>
  <c r="AP37" i="1"/>
  <c r="R37" i="1"/>
  <c r="U37" i="1" s="1"/>
  <c r="AK37" i="1"/>
  <c r="AP27" i="1"/>
  <c r="U27" i="1"/>
  <c r="AK27" i="1"/>
  <c r="AP23" i="1"/>
  <c r="R23" i="1"/>
  <c r="U23" i="1" s="1"/>
  <c r="AK23" i="1"/>
  <c r="AH5" i="1"/>
  <c r="AP17" i="1"/>
  <c r="R17" i="1"/>
  <c r="U17" i="1" s="1"/>
  <c r="AK17" i="1"/>
  <c r="AP14" i="1"/>
  <c r="AK14" i="1"/>
  <c r="R14" i="1"/>
  <c r="U11" i="1"/>
  <c r="AK11" i="1"/>
  <c r="AP75" i="1"/>
  <c r="R75" i="1"/>
  <c r="U75" i="1" s="1"/>
  <c r="AK75" i="1"/>
  <c r="AP67" i="1"/>
  <c r="R67" i="1"/>
  <c r="U67" i="1" s="1"/>
  <c r="AK67" i="1"/>
  <c r="AK63" i="1"/>
  <c r="R63" i="1"/>
  <c r="U63" i="1" s="1"/>
  <c r="AP63" i="1"/>
  <c r="AK57" i="1"/>
  <c r="R57" i="1"/>
  <c r="U57" i="1" s="1"/>
  <c r="AP57" i="1"/>
  <c r="AK55" i="1"/>
  <c r="R55" i="1"/>
  <c r="U55" i="1" s="1"/>
  <c r="AP55" i="1"/>
  <c r="AK53" i="1"/>
  <c r="R53" i="1"/>
  <c r="U53" i="1" s="1"/>
  <c r="AP53" i="1"/>
  <c r="AK51" i="1"/>
  <c r="R51" i="1"/>
  <c r="U51" i="1" s="1"/>
  <c r="AP51" i="1"/>
  <c r="AK49" i="1"/>
  <c r="R49" i="1"/>
  <c r="U49" i="1" s="1"/>
  <c r="AP49" i="1"/>
  <c r="AK47" i="1"/>
  <c r="R47" i="1"/>
  <c r="U47" i="1" s="1"/>
  <c r="AP47" i="1"/>
  <c r="AK45" i="1"/>
  <c r="R45" i="1"/>
  <c r="U45" i="1" s="1"/>
  <c r="AP45" i="1"/>
  <c r="AK43" i="1"/>
  <c r="R43" i="1"/>
  <c r="U43" i="1" s="1"/>
  <c r="AP43" i="1"/>
  <c r="AP35" i="1"/>
  <c r="R35" i="1"/>
  <c r="U35" i="1" s="1"/>
  <c r="AK35" i="1"/>
  <c r="AP31" i="1"/>
  <c r="U31" i="1"/>
  <c r="AK31" i="1"/>
  <c r="AP25" i="1"/>
  <c r="R25" i="1"/>
  <c r="U25" i="1" s="1"/>
  <c r="AK25" i="1"/>
  <c r="AP7" i="1"/>
  <c r="R7" i="1"/>
  <c r="U7" i="1" s="1"/>
  <c r="AK7" i="1"/>
  <c r="AP40" i="1"/>
  <c r="R40" i="1"/>
  <c r="U40" i="1" s="1"/>
  <c r="AK40" i="1"/>
  <c r="AK5" i="1" l="1"/>
  <c r="U14" i="1"/>
  <c r="R5" i="1"/>
  <c r="AP5" i="1"/>
</calcChain>
</file>

<file path=xl/sharedStrings.xml><?xml version="1.0" encoding="utf-8"?>
<sst xmlns="http://schemas.openxmlformats.org/spreadsheetml/2006/main" count="331" uniqueCount="137">
  <si>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</si>
  <si>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</si>
  <si>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</si>
  <si>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</si>
  <si>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</si>
  <si>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</si>
  <si>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</si>
  <si>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</si>
  <si>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</si>
  <si>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</si>
  <si>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</si>
  <si>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</si>
  <si>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</si>
  <si>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</si>
  <si>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</si>
  <si>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</si>
  <si>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</si>
  <si>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</si>
  <si>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</si>
  <si>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</si>
  <si>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</si>
  <si>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</si>
  <si>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</si>
  <si>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</si>
  <si>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</si>
  <si>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</si>
  <si>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</si>
  <si>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</si>
  <si>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</si>
  <si>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</si>
  <si>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10,02,</t>
  </si>
  <si>
    <t>13,02,</t>
  </si>
  <si>
    <t>06,02,</t>
  </si>
  <si>
    <t>30,01,</t>
  </si>
  <si>
    <t>23,01,</t>
  </si>
  <si>
    <t>16,01,</t>
  </si>
  <si>
    <t>09,01,</t>
  </si>
  <si>
    <t>30,12,</t>
  </si>
  <si>
    <t>25,12,</t>
  </si>
  <si>
    <t>19,12,</t>
  </si>
  <si>
    <t>12,12,</t>
  </si>
  <si>
    <t>05,12,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</si>
  <si>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</si>
  <si>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</si>
  <si>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</si>
  <si>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нужно увеличить продажи!!!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</si>
  <si>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</si>
  <si>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</si>
  <si>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</si>
  <si>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</si>
  <si>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</si>
  <si>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</si>
  <si>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</si>
  <si>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</si>
  <si>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сети / 24,01,25 филиал обнулил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</si>
  <si>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</si>
  <si>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</si>
  <si>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</si>
  <si>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</si>
  <si>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не в матрице</t>
  </si>
  <si>
    <t>нужно увеличить продажи / ротация на новинку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</si>
  <si>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</si>
  <si>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</si>
  <si>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</si>
  <si>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</si>
  <si>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</si>
  <si>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</si>
  <si>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</si>
  <si>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</si>
  <si>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есть ли потребность??? (минимальный заказ 126шт.)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</si>
  <si>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</si>
  <si>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</si>
  <si>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</si>
  <si>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</si>
  <si>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</si>
  <si>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</si>
  <si>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</si>
  <si>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</si>
  <si>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</si>
  <si>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</si>
  <si>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</si>
  <si>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</si>
  <si>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</si>
  <si>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</si>
  <si>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</si>
  <si>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новинка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</si>
  <si>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</si>
  <si>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</si>
  <si>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</si>
  <si>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</si>
  <si>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</si>
  <si>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</si>
  <si>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нужно увеличить продажи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</si>
  <si>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</si>
  <si>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</si>
  <si>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</si>
  <si>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</si>
  <si>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</si>
  <si>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Акция в сети Мера закончилась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</si>
  <si>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</si>
  <si>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</si>
  <si>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</si>
  <si>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</si>
  <si>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</si>
  <si>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</si>
  <si>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</si>
  <si>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</si>
  <si>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</si>
  <si>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</si>
  <si>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</si>
  <si>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</si>
  <si>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</si>
  <si>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</si>
  <si>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</si>
  <si>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</si>
  <si>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</si>
  <si>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</si>
  <si>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</si>
  <si>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</si>
  <si>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</si>
  <si>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сладкая клубника ТМ Горячая штучка ТС Чебупай 0,2 кг .  Поком</t>
  </si>
  <si>
    <t>сниженый ОСГ (помощь заводу)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</si>
  <si>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</si>
  <si>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</si>
  <si>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</si>
  <si>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</si>
  <si>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</si>
  <si>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</si>
  <si>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</si>
  <si>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</si>
  <si>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дубль</t>
  </si>
  <si>
    <t>есть дубль</t>
  </si>
  <si>
    <t>ротация на новинку</t>
  </si>
  <si>
    <r>
      <t xml:space="preserve">вывод / </t>
    </r>
    <r>
      <rPr>
        <b/>
        <sz val="10"/>
        <color rgb="FFFF0000"/>
        <rFont val="Arial"/>
        <family val="2"/>
        <charset val="204"/>
      </rPr>
      <t>нужно продавать!!!</t>
    </r>
  </si>
  <si>
    <t>17,01,(1)</t>
  </si>
  <si>
    <t>17,01,(2)</t>
  </si>
  <si>
    <t>новинка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</si>
</sst>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  <xf numFmtId="164" fontId="7" fillId="8" borderId="1" xfId="1" applyNumberFormat="1" applyFont="1" applyFill="1"/>
    <xf numFmtId="165" fontId="1" fillId="6" borderId="1" xfId="1" applyNumberFormat="1" applyFill="1"/>
    <xf numFmtId="164" fontId="1" fillId="6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0" fontId="0" fillId="9" borderId="0" xfId="0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42.7109375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6.7109375" customWidth="1"/>
    <col min="12" max="13" width="1" customWidth="1"/>
    <col min="14" max="15" width="6" customWidth="1"/>
    <col min="16" max="19" width="7" customWidth="1"/>
    <col min="20" max="20" width="11.5703125" customWidth="1"/>
    <col min="21" max="22" width="5" customWidth="1"/>
    <col min="23" max="32" width="6" customWidth="1"/>
    <col min="33" max="33" width="20.140625" customWidth="1"/>
    <col min="34" max="34" width="6.7109375" customWidth="1"/>
    <col min="35" max="35" width="6" style="9" customWidth="1"/>
    <col min="36" max="36" width="7" style="13" customWidth="1"/>
    <col min="37" max="37" width="7.5703125" customWidth="1"/>
    <col min="38" max="39" width="6.42578125" customWidth="1"/>
    <col min="40" max="41" width="5" customWidth="1"/>
    <col min="42" max="42" width="6" style="13" customWidth="1"/>
    <col min="43" max="53" width="8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"/>
      <c r="AO1" s="1"/>
      <c r="AP1" s="10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"/>
      <c r="AO2" s="1"/>
      <c r="AP2" s="10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11" t="s">
        <v>25</v>
      </c>
      <c r="AM3" s="2" t="s">
        <v>26</v>
      </c>
      <c r="AN3" s="2" t="s">
        <v>27</v>
      </c>
      <c r="AO3" s="2" t="s">
        <v>28</v>
      </c>
      <c r="AP3" s="11" t="s">
        <v>29</v>
      </c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134</v>
      </c>
      <c r="AK4" s="1"/>
      <c r="AL4" s="10" t="s">
        <v>135</v>
      </c>
      <c r="AM4" s="1"/>
      <c r="AN4" s="1"/>
      <c r="AO4" s="1"/>
      <c r="AP4" s="10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SUM(E6:E496)</f>
        <v>25885.9</v>
      </c>
      <c r="F5" s="4">
        <f>SUM(F6:F496)</f>
        <v>12346.7</v>
      </c>
      <c r="G5" s="7"/>
      <c r="H5" s="1"/>
      <c r="I5" s="1"/>
      <c r="J5" s="4">
        <f t="shared" ref="J5:S5" si="0">SUM(J6:J496)</f>
        <v>26886.500000000004</v>
      </c>
      <c r="K5" s="4">
        <f t="shared" si="0"/>
        <v>-1000.6</v>
      </c>
      <c r="L5" s="4">
        <f t="shared" si="0"/>
        <v>0</v>
      </c>
      <c r="M5" s="4">
        <f t="shared" si="0"/>
        <v>0</v>
      </c>
      <c r="N5" s="4">
        <f t="shared" si="0"/>
        <v>8661.7999999999993</v>
      </c>
      <c r="O5" s="4">
        <f t="shared" si="0"/>
        <v>5177.1799999999976</v>
      </c>
      <c r="P5" s="4">
        <v>39381.100000000006</v>
      </c>
      <c r="Q5" s="4">
        <f t="shared" si="0"/>
        <v>36009.700000000004</v>
      </c>
      <c r="R5" s="4">
        <f t="shared" si="0"/>
        <v>36280.6</v>
      </c>
      <c r="S5" s="4">
        <f t="shared" si="0"/>
        <v>0</v>
      </c>
      <c r="T5" s="1"/>
      <c r="U5" s="1"/>
      <c r="V5" s="1"/>
      <c r="W5" s="4">
        <f t="shared" ref="W5:AF5" si="1">SUM(W6:W496)</f>
        <v>3147.18</v>
      </c>
      <c r="X5" s="4">
        <f t="shared" si="1"/>
        <v>2948.5799999999995</v>
      </c>
      <c r="Y5" s="4">
        <f t="shared" si="1"/>
        <v>4536.8200000000015</v>
      </c>
      <c r="Z5" s="4">
        <f t="shared" si="1"/>
        <v>4355.1799999999994</v>
      </c>
      <c r="AA5" s="4">
        <f t="shared" si="1"/>
        <v>3906.1000000000004</v>
      </c>
      <c r="AB5" s="4">
        <f t="shared" si="1"/>
        <v>4868.8150000000005</v>
      </c>
      <c r="AC5" s="4">
        <f t="shared" si="1"/>
        <v>3116.5229999999997</v>
      </c>
      <c r="AD5" s="4">
        <f t="shared" si="1"/>
        <v>3352.2599999999998</v>
      </c>
      <c r="AE5" s="4">
        <f t="shared" si="1"/>
        <v>3157.3599999999997</v>
      </c>
      <c r="AF5" s="4">
        <f t="shared" si="1"/>
        <v>3207.56</v>
      </c>
      <c r="AG5" s="1"/>
      <c r="AH5" s="4">
        <f>SUM(AH6:AH496)</f>
        <v>16538.986000000004</v>
      </c>
      <c r="AI5" s="7"/>
      <c r="AJ5" s="12">
        <f>SUM(AJ6:AJ496)</f>
        <v>2980</v>
      </c>
      <c r="AK5" s="4">
        <f>SUM(AK6:AK496)</f>
        <v>13516</v>
      </c>
      <c r="AL5" s="12">
        <f>SUM(AL6:AL496)</f>
        <v>868</v>
      </c>
      <c r="AM5" s="4">
        <f>SUM(AM6:AM496)</f>
        <v>3024</v>
      </c>
      <c r="AN5" s="1"/>
      <c r="AO5" s="1"/>
      <c r="AP5" s="12">
        <f>SUM(AP6:AP496)</f>
        <v>35.629059829059827</v>
      </c>
      <c r="AQ5" s="12">
        <f>SUM(AQ6:AQ496)</f>
        <v>10</v>
      </c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42</v>
      </c>
      <c r="B6" s="1" t="s">
        <v>43</v>
      </c>
      <c r="C6" s="1">
        <v>55</v>
      </c>
      <c r="D6" s="1"/>
      <c r="E6" s="1">
        <v>10</v>
      </c>
      <c r="F6" s="1">
        <v>45</v>
      </c>
      <c r="G6" s="7">
        <v>1</v>
      </c>
      <c r="H6" s="1">
        <v>90</v>
      </c>
      <c r="I6" s="1" t="s">
        <v>44</v>
      </c>
      <c r="J6" s="1">
        <v>10</v>
      </c>
      <c r="K6" s="1">
        <f t="shared" ref="K6:K37" si="2">E6-J6</f>
        <v>0</v>
      </c>
      <c r="L6" s="1"/>
      <c r="M6" s="1"/>
      <c r="N6" s="1">
        <v>0</v>
      </c>
      <c r="O6" s="1">
        <f>E6/5</f>
        <v>2</v>
      </c>
      <c r="P6" s="5"/>
      <c r="Q6" s="5"/>
      <c r="R6" s="5">
        <f>AI6*AJ6</f>
        <v>0</v>
      </c>
      <c r="S6" s="5"/>
      <c r="T6" s="1"/>
      <c r="U6" s="1">
        <f>(F6+N6+R6)/O6</f>
        <v>22.5</v>
      </c>
      <c r="V6" s="1">
        <f>(F6+N6)/O6</f>
        <v>22.5</v>
      </c>
      <c r="W6" s="1">
        <v>0</v>
      </c>
      <c r="X6" s="1">
        <v>3</v>
      </c>
      <c r="Y6" s="1">
        <v>6</v>
      </c>
      <c r="Z6" s="1">
        <v>5</v>
      </c>
      <c r="AA6" s="1">
        <v>6.25</v>
      </c>
      <c r="AB6" s="1">
        <v>6</v>
      </c>
      <c r="AC6" s="1">
        <v>5</v>
      </c>
      <c r="AD6" s="1">
        <v>1</v>
      </c>
      <c r="AE6" s="1">
        <v>6</v>
      </c>
      <c r="AF6" s="1">
        <v>4</v>
      </c>
      <c r="AG6" s="28" t="s">
        <v>45</v>
      </c>
      <c r="AH6" s="1">
        <f>G6*Q6</f>
        <v>0</v>
      </c>
      <c r="AI6" s="7">
        <v>5</v>
      </c>
      <c r="AJ6" s="10">
        <f>MROUND(Q6, AI6*AN6)/AI6</f>
        <v>0</v>
      </c>
      <c r="AK6" s="1">
        <f>AJ6*AI6*G6</f>
        <v>0</v>
      </c>
      <c r="AL6" s="1"/>
      <c r="AM6" s="1"/>
      <c r="AN6" s="1">
        <v>12</v>
      </c>
      <c r="AO6" s="1">
        <v>144</v>
      </c>
      <c r="AP6" s="10">
        <f>AJ6/AO6</f>
        <v>0</v>
      </c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46</v>
      </c>
      <c r="B7" s="1" t="s">
        <v>47</v>
      </c>
      <c r="C7" s="1">
        <v>457</v>
      </c>
      <c r="D7" s="1"/>
      <c r="E7" s="1">
        <v>360</v>
      </c>
      <c r="F7" s="1"/>
      <c r="G7" s="7">
        <v>0.3</v>
      </c>
      <c r="H7" s="1">
        <v>180</v>
      </c>
      <c r="I7" s="1" t="s">
        <v>44</v>
      </c>
      <c r="J7" s="1">
        <v>510</v>
      </c>
      <c r="K7" s="1">
        <f t="shared" si="2"/>
        <v>-150</v>
      </c>
      <c r="L7" s="1"/>
      <c r="M7" s="1"/>
      <c r="N7" s="1">
        <v>672</v>
      </c>
      <c r="O7" s="1">
        <f t="shared" ref="O7:O70" si="3">E7/5</f>
        <v>72</v>
      </c>
      <c r="P7" s="5">
        <v>192</v>
      </c>
      <c r="Q7" s="5">
        <f>12*O7-N7-F7</f>
        <v>192</v>
      </c>
      <c r="R7" s="5">
        <f>AI7*AJ7</f>
        <v>168</v>
      </c>
      <c r="S7" s="5"/>
      <c r="T7" s="1"/>
      <c r="U7" s="1">
        <f t="shared" ref="U7:U70" si="4">(F7+N7+R7)/O7</f>
        <v>11.666666666666666</v>
      </c>
      <c r="V7" s="1">
        <f t="shared" ref="V7:V70" si="5">(F7+N7)/O7</f>
        <v>9.3333333333333339</v>
      </c>
      <c r="W7" s="1">
        <v>75.8</v>
      </c>
      <c r="X7" s="1">
        <v>49</v>
      </c>
      <c r="Y7" s="1">
        <v>113.4</v>
      </c>
      <c r="Z7" s="1">
        <v>71</v>
      </c>
      <c r="AA7" s="1">
        <v>106.5</v>
      </c>
      <c r="AB7" s="1">
        <v>169</v>
      </c>
      <c r="AC7" s="1">
        <v>73.599999999999994</v>
      </c>
      <c r="AD7" s="1">
        <v>93.2</v>
      </c>
      <c r="AE7" s="1">
        <v>96.8</v>
      </c>
      <c r="AF7" s="1">
        <v>89.4</v>
      </c>
      <c r="AG7" s="1"/>
      <c r="AH7" s="1">
        <f>G7*Q7</f>
        <v>57.599999999999994</v>
      </c>
      <c r="AI7" s="7">
        <v>12</v>
      </c>
      <c r="AJ7" s="10">
        <f>MROUND(Q7, AI7*AN7)/AI7</f>
        <v>14</v>
      </c>
      <c r="AK7" s="1">
        <f>AJ7*AI7*G7</f>
        <v>50.4</v>
      </c>
      <c r="AL7" s="1"/>
      <c r="AM7" s="1"/>
      <c r="AN7" s="1">
        <v>14</v>
      </c>
      <c r="AO7" s="1">
        <v>70</v>
      </c>
      <c r="AP7" s="10">
        <f>AJ7/AO7</f>
        <v>0.2</v>
      </c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23" t="s">
        <v>48</v>
      </c>
      <c r="B8" s="23" t="s">
        <v>47</v>
      </c>
      <c r="C8" s="23"/>
      <c r="D8" s="23"/>
      <c r="E8" s="23"/>
      <c r="F8" s="23"/>
      <c r="G8" s="24">
        <v>0</v>
      </c>
      <c r="H8" s="23">
        <v>180</v>
      </c>
      <c r="I8" s="23" t="s">
        <v>44</v>
      </c>
      <c r="J8" s="23">
        <v>6</v>
      </c>
      <c r="K8" s="23">
        <f t="shared" si="2"/>
        <v>-6</v>
      </c>
      <c r="L8" s="23"/>
      <c r="M8" s="23"/>
      <c r="N8" s="23"/>
      <c r="O8" s="23">
        <f t="shared" si="3"/>
        <v>0</v>
      </c>
      <c r="P8" s="25"/>
      <c r="Q8" s="25"/>
      <c r="R8" s="25"/>
      <c r="S8" s="25"/>
      <c r="T8" s="23"/>
      <c r="U8" s="23" t="e">
        <f t="shared" si="4"/>
        <v>#DIV/0!</v>
      </c>
      <c r="V8" s="23" t="e">
        <f t="shared" si="5"/>
        <v>#DIV/0!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 t="s">
        <v>49</v>
      </c>
      <c r="AH8" s="23"/>
      <c r="AI8" s="24">
        <v>12</v>
      </c>
      <c r="AJ8" s="26"/>
      <c r="AK8" s="23"/>
      <c r="AL8" s="23"/>
      <c r="AM8" s="23"/>
      <c r="AN8" s="23">
        <v>14</v>
      </c>
      <c r="AO8" s="23">
        <v>70</v>
      </c>
      <c r="AP8" s="26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50</v>
      </c>
      <c r="B9" s="1" t="s">
        <v>47</v>
      </c>
      <c r="C9" s="1">
        <v>1604</v>
      </c>
      <c r="D9" s="1">
        <v>2</v>
      </c>
      <c r="E9" s="1">
        <v>1343</v>
      </c>
      <c r="F9" s="1">
        <v>129</v>
      </c>
      <c r="G9" s="7">
        <v>0.3</v>
      </c>
      <c r="H9" s="1">
        <v>180</v>
      </c>
      <c r="I9" s="1" t="s">
        <v>44</v>
      </c>
      <c r="J9" s="1">
        <v>1340</v>
      </c>
      <c r="K9" s="1">
        <f t="shared" si="2"/>
        <v>3</v>
      </c>
      <c r="L9" s="1"/>
      <c r="M9" s="1"/>
      <c r="N9" s="1">
        <v>336</v>
      </c>
      <c r="O9" s="1">
        <f t="shared" si="3"/>
        <v>268.60000000000002</v>
      </c>
      <c r="P9" s="5">
        <v>2489.6000000000004</v>
      </c>
      <c r="Q9" s="5">
        <f>10*O9-N9-F9</f>
        <v>2221</v>
      </c>
      <c r="R9" s="33">
        <f>AI9*AJ9+AL9*AI9</f>
        <v>2184</v>
      </c>
      <c r="S9" s="5"/>
      <c r="T9" s="1"/>
      <c r="U9" s="1">
        <f t="shared" si="4"/>
        <v>9.8622486969471321</v>
      </c>
      <c r="V9" s="1">
        <f t="shared" si="5"/>
        <v>1.7311988086373788</v>
      </c>
      <c r="W9" s="1">
        <v>141.4</v>
      </c>
      <c r="X9" s="1">
        <v>126.2</v>
      </c>
      <c r="Y9" s="1">
        <v>177.4</v>
      </c>
      <c r="Z9" s="1">
        <v>247.2</v>
      </c>
      <c r="AA9" s="1">
        <v>238.25</v>
      </c>
      <c r="AB9" s="1">
        <v>280.60000000000002</v>
      </c>
      <c r="AC9" s="1">
        <v>149.80000000000001</v>
      </c>
      <c r="AD9" s="1">
        <v>177</v>
      </c>
      <c r="AE9" s="1">
        <v>189.4</v>
      </c>
      <c r="AF9" s="1">
        <v>158.6</v>
      </c>
      <c r="AG9" s="1" t="s">
        <v>51</v>
      </c>
      <c r="AH9" s="1">
        <f>G9*Q9</f>
        <v>666.3</v>
      </c>
      <c r="AI9" s="7">
        <v>12</v>
      </c>
      <c r="AJ9" s="32">
        <f>MROUND(Q9, AI9*AN9)/AI9-AL9</f>
        <v>42</v>
      </c>
      <c r="AK9" s="14">
        <f>AJ9*AI9*G9</f>
        <v>151.19999999999999</v>
      </c>
      <c r="AL9" s="21">
        <v>140</v>
      </c>
      <c r="AM9" s="1">
        <f>AL9*AI9*G9</f>
        <v>504</v>
      </c>
      <c r="AN9" s="1">
        <v>14</v>
      </c>
      <c r="AO9" s="1">
        <v>70</v>
      </c>
      <c r="AP9" s="10">
        <f>AJ9/AO9</f>
        <v>0.6</v>
      </c>
      <c r="AQ9" s="1">
        <v>2</v>
      </c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23" t="s">
        <v>52</v>
      </c>
      <c r="B10" s="23" t="s">
        <v>47</v>
      </c>
      <c r="C10" s="23"/>
      <c r="D10" s="23">
        <v>6</v>
      </c>
      <c r="E10" s="23">
        <v>6</v>
      </c>
      <c r="F10" s="23"/>
      <c r="G10" s="24">
        <v>0</v>
      </c>
      <c r="H10" s="23">
        <v>180</v>
      </c>
      <c r="I10" s="23" t="s">
        <v>44</v>
      </c>
      <c r="J10" s="23">
        <v>6</v>
      </c>
      <c r="K10" s="23">
        <f t="shared" si="2"/>
        <v>0</v>
      </c>
      <c r="L10" s="23"/>
      <c r="M10" s="23"/>
      <c r="N10" s="23"/>
      <c r="O10" s="23">
        <f t="shared" si="3"/>
        <v>1.2</v>
      </c>
      <c r="P10" s="25"/>
      <c r="Q10" s="25"/>
      <c r="R10" s="25"/>
      <c r="S10" s="25"/>
      <c r="T10" s="23"/>
      <c r="U10" s="23">
        <f t="shared" si="4"/>
        <v>0</v>
      </c>
      <c r="V10" s="23">
        <f t="shared" si="5"/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 t="s">
        <v>49</v>
      </c>
      <c r="AH10" s="23"/>
      <c r="AI10" s="24">
        <v>12</v>
      </c>
      <c r="AJ10" s="26"/>
      <c r="AK10" s="23"/>
      <c r="AL10" s="23"/>
      <c r="AM10" s="23"/>
      <c r="AN10" s="23">
        <v>14</v>
      </c>
      <c r="AO10" s="23">
        <v>70</v>
      </c>
      <c r="AP10" s="26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53</v>
      </c>
      <c r="B11" s="1" t="s">
        <v>47</v>
      </c>
      <c r="C11" s="1">
        <v>893</v>
      </c>
      <c r="D11" s="1">
        <v>1176</v>
      </c>
      <c r="E11" s="1">
        <v>1468</v>
      </c>
      <c r="F11" s="1">
        <v>415</v>
      </c>
      <c r="G11" s="7">
        <v>0.3</v>
      </c>
      <c r="H11" s="1">
        <v>180</v>
      </c>
      <c r="I11" s="1" t="s">
        <v>44</v>
      </c>
      <c r="J11" s="1">
        <v>1474</v>
      </c>
      <c r="K11" s="1">
        <f t="shared" si="2"/>
        <v>-6</v>
      </c>
      <c r="L11" s="1"/>
      <c r="M11" s="1"/>
      <c r="N11" s="1">
        <v>672</v>
      </c>
      <c r="O11" s="1">
        <f t="shared" si="3"/>
        <v>293.60000000000002</v>
      </c>
      <c r="P11" s="5">
        <v>2436.2000000000003</v>
      </c>
      <c r="Q11" s="5">
        <f>10*O11-N11-F11</f>
        <v>1849</v>
      </c>
      <c r="R11" s="33">
        <f>AI11*AJ11+AL11*AI11</f>
        <v>1848</v>
      </c>
      <c r="S11" s="5"/>
      <c r="T11" s="1"/>
      <c r="U11" s="1">
        <f t="shared" si="4"/>
        <v>9.996594005449591</v>
      </c>
      <c r="V11" s="1">
        <f t="shared" si="5"/>
        <v>3.7023160762942777</v>
      </c>
      <c r="W11" s="1">
        <v>190.4</v>
      </c>
      <c r="X11" s="1">
        <v>173</v>
      </c>
      <c r="Y11" s="1">
        <v>257.39999999999998</v>
      </c>
      <c r="Z11" s="1">
        <v>286</v>
      </c>
      <c r="AA11" s="1">
        <v>274</v>
      </c>
      <c r="AB11" s="1">
        <v>353.8</v>
      </c>
      <c r="AC11" s="1">
        <v>191</v>
      </c>
      <c r="AD11" s="1">
        <v>264</v>
      </c>
      <c r="AE11" s="1">
        <v>249.2</v>
      </c>
      <c r="AF11" s="1">
        <v>259</v>
      </c>
      <c r="AG11" s="1" t="s">
        <v>54</v>
      </c>
      <c r="AH11" s="1">
        <f>G11*Q11</f>
        <v>554.69999999999993</v>
      </c>
      <c r="AI11" s="7">
        <v>12</v>
      </c>
      <c r="AJ11" s="32">
        <f>MROUND(Q11, AI11*AN11)/AI11-AL11</f>
        <v>14</v>
      </c>
      <c r="AK11" s="1">
        <f>AJ11*AI11*G11</f>
        <v>50.4</v>
      </c>
      <c r="AL11" s="21">
        <v>140</v>
      </c>
      <c r="AM11" s="1">
        <f>AL11*AI11*G11</f>
        <v>504</v>
      </c>
      <c r="AN11" s="1">
        <v>14</v>
      </c>
      <c r="AO11" s="1">
        <v>70</v>
      </c>
      <c r="AP11" s="10">
        <f>AJ11/AO11</f>
        <v>0.2</v>
      </c>
      <c r="AQ11" s="1">
        <v>2</v>
      </c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23" t="s">
        <v>55</v>
      </c>
      <c r="B12" s="23" t="s">
        <v>47</v>
      </c>
      <c r="C12" s="23"/>
      <c r="D12" s="23"/>
      <c r="E12" s="23"/>
      <c r="F12" s="23"/>
      <c r="G12" s="24">
        <v>0</v>
      </c>
      <c r="H12" s="23">
        <v>180</v>
      </c>
      <c r="I12" s="23" t="s">
        <v>44</v>
      </c>
      <c r="J12" s="23"/>
      <c r="K12" s="23">
        <f t="shared" si="2"/>
        <v>0</v>
      </c>
      <c r="L12" s="23"/>
      <c r="M12" s="23"/>
      <c r="N12" s="23"/>
      <c r="O12" s="23">
        <f t="shared" si="3"/>
        <v>0</v>
      </c>
      <c r="P12" s="25"/>
      <c r="Q12" s="25"/>
      <c r="R12" s="25"/>
      <c r="S12" s="25"/>
      <c r="T12" s="23"/>
      <c r="U12" s="23" t="e">
        <f t="shared" si="4"/>
        <v>#DIV/0!</v>
      </c>
      <c r="V12" s="23" t="e">
        <f t="shared" si="5"/>
        <v>#DIV/0!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 t="s">
        <v>49</v>
      </c>
      <c r="AH12" s="23"/>
      <c r="AI12" s="24">
        <v>24</v>
      </c>
      <c r="AJ12" s="26"/>
      <c r="AK12" s="23"/>
      <c r="AL12" s="23"/>
      <c r="AM12" s="23"/>
      <c r="AN12" s="23">
        <v>14</v>
      </c>
      <c r="AO12" s="23">
        <v>126</v>
      </c>
      <c r="AP12" s="26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23" t="s">
        <v>56</v>
      </c>
      <c r="B13" s="23" t="s">
        <v>47</v>
      </c>
      <c r="C13" s="23"/>
      <c r="D13" s="23"/>
      <c r="E13" s="23"/>
      <c r="F13" s="23"/>
      <c r="G13" s="24">
        <v>0</v>
      </c>
      <c r="H13" s="23">
        <v>180</v>
      </c>
      <c r="I13" s="23" t="s">
        <v>44</v>
      </c>
      <c r="J13" s="23"/>
      <c r="K13" s="23">
        <f t="shared" si="2"/>
        <v>0</v>
      </c>
      <c r="L13" s="23"/>
      <c r="M13" s="23"/>
      <c r="N13" s="23"/>
      <c r="O13" s="23">
        <f t="shared" si="3"/>
        <v>0</v>
      </c>
      <c r="P13" s="25"/>
      <c r="Q13" s="25"/>
      <c r="R13" s="25"/>
      <c r="S13" s="25"/>
      <c r="T13" s="23"/>
      <c r="U13" s="23" t="e">
        <f t="shared" si="4"/>
        <v>#DIV/0!</v>
      </c>
      <c r="V13" s="23" t="e">
        <f t="shared" si="5"/>
        <v>#DIV/0!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 t="s">
        <v>49</v>
      </c>
      <c r="AH13" s="23"/>
      <c r="AI13" s="24">
        <v>10</v>
      </c>
      <c r="AJ13" s="26"/>
      <c r="AK13" s="23"/>
      <c r="AL13" s="23"/>
      <c r="AM13" s="23"/>
      <c r="AN13" s="23">
        <v>14</v>
      </c>
      <c r="AO13" s="23">
        <v>70</v>
      </c>
      <c r="AP13" s="26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57</v>
      </c>
      <c r="B14" s="1" t="s">
        <v>47</v>
      </c>
      <c r="C14" s="1">
        <v>108</v>
      </c>
      <c r="D14" s="1"/>
      <c r="E14" s="1">
        <v>15</v>
      </c>
      <c r="F14" s="1">
        <v>93</v>
      </c>
      <c r="G14" s="7">
        <v>0.2</v>
      </c>
      <c r="H14" s="1">
        <v>180</v>
      </c>
      <c r="I14" s="1" t="s">
        <v>44</v>
      </c>
      <c r="J14" s="1">
        <v>15</v>
      </c>
      <c r="K14" s="1">
        <f t="shared" si="2"/>
        <v>0</v>
      </c>
      <c r="L14" s="1"/>
      <c r="M14" s="1"/>
      <c r="N14" s="1">
        <v>0</v>
      </c>
      <c r="O14" s="1">
        <f t="shared" si="3"/>
        <v>3</v>
      </c>
      <c r="P14" s="5"/>
      <c r="Q14" s="5"/>
      <c r="R14" s="5">
        <f>AI14*AJ14</f>
        <v>0</v>
      </c>
      <c r="S14" s="5"/>
      <c r="T14" s="1"/>
      <c r="U14" s="1">
        <f t="shared" si="4"/>
        <v>31</v>
      </c>
      <c r="V14" s="1">
        <f t="shared" si="5"/>
        <v>31</v>
      </c>
      <c r="W14" s="1">
        <v>1.2</v>
      </c>
      <c r="X14" s="1">
        <v>1.6</v>
      </c>
      <c r="Y14" s="1">
        <v>2.6</v>
      </c>
      <c r="Z14" s="1">
        <v>5.8</v>
      </c>
      <c r="AA14" s="1">
        <v>2.25</v>
      </c>
      <c r="AB14" s="1">
        <v>8.4</v>
      </c>
      <c r="AC14" s="1">
        <v>2.8</v>
      </c>
      <c r="AD14" s="1">
        <v>1.8</v>
      </c>
      <c r="AE14" s="1">
        <v>3.8</v>
      </c>
      <c r="AF14" s="1">
        <v>8.6</v>
      </c>
      <c r="AG14" s="28" t="s">
        <v>45</v>
      </c>
      <c r="AH14" s="1">
        <f>G14*Q14</f>
        <v>0</v>
      </c>
      <c r="AI14" s="7">
        <v>12</v>
      </c>
      <c r="AJ14" s="10">
        <f>MROUND(Q14, AI14*AN14)/AI14</f>
        <v>0</v>
      </c>
      <c r="AK14" s="1">
        <f>AJ14*AI14*G14</f>
        <v>0</v>
      </c>
      <c r="AL14" s="1"/>
      <c r="AM14" s="1"/>
      <c r="AN14" s="1">
        <v>14</v>
      </c>
      <c r="AO14" s="1">
        <v>70</v>
      </c>
      <c r="AP14" s="10">
        <f>AJ14/AO14</f>
        <v>0</v>
      </c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6" t="s">
        <v>58</v>
      </c>
      <c r="B15" s="16" t="s">
        <v>47</v>
      </c>
      <c r="C15" s="16">
        <v>155</v>
      </c>
      <c r="D15" s="16"/>
      <c r="E15" s="16">
        <v>59</v>
      </c>
      <c r="F15" s="16">
        <v>69</v>
      </c>
      <c r="G15" s="17">
        <v>0</v>
      </c>
      <c r="H15" s="16">
        <v>180</v>
      </c>
      <c r="I15" s="16" t="s">
        <v>59</v>
      </c>
      <c r="J15" s="16">
        <v>59</v>
      </c>
      <c r="K15" s="16">
        <f t="shared" si="2"/>
        <v>0</v>
      </c>
      <c r="L15" s="16"/>
      <c r="M15" s="16"/>
      <c r="N15" s="16"/>
      <c r="O15" s="16">
        <f t="shared" si="3"/>
        <v>11.8</v>
      </c>
      <c r="P15" s="18"/>
      <c r="Q15" s="18"/>
      <c r="R15" s="18"/>
      <c r="S15" s="18"/>
      <c r="T15" s="16"/>
      <c r="U15" s="16">
        <f t="shared" si="4"/>
        <v>5.8474576271186436</v>
      </c>
      <c r="V15" s="16">
        <f t="shared" si="5"/>
        <v>5.8474576271186436</v>
      </c>
      <c r="W15" s="16">
        <v>13.8</v>
      </c>
      <c r="X15" s="16">
        <v>7.2</v>
      </c>
      <c r="Y15" s="16">
        <v>12.2</v>
      </c>
      <c r="Z15" s="16">
        <v>18.2</v>
      </c>
      <c r="AA15" s="16">
        <v>18.75</v>
      </c>
      <c r="AB15" s="16">
        <v>25.4</v>
      </c>
      <c r="AC15" s="16">
        <v>11.8</v>
      </c>
      <c r="AD15" s="16">
        <v>16.600000000000001</v>
      </c>
      <c r="AE15" s="16">
        <v>18.399999999999999</v>
      </c>
      <c r="AF15" s="16">
        <v>14.2</v>
      </c>
      <c r="AG15" s="20" t="s">
        <v>132</v>
      </c>
      <c r="AH15" s="16"/>
      <c r="AI15" s="17"/>
      <c r="AJ15" s="19"/>
      <c r="AK15" s="16"/>
      <c r="AL15" s="16"/>
      <c r="AM15" s="16"/>
      <c r="AN15" s="16"/>
      <c r="AO15" s="16"/>
      <c r="AP15" s="19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23" t="s">
        <v>61</v>
      </c>
      <c r="B16" s="23" t="s">
        <v>47</v>
      </c>
      <c r="C16" s="23"/>
      <c r="D16" s="23"/>
      <c r="E16" s="23"/>
      <c r="F16" s="23"/>
      <c r="G16" s="24">
        <v>0</v>
      </c>
      <c r="H16" s="23">
        <v>180</v>
      </c>
      <c r="I16" s="23" t="s">
        <v>44</v>
      </c>
      <c r="J16" s="23"/>
      <c r="K16" s="23">
        <f t="shared" si="2"/>
        <v>0</v>
      </c>
      <c r="L16" s="23"/>
      <c r="M16" s="23"/>
      <c r="N16" s="23"/>
      <c r="O16" s="23">
        <f t="shared" si="3"/>
        <v>0</v>
      </c>
      <c r="P16" s="25"/>
      <c r="Q16" s="25"/>
      <c r="R16" s="25"/>
      <c r="S16" s="25"/>
      <c r="T16" s="23"/>
      <c r="U16" s="23" t="e">
        <f t="shared" si="4"/>
        <v>#DIV/0!</v>
      </c>
      <c r="V16" s="23" t="e">
        <f t="shared" si="5"/>
        <v>#DIV/0!</v>
      </c>
      <c r="W16" s="23">
        <v>0</v>
      </c>
      <c r="X16" s="23">
        <v>0</v>
      </c>
      <c r="Y16" s="23">
        <v>1.8</v>
      </c>
      <c r="Z16" s="23">
        <v>2.2000000000000002</v>
      </c>
      <c r="AA16" s="23">
        <v>0.75</v>
      </c>
      <c r="AB16" s="23">
        <v>8.4</v>
      </c>
      <c r="AC16" s="23">
        <v>3.2</v>
      </c>
      <c r="AD16" s="23">
        <v>1.8</v>
      </c>
      <c r="AE16" s="23">
        <v>2.6</v>
      </c>
      <c r="AF16" s="23">
        <v>8</v>
      </c>
      <c r="AG16" s="23" t="s">
        <v>49</v>
      </c>
      <c r="AH16" s="23"/>
      <c r="AI16" s="24">
        <v>12</v>
      </c>
      <c r="AJ16" s="26"/>
      <c r="AK16" s="23"/>
      <c r="AL16" s="23"/>
      <c r="AM16" s="23"/>
      <c r="AN16" s="23">
        <v>14</v>
      </c>
      <c r="AO16" s="23">
        <v>70</v>
      </c>
      <c r="AP16" s="26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62</v>
      </c>
      <c r="B17" s="1" t="s">
        <v>47</v>
      </c>
      <c r="C17" s="1">
        <v>634</v>
      </c>
      <c r="D17" s="1">
        <v>168</v>
      </c>
      <c r="E17" s="1">
        <v>344</v>
      </c>
      <c r="F17" s="1">
        <v>382</v>
      </c>
      <c r="G17" s="7">
        <v>0.25</v>
      </c>
      <c r="H17" s="1">
        <v>180</v>
      </c>
      <c r="I17" s="1" t="s">
        <v>44</v>
      </c>
      <c r="J17" s="1">
        <v>342</v>
      </c>
      <c r="K17" s="1">
        <f t="shared" si="2"/>
        <v>2</v>
      </c>
      <c r="L17" s="1"/>
      <c r="M17" s="1"/>
      <c r="N17" s="1">
        <v>504</v>
      </c>
      <c r="O17" s="1">
        <f t="shared" si="3"/>
        <v>68.8</v>
      </c>
      <c r="P17" s="5"/>
      <c r="Q17" s="5"/>
      <c r="R17" s="5">
        <f>AI17*AJ17</f>
        <v>0</v>
      </c>
      <c r="S17" s="5"/>
      <c r="T17" s="1"/>
      <c r="U17" s="1">
        <f t="shared" si="4"/>
        <v>12.877906976744187</v>
      </c>
      <c r="V17" s="1">
        <f t="shared" si="5"/>
        <v>12.877906976744187</v>
      </c>
      <c r="W17" s="1">
        <v>96.6</v>
      </c>
      <c r="X17" s="1">
        <v>75</v>
      </c>
      <c r="Y17" s="1">
        <v>123</v>
      </c>
      <c r="Z17" s="1">
        <v>158.4</v>
      </c>
      <c r="AA17" s="1">
        <v>94</v>
      </c>
      <c r="AB17" s="1">
        <v>89.6</v>
      </c>
      <c r="AC17" s="1">
        <v>81.2</v>
      </c>
      <c r="AD17" s="1">
        <v>89.6</v>
      </c>
      <c r="AE17" s="1">
        <v>72.2</v>
      </c>
      <c r="AF17" s="1">
        <v>53.4</v>
      </c>
      <c r="AG17" s="1" t="s">
        <v>54</v>
      </c>
      <c r="AH17" s="1">
        <f>G17*Q17</f>
        <v>0</v>
      </c>
      <c r="AI17" s="7">
        <v>12</v>
      </c>
      <c r="AJ17" s="10">
        <f>MROUND(Q17, AI17*AN17)/AI17</f>
        <v>0</v>
      </c>
      <c r="AK17" s="1">
        <f>AJ17*AI17*G17</f>
        <v>0</v>
      </c>
      <c r="AL17" s="1"/>
      <c r="AM17" s="1"/>
      <c r="AN17" s="1">
        <v>14</v>
      </c>
      <c r="AO17" s="1">
        <v>70</v>
      </c>
      <c r="AP17" s="10">
        <f>AJ17/AO17</f>
        <v>0</v>
      </c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23" t="s">
        <v>63</v>
      </c>
      <c r="B18" s="23" t="s">
        <v>47</v>
      </c>
      <c r="C18" s="23"/>
      <c r="D18" s="23"/>
      <c r="E18" s="23"/>
      <c r="F18" s="23"/>
      <c r="G18" s="24">
        <v>0</v>
      </c>
      <c r="H18" s="23">
        <v>180</v>
      </c>
      <c r="I18" s="23" t="s">
        <v>44</v>
      </c>
      <c r="J18" s="23"/>
      <c r="K18" s="23">
        <f t="shared" si="2"/>
        <v>0</v>
      </c>
      <c r="L18" s="23"/>
      <c r="M18" s="23"/>
      <c r="N18" s="23"/>
      <c r="O18" s="23">
        <f t="shared" si="3"/>
        <v>0</v>
      </c>
      <c r="P18" s="25"/>
      <c r="Q18" s="25"/>
      <c r="R18" s="25"/>
      <c r="S18" s="25"/>
      <c r="T18" s="23"/>
      <c r="U18" s="23" t="e">
        <f t="shared" si="4"/>
        <v>#DIV/0!</v>
      </c>
      <c r="V18" s="23" t="e">
        <f t="shared" si="5"/>
        <v>#DIV/0!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 t="s">
        <v>49</v>
      </c>
      <c r="AH18" s="23"/>
      <c r="AI18" s="24">
        <v>12</v>
      </c>
      <c r="AJ18" s="26"/>
      <c r="AK18" s="23"/>
      <c r="AL18" s="23"/>
      <c r="AM18" s="23"/>
      <c r="AN18" s="23">
        <v>14</v>
      </c>
      <c r="AO18" s="23">
        <v>70</v>
      </c>
      <c r="AP18" s="26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64</v>
      </c>
      <c r="B19" s="1" t="s">
        <v>43</v>
      </c>
      <c r="C19" s="1">
        <v>39</v>
      </c>
      <c r="D19" s="1"/>
      <c r="E19" s="1"/>
      <c r="F19" s="1">
        <v>39</v>
      </c>
      <c r="G19" s="7">
        <v>1</v>
      </c>
      <c r="H19" s="1">
        <v>180</v>
      </c>
      <c r="I19" s="1" t="s">
        <v>44</v>
      </c>
      <c r="J19" s="1"/>
      <c r="K19" s="1">
        <f t="shared" si="2"/>
        <v>0</v>
      </c>
      <c r="L19" s="1"/>
      <c r="M19" s="1"/>
      <c r="N19" s="1">
        <v>0</v>
      </c>
      <c r="O19" s="1">
        <f t="shared" si="3"/>
        <v>0</v>
      </c>
      <c r="P19" s="5"/>
      <c r="Q19" s="5"/>
      <c r="R19" s="5">
        <f>AI19*AJ19</f>
        <v>0</v>
      </c>
      <c r="S19" s="5"/>
      <c r="T19" s="1"/>
      <c r="U19" s="1" t="e">
        <f t="shared" si="4"/>
        <v>#DIV/0!</v>
      </c>
      <c r="V19" s="1" t="e">
        <f t="shared" si="5"/>
        <v>#DIV/0!</v>
      </c>
      <c r="W19" s="1">
        <v>0</v>
      </c>
      <c r="X19" s="1">
        <v>0</v>
      </c>
      <c r="Y19" s="1">
        <v>0.6</v>
      </c>
      <c r="Z19" s="1">
        <v>0.6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28" t="s">
        <v>45</v>
      </c>
      <c r="AH19" s="1">
        <f>G19*Q19</f>
        <v>0</v>
      </c>
      <c r="AI19" s="7">
        <v>3</v>
      </c>
      <c r="AJ19" s="10">
        <f>MROUND(Q19, AI19*AN19)/AI19</f>
        <v>0</v>
      </c>
      <c r="AK19" s="1">
        <f>AJ19*AI19*G19</f>
        <v>0</v>
      </c>
      <c r="AL19" s="1"/>
      <c r="AM19" s="1"/>
      <c r="AN19" s="1">
        <v>14</v>
      </c>
      <c r="AO19" s="1">
        <v>126</v>
      </c>
      <c r="AP19" s="10">
        <f>AJ19/AO19</f>
        <v>0</v>
      </c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6" t="s">
        <v>65</v>
      </c>
      <c r="B20" s="16" t="s">
        <v>43</v>
      </c>
      <c r="C20" s="16"/>
      <c r="D20" s="16"/>
      <c r="E20" s="27">
        <v>7.4</v>
      </c>
      <c r="F20" s="27">
        <v>-7.4</v>
      </c>
      <c r="G20" s="17">
        <v>0</v>
      </c>
      <c r="H20" s="16">
        <v>180</v>
      </c>
      <c r="I20" s="16" t="s">
        <v>59</v>
      </c>
      <c r="J20" s="16">
        <v>8</v>
      </c>
      <c r="K20" s="16">
        <f t="shared" si="2"/>
        <v>-0.59999999999999964</v>
      </c>
      <c r="L20" s="16"/>
      <c r="M20" s="16"/>
      <c r="N20" s="16"/>
      <c r="O20" s="16">
        <f t="shared" si="3"/>
        <v>1.48</v>
      </c>
      <c r="P20" s="18"/>
      <c r="Q20" s="18"/>
      <c r="R20" s="18"/>
      <c r="S20" s="18"/>
      <c r="T20" s="16"/>
      <c r="U20" s="16">
        <f t="shared" si="4"/>
        <v>-5</v>
      </c>
      <c r="V20" s="16">
        <f t="shared" si="5"/>
        <v>-5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20" t="s">
        <v>130</v>
      </c>
      <c r="AH20" s="16"/>
      <c r="AI20" s="17"/>
      <c r="AJ20" s="19"/>
      <c r="AK20" s="16"/>
      <c r="AL20" s="16"/>
      <c r="AM20" s="16"/>
      <c r="AN20" s="16"/>
      <c r="AO20" s="16"/>
      <c r="AP20" s="19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66</v>
      </c>
      <c r="B21" s="1" t="s">
        <v>43</v>
      </c>
      <c r="C21" s="1">
        <v>185</v>
      </c>
      <c r="D21" s="1">
        <v>414.4</v>
      </c>
      <c r="E21" s="27">
        <f>251.4+E20</f>
        <v>258.8</v>
      </c>
      <c r="F21" s="27">
        <f>303.4+F20</f>
        <v>296</v>
      </c>
      <c r="G21" s="7">
        <v>1</v>
      </c>
      <c r="H21" s="1">
        <v>180</v>
      </c>
      <c r="I21" s="1" t="s">
        <v>44</v>
      </c>
      <c r="J21" s="1">
        <v>250.9</v>
      </c>
      <c r="K21" s="1">
        <f t="shared" si="2"/>
        <v>7.9000000000000057</v>
      </c>
      <c r="L21" s="1"/>
      <c r="M21" s="1"/>
      <c r="N21" s="1">
        <v>51.8</v>
      </c>
      <c r="O21" s="1">
        <f t="shared" si="3"/>
        <v>51.760000000000005</v>
      </c>
      <c r="P21" s="5">
        <v>273.32000000000016</v>
      </c>
      <c r="Q21" s="5">
        <f t="shared" ref="Q21:Q23" si="6">12*O21-N21-F21</f>
        <v>273.32000000000016</v>
      </c>
      <c r="R21" s="5">
        <f t="shared" ref="R21:R26" si="7">AI21*AJ21</f>
        <v>259</v>
      </c>
      <c r="S21" s="5"/>
      <c r="T21" s="1"/>
      <c r="U21" s="1">
        <f t="shared" si="4"/>
        <v>11.723338485316845</v>
      </c>
      <c r="V21" s="1">
        <f t="shared" si="5"/>
        <v>6.719474497681607</v>
      </c>
      <c r="W21" s="1">
        <v>45.14</v>
      </c>
      <c r="X21" s="1">
        <v>49.58</v>
      </c>
      <c r="Y21" s="1">
        <v>25.16</v>
      </c>
      <c r="Z21" s="1">
        <v>56.98</v>
      </c>
      <c r="AA21" s="1">
        <v>28.675000000000001</v>
      </c>
      <c r="AB21" s="1">
        <v>29.32</v>
      </c>
      <c r="AC21" s="1">
        <v>29.32</v>
      </c>
      <c r="AD21" s="1">
        <v>29.6</v>
      </c>
      <c r="AE21" s="1">
        <v>52.54</v>
      </c>
      <c r="AF21" s="1">
        <v>42.92</v>
      </c>
      <c r="AG21" s="15" t="s">
        <v>131</v>
      </c>
      <c r="AH21" s="1">
        <f t="shared" ref="AH21:AH27" si="8">G21*Q21</f>
        <v>273.32000000000016</v>
      </c>
      <c r="AI21" s="7">
        <v>3.7</v>
      </c>
      <c r="AJ21" s="10">
        <f t="shared" ref="AJ21:AJ26" si="9">MROUND(Q21, AI21*AN21)/AI21</f>
        <v>70</v>
      </c>
      <c r="AK21" s="1">
        <f t="shared" ref="AK21:AK27" si="10">AJ21*AI21*G21</f>
        <v>259</v>
      </c>
      <c r="AL21" s="1"/>
      <c r="AM21" s="1"/>
      <c r="AN21" s="1">
        <v>14</v>
      </c>
      <c r="AO21" s="1">
        <v>126</v>
      </c>
      <c r="AP21" s="10">
        <f t="shared" ref="AP21:AP27" si="11">AJ21/AO21</f>
        <v>0.55555555555555558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67</v>
      </c>
      <c r="B22" s="1" t="s">
        <v>47</v>
      </c>
      <c r="C22" s="1">
        <v>31</v>
      </c>
      <c r="D22" s="1">
        <v>7</v>
      </c>
      <c r="E22" s="1">
        <v>19</v>
      </c>
      <c r="F22" s="1">
        <v>13</v>
      </c>
      <c r="G22" s="7">
        <v>0.3</v>
      </c>
      <c r="H22" s="1">
        <v>180</v>
      </c>
      <c r="I22" s="1" t="s">
        <v>68</v>
      </c>
      <c r="J22" s="1">
        <v>18</v>
      </c>
      <c r="K22" s="1">
        <f t="shared" si="2"/>
        <v>1</v>
      </c>
      <c r="L22" s="1"/>
      <c r="M22" s="1"/>
      <c r="N22" s="1">
        <v>0</v>
      </c>
      <c r="O22" s="1">
        <f t="shared" si="3"/>
        <v>3.8</v>
      </c>
      <c r="P22" s="29">
        <v>63</v>
      </c>
      <c r="Q22" s="29">
        <f>20*O22-N22-F22</f>
        <v>63</v>
      </c>
      <c r="R22" s="29">
        <f t="shared" si="7"/>
        <v>126</v>
      </c>
      <c r="S22" s="5"/>
      <c r="T22" s="1"/>
      <c r="U22" s="30">
        <f t="shared" si="4"/>
        <v>36.578947368421055</v>
      </c>
      <c r="V22" s="1">
        <f t="shared" si="5"/>
        <v>3.4210526315789473</v>
      </c>
      <c r="W22" s="1">
        <v>3.2</v>
      </c>
      <c r="X22" s="1">
        <v>2.8</v>
      </c>
      <c r="Y22" s="1">
        <v>4.8</v>
      </c>
      <c r="Z22" s="1">
        <v>4.8</v>
      </c>
      <c r="AA22" s="1">
        <v>0.5</v>
      </c>
      <c r="AB22" s="1">
        <v>2.8</v>
      </c>
      <c r="AC22" s="1">
        <v>2.8</v>
      </c>
      <c r="AD22" s="1">
        <v>4.4000000000000004</v>
      </c>
      <c r="AE22" s="1">
        <v>3.8</v>
      </c>
      <c r="AF22" s="1">
        <v>3</v>
      </c>
      <c r="AG22" s="31" t="s">
        <v>69</v>
      </c>
      <c r="AH22" s="1">
        <f t="shared" si="8"/>
        <v>18.899999999999999</v>
      </c>
      <c r="AI22" s="7">
        <v>9</v>
      </c>
      <c r="AJ22" s="10">
        <f t="shared" si="9"/>
        <v>14</v>
      </c>
      <c r="AK22" s="1">
        <f t="shared" si="10"/>
        <v>37.799999999999997</v>
      </c>
      <c r="AL22" s="1"/>
      <c r="AM22" s="1"/>
      <c r="AN22" s="1">
        <v>14</v>
      </c>
      <c r="AO22" s="1">
        <v>126</v>
      </c>
      <c r="AP22" s="10">
        <f t="shared" si="11"/>
        <v>0.1111111111111111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70</v>
      </c>
      <c r="B23" s="1" t="s">
        <v>43</v>
      </c>
      <c r="C23" s="1">
        <v>66</v>
      </c>
      <c r="D23" s="1">
        <v>66</v>
      </c>
      <c r="E23" s="1">
        <v>49.5</v>
      </c>
      <c r="F23" s="1">
        <v>77</v>
      </c>
      <c r="G23" s="7">
        <v>1</v>
      </c>
      <c r="H23" s="1">
        <v>180</v>
      </c>
      <c r="I23" s="1" t="s">
        <v>44</v>
      </c>
      <c r="J23" s="1">
        <v>49.5</v>
      </c>
      <c r="K23" s="1">
        <f t="shared" si="2"/>
        <v>0</v>
      </c>
      <c r="L23" s="1"/>
      <c r="M23" s="1"/>
      <c r="N23" s="1">
        <v>0</v>
      </c>
      <c r="O23" s="1">
        <f t="shared" si="3"/>
        <v>9.9</v>
      </c>
      <c r="P23" s="5">
        <v>41.800000000000011</v>
      </c>
      <c r="Q23" s="5">
        <f t="shared" si="6"/>
        <v>41.800000000000011</v>
      </c>
      <c r="R23" s="5">
        <f t="shared" si="7"/>
        <v>66</v>
      </c>
      <c r="S23" s="5"/>
      <c r="T23" s="1"/>
      <c r="U23" s="1">
        <f t="shared" si="4"/>
        <v>14.444444444444445</v>
      </c>
      <c r="V23" s="1">
        <f t="shared" si="5"/>
        <v>7.7777777777777777</v>
      </c>
      <c r="W23" s="1">
        <v>9.9</v>
      </c>
      <c r="X23" s="1">
        <v>11</v>
      </c>
      <c r="Y23" s="1">
        <v>11</v>
      </c>
      <c r="Z23" s="1">
        <v>9.9</v>
      </c>
      <c r="AA23" s="1">
        <v>16.5</v>
      </c>
      <c r="AB23" s="1">
        <v>13.2</v>
      </c>
      <c r="AC23" s="1">
        <v>11</v>
      </c>
      <c r="AD23" s="1">
        <v>6.6</v>
      </c>
      <c r="AE23" s="1">
        <v>15.4</v>
      </c>
      <c r="AF23" s="1">
        <v>14.3</v>
      </c>
      <c r="AG23" s="1" t="s">
        <v>51</v>
      </c>
      <c r="AH23" s="1">
        <f t="shared" si="8"/>
        <v>41.800000000000011</v>
      </c>
      <c r="AI23" s="7">
        <v>5.5</v>
      </c>
      <c r="AJ23" s="10">
        <f t="shared" si="9"/>
        <v>12</v>
      </c>
      <c r="AK23" s="1">
        <f t="shared" si="10"/>
        <v>66</v>
      </c>
      <c r="AL23" s="1"/>
      <c r="AM23" s="1"/>
      <c r="AN23" s="1">
        <v>12</v>
      </c>
      <c r="AO23" s="1">
        <v>84</v>
      </c>
      <c r="AP23" s="10">
        <f t="shared" si="11"/>
        <v>0.14285714285714285</v>
      </c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71</v>
      </c>
      <c r="B24" s="1" t="s">
        <v>47</v>
      </c>
      <c r="C24" s="1">
        <v>117</v>
      </c>
      <c r="D24" s="1"/>
      <c r="E24" s="1">
        <v>13</v>
      </c>
      <c r="F24" s="1">
        <v>96</v>
      </c>
      <c r="G24" s="7">
        <v>0.3</v>
      </c>
      <c r="H24" s="1">
        <v>180</v>
      </c>
      <c r="I24" s="1" t="s">
        <v>68</v>
      </c>
      <c r="J24" s="1">
        <v>13</v>
      </c>
      <c r="K24" s="1">
        <f t="shared" si="2"/>
        <v>0</v>
      </c>
      <c r="L24" s="1"/>
      <c r="M24" s="1"/>
      <c r="N24" s="1">
        <v>0</v>
      </c>
      <c r="O24" s="1">
        <f t="shared" si="3"/>
        <v>2.6</v>
      </c>
      <c r="P24" s="5"/>
      <c r="Q24" s="5"/>
      <c r="R24" s="5">
        <f t="shared" si="7"/>
        <v>0</v>
      </c>
      <c r="S24" s="5"/>
      <c r="T24" s="1"/>
      <c r="U24" s="1">
        <f t="shared" si="4"/>
        <v>36.92307692307692</v>
      </c>
      <c r="V24" s="1">
        <f t="shared" si="5"/>
        <v>36.92307692307692</v>
      </c>
      <c r="W24" s="1">
        <v>1.4</v>
      </c>
      <c r="X24" s="1">
        <v>0.2</v>
      </c>
      <c r="Y24" s="1">
        <v>1</v>
      </c>
      <c r="Z24" s="1">
        <v>4.2</v>
      </c>
      <c r="AA24" s="1">
        <v>0.5</v>
      </c>
      <c r="AB24" s="1">
        <v>2.8</v>
      </c>
      <c r="AC24" s="1">
        <v>1.8</v>
      </c>
      <c r="AD24" s="1">
        <v>2</v>
      </c>
      <c r="AE24" s="1">
        <v>5.6</v>
      </c>
      <c r="AF24" s="1">
        <v>2.4</v>
      </c>
      <c r="AG24" s="28" t="s">
        <v>45</v>
      </c>
      <c r="AH24" s="1">
        <f t="shared" si="8"/>
        <v>0</v>
      </c>
      <c r="AI24" s="7">
        <v>9</v>
      </c>
      <c r="AJ24" s="10">
        <f t="shared" si="9"/>
        <v>0</v>
      </c>
      <c r="AK24" s="1">
        <f t="shared" si="10"/>
        <v>0</v>
      </c>
      <c r="AL24" s="1"/>
      <c r="AM24" s="1"/>
      <c r="AN24" s="1">
        <v>18</v>
      </c>
      <c r="AO24" s="1">
        <v>234</v>
      </c>
      <c r="AP24" s="10">
        <f t="shared" si="11"/>
        <v>0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72</v>
      </c>
      <c r="B25" s="1" t="s">
        <v>47</v>
      </c>
      <c r="C25" s="1">
        <v>48</v>
      </c>
      <c r="D25" s="1"/>
      <c r="E25" s="1"/>
      <c r="F25" s="1">
        <v>48</v>
      </c>
      <c r="G25" s="7">
        <v>0.3</v>
      </c>
      <c r="H25" s="1">
        <v>180</v>
      </c>
      <c r="I25" s="1" t="s">
        <v>68</v>
      </c>
      <c r="J25" s="1"/>
      <c r="K25" s="1">
        <f t="shared" si="2"/>
        <v>0</v>
      </c>
      <c r="L25" s="1"/>
      <c r="M25" s="1"/>
      <c r="N25" s="1">
        <v>0</v>
      </c>
      <c r="O25" s="1">
        <f t="shared" si="3"/>
        <v>0</v>
      </c>
      <c r="P25" s="5"/>
      <c r="Q25" s="5"/>
      <c r="R25" s="5">
        <f t="shared" si="7"/>
        <v>0</v>
      </c>
      <c r="S25" s="5"/>
      <c r="T25" s="1"/>
      <c r="U25" s="1" t="e">
        <f t="shared" si="4"/>
        <v>#DIV/0!</v>
      </c>
      <c r="V25" s="1" t="e">
        <f t="shared" si="5"/>
        <v>#DIV/0!</v>
      </c>
      <c r="W25" s="1">
        <v>0.8</v>
      </c>
      <c r="X25" s="1">
        <v>0.6</v>
      </c>
      <c r="Y25" s="1">
        <v>1.2</v>
      </c>
      <c r="Z25" s="1">
        <v>1.4</v>
      </c>
      <c r="AA25" s="1">
        <v>0.5</v>
      </c>
      <c r="AB25" s="1">
        <v>1.8</v>
      </c>
      <c r="AC25" s="1">
        <v>3.6</v>
      </c>
      <c r="AD25" s="1">
        <v>3</v>
      </c>
      <c r="AE25" s="1">
        <v>5</v>
      </c>
      <c r="AF25" s="1">
        <v>2.2000000000000002</v>
      </c>
      <c r="AG25" s="28" t="s">
        <v>45</v>
      </c>
      <c r="AH25" s="1">
        <f t="shared" si="8"/>
        <v>0</v>
      </c>
      <c r="AI25" s="7">
        <v>9</v>
      </c>
      <c r="AJ25" s="10">
        <f t="shared" si="9"/>
        <v>0</v>
      </c>
      <c r="AK25" s="1">
        <f t="shared" si="10"/>
        <v>0</v>
      </c>
      <c r="AL25" s="1"/>
      <c r="AM25" s="1"/>
      <c r="AN25" s="1">
        <v>18</v>
      </c>
      <c r="AO25" s="1">
        <v>234</v>
      </c>
      <c r="AP25" s="10">
        <f t="shared" si="11"/>
        <v>0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73</v>
      </c>
      <c r="B26" s="1" t="s">
        <v>43</v>
      </c>
      <c r="C26" s="1">
        <v>50.3</v>
      </c>
      <c r="D26" s="1">
        <v>132.69999999999999</v>
      </c>
      <c r="E26" s="1">
        <v>99</v>
      </c>
      <c r="F26" s="1">
        <v>72</v>
      </c>
      <c r="G26" s="7">
        <v>1</v>
      </c>
      <c r="H26" s="1">
        <v>180</v>
      </c>
      <c r="I26" s="1" t="s">
        <v>44</v>
      </c>
      <c r="J26" s="1">
        <v>99.5</v>
      </c>
      <c r="K26" s="1">
        <f t="shared" si="2"/>
        <v>-0.5</v>
      </c>
      <c r="L26" s="1"/>
      <c r="M26" s="1"/>
      <c r="N26" s="1">
        <v>84</v>
      </c>
      <c r="O26" s="1">
        <f t="shared" si="3"/>
        <v>19.8</v>
      </c>
      <c r="P26" s="5">
        <v>81.600000000000023</v>
      </c>
      <c r="Q26" s="5">
        <f t="shared" ref="Q26:Q27" si="12">12*O26-N26-F26</f>
        <v>81.600000000000023</v>
      </c>
      <c r="R26" s="5">
        <f t="shared" si="7"/>
        <v>84</v>
      </c>
      <c r="S26" s="5"/>
      <c r="T26" s="1"/>
      <c r="U26" s="1">
        <f t="shared" si="4"/>
        <v>12.121212121212121</v>
      </c>
      <c r="V26" s="1">
        <f t="shared" si="5"/>
        <v>7.8787878787878789</v>
      </c>
      <c r="W26" s="1">
        <v>18.739999999999998</v>
      </c>
      <c r="X26" s="1">
        <v>16.2</v>
      </c>
      <c r="Y26" s="1">
        <v>16.2</v>
      </c>
      <c r="Z26" s="1">
        <v>22.34</v>
      </c>
      <c r="AA26" s="1">
        <v>13.5</v>
      </c>
      <c r="AB26" s="1">
        <v>16.34</v>
      </c>
      <c r="AC26" s="1">
        <v>10.199999999999999</v>
      </c>
      <c r="AD26" s="1">
        <v>11.4</v>
      </c>
      <c r="AE26" s="1">
        <v>18</v>
      </c>
      <c r="AF26" s="1">
        <v>21</v>
      </c>
      <c r="AG26" s="1"/>
      <c r="AH26" s="1">
        <f t="shared" si="8"/>
        <v>81.600000000000023</v>
      </c>
      <c r="AI26" s="7">
        <v>3</v>
      </c>
      <c r="AJ26" s="10">
        <f t="shared" si="9"/>
        <v>28</v>
      </c>
      <c r="AK26" s="1">
        <f t="shared" si="10"/>
        <v>84</v>
      </c>
      <c r="AL26" s="1"/>
      <c r="AM26" s="1"/>
      <c r="AN26" s="1">
        <v>14</v>
      </c>
      <c r="AO26" s="1">
        <v>126</v>
      </c>
      <c r="AP26" s="10">
        <f t="shared" si="11"/>
        <v>0.22222222222222221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74</v>
      </c>
      <c r="B27" s="1" t="s">
        <v>47</v>
      </c>
      <c r="C27" s="1">
        <v>1478</v>
      </c>
      <c r="D27" s="1"/>
      <c r="E27" s="1">
        <v>1038</v>
      </c>
      <c r="F27" s="1">
        <v>275</v>
      </c>
      <c r="G27" s="7">
        <v>0.25</v>
      </c>
      <c r="H27" s="1">
        <v>180</v>
      </c>
      <c r="I27" s="1" t="s">
        <v>44</v>
      </c>
      <c r="J27" s="1">
        <v>1039</v>
      </c>
      <c r="K27" s="1">
        <f t="shared" si="2"/>
        <v>-1</v>
      </c>
      <c r="L27" s="1"/>
      <c r="M27" s="1"/>
      <c r="N27" s="1">
        <v>252</v>
      </c>
      <c r="O27" s="1">
        <f t="shared" si="3"/>
        <v>207.6</v>
      </c>
      <c r="P27" s="5">
        <v>1964.1999999999998</v>
      </c>
      <c r="Q27" s="5">
        <f t="shared" si="12"/>
        <v>1964.1999999999998</v>
      </c>
      <c r="R27" s="33">
        <f>AI27*AJ27+AL27*AI27</f>
        <v>1932</v>
      </c>
      <c r="S27" s="5"/>
      <c r="T27" s="1"/>
      <c r="U27" s="1">
        <f t="shared" si="4"/>
        <v>11.844894026974952</v>
      </c>
      <c r="V27" s="1">
        <f t="shared" si="5"/>
        <v>2.5385356454720616</v>
      </c>
      <c r="W27" s="1">
        <v>111.8</v>
      </c>
      <c r="X27" s="1">
        <v>105.8</v>
      </c>
      <c r="Y27" s="1">
        <v>148</v>
      </c>
      <c r="Z27" s="1">
        <v>171.6</v>
      </c>
      <c r="AA27" s="1">
        <v>166.75</v>
      </c>
      <c r="AB27" s="1">
        <v>185.2</v>
      </c>
      <c r="AC27" s="1">
        <v>123.4</v>
      </c>
      <c r="AD27" s="1">
        <v>153.19999999999999</v>
      </c>
      <c r="AE27" s="1">
        <v>101.2</v>
      </c>
      <c r="AF27" s="1">
        <v>170.4</v>
      </c>
      <c r="AG27" s="1" t="s">
        <v>51</v>
      </c>
      <c r="AH27" s="1">
        <f t="shared" si="8"/>
        <v>491.04999999999995</v>
      </c>
      <c r="AI27" s="7">
        <v>6</v>
      </c>
      <c r="AJ27" s="32">
        <f>MROUND(Q27, AI27*AN27)/AI27-AL27</f>
        <v>42</v>
      </c>
      <c r="AK27" s="1">
        <f t="shared" si="10"/>
        <v>63</v>
      </c>
      <c r="AL27" s="1">
        <v>280</v>
      </c>
      <c r="AM27" s="1">
        <f>AL27*AI27*G27</f>
        <v>420</v>
      </c>
      <c r="AN27" s="1">
        <v>14</v>
      </c>
      <c r="AO27" s="1">
        <v>140</v>
      </c>
      <c r="AP27" s="10">
        <f t="shared" si="11"/>
        <v>0.3</v>
      </c>
      <c r="AQ27" s="1">
        <v>2</v>
      </c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23" t="s">
        <v>75</v>
      </c>
      <c r="B28" s="23" t="s">
        <v>47</v>
      </c>
      <c r="C28" s="23"/>
      <c r="D28" s="23"/>
      <c r="E28" s="23"/>
      <c r="F28" s="23"/>
      <c r="G28" s="24">
        <v>0</v>
      </c>
      <c r="H28" s="23">
        <v>180</v>
      </c>
      <c r="I28" s="23" t="s">
        <v>44</v>
      </c>
      <c r="J28" s="23"/>
      <c r="K28" s="23">
        <f t="shared" si="2"/>
        <v>0</v>
      </c>
      <c r="L28" s="23"/>
      <c r="M28" s="23"/>
      <c r="N28" s="23"/>
      <c r="O28" s="23">
        <f t="shared" si="3"/>
        <v>0</v>
      </c>
      <c r="P28" s="25"/>
      <c r="Q28" s="25"/>
      <c r="R28" s="25"/>
      <c r="S28" s="25"/>
      <c r="T28" s="23"/>
      <c r="U28" s="23" t="e">
        <f t="shared" si="4"/>
        <v>#DIV/0!</v>
      </c>
      <c r="V28" s="23" t="e">
        <f t="shared" si="5"/>
        <v>#DIV/0!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 t="s">
        <v>49</v>
      </c>
      <c r="AH28" s="23"/>
      <c r="AI28" s="24">
        <v>6</v>
      </c>
      <c r="AJ28" s="26"/>
      <c r="AK28" s="23"/>
      <c r="AL28" s="23"/>
      <c r="AM28" s="23"/>
      <c r="AN28" s="23">
        <v>14</v>
      </c>
      <c r="AO28" s="23">
        <v>140</v>
      </c>
      <c r="AP28" s="26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23" t="s">
        <v>76</v>
      </c>
      <c r="B29" s="23" t="s">
        <v>47</v>
      </c>
      <c r="C29" s="23"/>
      <c r="D29" s="23"/>
      <c r="E29" s="23"/>
      <c r="F29" s="23"/>
      <c r="G29" s="24">
        <v>0</v>
      </c>
      <c r="H29" s="23">
        <v>180</v>
      </c>
      <c r="I29" s="23" t="s">
        <v>44</v>
      </c>
      <c r="J29" s="23"/>
      <c r="K29" s="23">
        <f t="shared" si="2"/>
        <v>0</v>
      </c>
      <c r="L29" s="23"/>
      <c r="M29" s="23"/>
      <c r="N29" s="23"/>
      <c r="O29" s="23">
        <f t="shared" si="3"/>
        <v>0</v>
      </c>
      <c r="P29" s="25"/>
      <c r="Q29" s="25"/>
      <c r="R29" s="25"/>
      <c r="S29" s="25"/>
      <c r="T29" s="23"/>
      <c r="U29" s="23" t="e">
        <f t="shared" si="4"/>
        <v>#DIV/0!</v>
      </c>
      <c r="V29" s="23" t="e">
        <f t="shared" si="5"/>
        <v>#DIV/0!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 t="s">
        <v>49</v>
      </c>
      <c r="AH29" s="23"/>
      <c r="AI29" s="24">
        <v>6</v>
      </c>
      <c r="AJ29" s="26"/>
      <c r="AK29" s="23"/>
      <c r="AL29" s="23"/>
      <c r="AM29" s="23"/>
      <c r="AN29" s="23">
        <v>14</v>
      </c>
      <c r="AO29" s="23">
        <v>140</v>
      </c>
      <c r="AP29" s="26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77</v>
      </c>
      <c r="B30" s="1" t="s">
        <v>43</v>
      </c>
      <c r="C30" s="1">
        <v>609</v>
      </c>
      <c r="D30" s="1">
        <v>432</v>
      </c>
      <c r="E30" s="1">
        <v>414</v>
      </c>
      <c r="F30" s="1">
        <v>570</v>
      </c>
      <c r="G30" s="7">
        <v>1</v>
      </c>
      <c r="H30" s="1">
        <v>180</v>
      </c>
      <c r="I30" s="1" t="s">
        <v>44</v>
      </c>
      <c r="J30" s="1">
        <v>416</v>
      </c>
      <c r="K30" s="1">
        <f t="shared" si="2"/>
        <v>-2</v>
      </c>
      <c r="L30" s="1"/>
      <c r="M30" s="1"/>
      <c r="N30" s="1">
        <v>72</v>
      </c>
      <c r="O30" s="1">
        <f t="shared" si="3"/>
        <v>82.8</v>
      </c>
      <c r="P30" s="5">
        <v>351.59999999999991</v>
      </c>
      <c r="Q30" s="5">
        <f t="shared" ref="Q30" si="13">12*O30-N30-F30</f>
        <v>351.59999999999991</v>
      </c>
      <c r="R30" s="5">
        <f>AI30*AJ30</f>
        <v>360</v>
      </c>
      <c r="S30" s="5"/>
      <c r="T30" s="1"/>
      <c r="U30" s="1">
        <f t="shared" si="4"/>
        <v>12.101449275362318</v>
      </c>
      <c r="V30" s="1">
        <f t="shared" si="5"/>
        <v>7.7536231884057978</v>
      </c>
      <c r="W30" s="1">
        <v>75</v>
      </c>
      <c r="X30" s="1">
        <v>83.88</v>
      </c>
      <c r="Y30" s="1">
        <v>85.2</v>
      </c>
      <c r="Z30" s="1">
        <v>85.2</v>
      </c>
      <c r="AA30" s="1">
        <v>69</v>
      </c>
      <c r="AB30" s="1">
        <v>110.4</v>
      </c>
      <c r="AC30" s="1">
        <v>73.2</v>
      </c>
      <c r="AD30" s="1">
        <v>61.2</v>
      </c>
      <c r="AE30" s="1">
        <v>68.400000000000006</v>
      </c>
      <c r="AF30" s="1">
        <v>81.599999999999994</v>
      </c>
      <c r="AG30" s="1"/>
      <c r="AH30" s="1">
        <f>G30*Q30</f>
        <v>351.59999999999991</v>
      </c>
      <c r="AI30" s="7">
        <v>6</v>
      </c>
      <c r="AJ30" s="10">
        <f>MROUND(Q30, AI30*AN30)/AI30</f>
        <v>60</v>
      </c>
      <c r="AK30" s="1">
        <f>AJ30*AI30*G30</f>
        <v>360</v>
      </c>
      <c r="AL30" s="1"/>
      <c r="AM30" s="1"/>
      <c r="AN30" s="1">
        <v>12</v>
      </c>
      <c r="AO30" s="1">
        <v>84</v>
      </c>
      <c r="AP30" s="10">
        <f>AJ30/AO30</f>
        <v>0.7142857142857143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78</v>
      </c>
      <c r="B31" s="1" t="s">
        <v>47</v>
      </c>
      <c r="C31" s="1">
        <v>2034</v>
      </c>
      <c r="D31" s="1"/>
      <c r="E31" s="1">
        <v>1130</v>
      </c>
      <c r="F31" s="1">
        <v>735</v>
      </c>
      <c r="G31" s="7">
        <v>0.25</v>
      </c>
      <c r="H31" s="1">
        <v>365</v>
      </c>
      <c r="I31" s="1" t="s">
        <v>44</v>
      </c>
      <c r="J31" s="1">
        <v>1140</v>
      </c>
      <c r="K31" s="1">
        <f t="shared" si="2"/>
        <v>-10</v>
      </c>
      <c r="L31" s="1"/>
      <c r="M31" s="1"/>
      <c r="N31" s="1">
        <v>0</v>
      </c>
      <c r="O31" s="1">
        <f t="shared" si="3"/>
        <v>226</v>
      </c>
      <c r="P31" s="5">
        <v>1977</v>
      </c>
      <c r="Q31" s="5">
        <f>10*O31-N31-F31</f>
        <v>1525</v>
      </c>
      <c r="R31" s="33">
        <f t="shared" ref="R31:R32" si="14">AI31*AJ31+AL31*AI31</f>
        <v>1512</v>
      </c>
      <c r="S31" s="5"/>
      <c r="T31" s="1"/>
      <c r="U31" s="1">
        <f t="shared" si="4"/>
        <v>9.942477876106194</v>
      </c>
      <c r="V31" s="1">
        <f t="shared" si="5"/>
        <v>3.252212389380531</v>
      </c>
      <c r="W31" s="1">
        <v>128.80000000000001</v>
      </c>
      <c r="X31" s="1">
        <v>97</v>
      </c>
      <c r="Y31" s="1">
        <v>185.2</v>
      </c>
      <c r="Z31" s="1">
        <v>187.6</v>
      </c>
      <c r="AA31" s="1">
        <v>148</v>
      </c>
      <c r="AB31" s="1">
        <v>241.2</v>
      </c>
      <c r="AC31" s="1">
        <v>127.4</v>
      </c>
      <c r="AD31" s="1">
        <v>137</v>
      </c>
      <c r="AE31" s="1">
        <v>94.2</v>
      </c>
      <c r="AF31" s="1">
        <v>88.2</v>
      </c>
      <c r="AG31" s="1"/>
      <c r="AH31" s="1">
        <f>G31*Q31</f>
        <v>381.25</v>
      </c>
      <c r="AI31" s="7">
        <v>12</v>
      </c>
      <c r="AJ31" s="32">
        <f>MROUND(Q31, AI31*AN31)/AI31-AL31</f>
        <v>56</v>
      </c>
      <c r="AK31" s="1">
        <f>AJ31*AI31*G31</f>
        <v>168</v>
      </c>
      <c r="AL31" s="1">
        <v>70</v>
      </c>
      <c r="AM31" s="1">
        <f t="shared" ref="AM31:AM32" si="15">AL31*AI31*G31</f>
        <v>210</v>
      </c>
      <c r="AN31" s="1">
        <v>14</v>
      </c>
      <c r="AO31" s="1">
        <v>70</v>
      </c>
      <c r="AP31" s="10">
        <f>AJ31/AO31</f>
        <v>0.8</v>
      </c>
      <c r="AQ31" s="1">
        <v>1</v>
      </c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79</v>
      </c>
      <c r="B32" s="1" t="s">
        <v>47</v>
      </c>
      <c r="C32" s="1">
        <v>1598</v>
      </c>
      <c r="D32" s="1">
        <v>5</v>
      </c>
      <c r="E32" s="1">
        <v>1145</v>
      </c>
      <c r="F32" s="1">
        <v>311</v>
      </c>
      <c r="G32" s="7">
        <v>0.25</v>
      </c>
      <c r="H32" s="1">
        <v>180</v>
      </c>
      <c r="I32" s="1" t="s">
        <v>44</v>
      </c>
      <c r="J32" s="1">
        <v>1139</v>
      </c>
      <c r="K32" s="1">
        <f t="shared" si="2"/>
        <v>6</v>
      </c>
      <c r="L32" s="1"/>
      <c r="M32" s="1"/>
      <c r="N32" s="1">
        <v>0</v>
      </c>
      <c r="O32" s="1">
        <f t="shared" si="3"/>
        <v>229</v>
      </c>
      <c r="P32" s="5">
        <v>1979</v>
      </c>
      <c r="Q32" s="5">
        <f>8*O32-N32-F32</f>
        <v>1521</v>
      </c>
      <c r="R32" s="33">
        <f t="shared" si="14"/>
        <v>1512</v>
      </c>
      <c r="S32" s="5"/>
      <c r="T32" s="1"/>
      <c r="U32" s="1">
        <f t="shared" si="4"/>
        <v>7.9606986899563319</v>
      </c>
      <c r="V32" s="1">
        <f t="shared" si="5"/>
        <v>1.3580786026200873</v>
      </c>
      <c r="W32" s="1">
        <v>101.8</v>
      </c>
      <c r="X32" s="1">
        <v>93.8</v>
      </c>
      <c r="Y32" s="1">
        <v>151</v>
      </c>
      <c r="Z32" s="1">
        <v>142.4</v>
      </c>
      <c r="AA32" s="1">
        <v>123.25</v>
      </c>
      <c r="AB32" s="1">
        <v>140.19999999999999</v>
      </c>
      <c r="AC32" s="1">
        <v>91.4</v>
      </c>
      <c r="AD32" s="1">
        <v>119.6</v>
      </c>
      <c r="AE32" s="1">
        <v>86.6</v>
      </c>
      <c r="AF32" s="1">
        <v>75.599999999999994</v>
      </c>
      <c r="AG32" s="1" t="s">
        <v>51</v>
      </c>
      <c r="AH32" s="1">
        <f>G32*Q32</f>
        <v>380.25</v>
      </c>
      <c r="AI32" s="7">
        <v>12</v>
      </c>
      <c r="AJ32" s="32">
        <f>MROUND(Q32, AI32*AN32)/AI32-AL32</f>
        <v>56</v>
      </c>
      <c r="AK32" s="1">
        <f>AJ32*AI32*G32</f>
        <v>168</v>
      </c>
      <c r="AL32" s="1">
        <v>70</v>
      </c>
      <c r="AM32" s="1">
        <f t="shared" si="15"/>
        <v>210</v>
      </c>
      <c r="AN32" s="1">
        <v>14</v>
      </c>
      <c r="AO32" s="1">
        <v>70</v>
      </c>
      <c r="AP32" s="10">
        <f>AJ32/AO32</f>
        <v>0.8</v>
      </c>
      <c r="AQ32" s="1">
        <v>1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23" t="s">
        <v>80</v>
      </c>
      <c r="B33" s="23" t="s">
        <v>47</v>
      </c>
      <c r="C33" s="23"/>
      <c r="D33" s="23"/>
      <c r="E33" s="23"/>
      <c r="F33" s="23"/>
      <c r="G33" s="24">
        <v>0</v>
      </c>
      <c r="H33" s="23">
        <v>180</v>
      </c>
      <c r="I33" s="23" t="s">
        <v>44</v>
      </c>
      <c r="J33" s="23">
        <v>6</v>
      </c>
      <c r="K33" s="23">
        <f t="shared" si="2"/>
        <v>-6</v>
      </c>
      <c r="L33" s="23"/>
      <c r="M33" s="23"/>
      <c r="N33" s="23"/>
      <c r="O33" s="23">
        <f t="shared" si="3"/>
        <v>0</v>
      </c>
      <c r="P33" s="25"/>
      <c r="Q33" s="25"/>
      <c r="R33" s="25"/>
      <c r="S33" s="25"/>
      <c r="T33" s="23"/>
      <c r="U33" s="23" t="e">
        <f t="shared" si="4"/>
        <v>#DIV/0!</v>
      </c>
      <c r="V33" s="23" t="e">
        <f t="shared" si="5"/>
        <v>#DIV/0!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>
        <v>0</v>
      </c>
      <c r="AG33" s="23" t="s">
        <v>49</v>
      </c>
      <c r="AH33" s="23"/>
      <c r="AI33" s="24">
        <v>6</v>
      </c>
      <c r="AJ33" s="26"/>
      <c r="AK33" s="23"/>
      <c r="AL33" s="23"/>
      <c r="AM33" s="23"/>
      <c r="AN33" s="23">
        <v>14</v>
      </c>
      <c r="AO33" s="23">
        <v>126</v>
      </c>
      <c r="AP33" s="26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23" t="s">
        <v>81</v>
      </c>
      <c r="B34" s="23" t="s">
        <v>47</v>
      </c>
      <c r="C34" s="23"/>
      <c r="D34" s="23"/>
      <c r="E34" s="23"/>
      <c r="F34" s="23"/>
      <c r="G34" s="24">
        <v>0</v>
      </c>
      <c r="H34" s="23">
        <v>180</v>
      </c>
      <c r="I34" s="23" t="s">
        <v>44</v>
      </c>
      <c r="J34" s="23"/>
      <c r="K34" s="23">
        <f t="shared" si="2"/>
        <v>0</v>
      </c>
      <c r="L34" s="23"/>
      <c r="M34" s="23"/>
      <c r="N34" s="23"/>
      <c r="O34" s="23">
        <f t="shared" si="3"/>
        <v>0</v>
      </c>
      <c r="P34" s="25"/>
      <c r="Q34" s="25"/>
      <c r="R34" s="25"/>
      <c r="S34" s="25"/>
      <c r="T34" s="23"/>
      <c r="U34" s="23" t="e">
        <f t="shared" si="4"/>
        <v>#DIV/0!</v>
      </c>
      <c r="V34" s="23" t="e">
        <f t="shared" si="5"/>
        <v>#DIV/0!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3">
        <v>0</v>
      </c>
      <c r="AG34" s="23" t="s">
        <v>49</v>
      </c>
      <c r="AH34" s="23"/>
      <c r="AI34" s="24">
        <v>12</v>
      </c>
      <c r="AJ34" s="26"/>
      <c r="AK34" s="23"/>
      <c r="AL34" s="23"/>
      <c r="AM34" s="23"/>
      <c r="AN34" s="23">
        <v>14</v>
      </c>
      <c r="AO34" s="23">
        <v>70</v>
      </c>
      <c r="AP34" s="26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4" t="s">
        <v>82</v>
      </c>
      <c r="B35" s="1" t="s">
        <v>47</v>
      </c>
      <c r="C35" s="1"/>
      <c r="D35" s="1">
        <v>96</v>
      </c>
      <c r="E35" s="1">
        <v>96</v>
      </c>
      <c r="F35" s="1"/>
      <c r="G35" s="7">
        <v>0.7</v>
      </c>
      <c r="H35" s="1">
        <v>180</v>
      </c>
      <c r="I35" s="1" t="s">
        <v>44</v>
      </c>
      <c r="J35" s="1">
        <v>98</v>
      </c>
      <c r="K35" s="1">
        <f t="shared" si="2"/>
        <v>-2</v>
      </c>
      <c r="L35" s="1"/>
      <c r="M35" s="1"/>
      <c r="N35" s="1">
        <v>0</v>
      </c>
      <c r="O35" s="1">
        <f t="shared" si="3"/>
        <v>19.2</v>
      </c>
      <c r="P35" s="5">
        <v>192</v>
      </c>
      <c r="Q35" s="5">
        <f>10*O35-N35-F35</f>
        <v>192</v>
      </c>
      <c r="R35" s="5">
        <f t="shared" ref="R35:R37" si="16">AI35*AJ35</f>
        <v>192</v>
      </c>
      <c r="S35" s="5"/>
      <c r="T35" s="1"/>
      <c r="U35" s="1">
        <f t="shared" si="4"/>
        <v>10</v>
      </c>
      <c r="V35" s="1">
        <f t="shared" si="5"/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 t="s">
        <v>85</v>
      </c>
      <c r="AH35" s="1">
        <f>G35*Q35</f>
        <v>134.39999999999998</v>
      </c>
      <c r="AI35" s="7">
        <v>8</v>
      </c>
      <c r="AJ35" s="10">
        <f>MROUND(Q35, AI35*AN35)/AI35</f>
        <v>24</v>
      </c>
      <c r="AK35" s="1">
        <f>AJ35*AI35*G35</f>
        <v>134.39999999999998</v>
      </c>
      <c r="AL35" s="1"/>
      <c r="AM35" s="1"/>
      <c r="AN35" s="1">
        <v>12</v>
      </c>
      <c r="AO35" s="1">
        <v>84</v>
      </c>
      <c r="AP35" s="10">
        <f t="shared" ref="AP35:AP37" si="17">AJ35/AO35</f>
        <v>0.2857142857142857</v>
      </c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4" t="s">
        <v>83</v>
      </c>
      <c r="B36" s="1" t="s">
        <v>47</v>
      </c>
      <c r="C36" s="1"/>
      <c r="D36" s="1">
        <v>96</v>
      </c>
      <c r="E36" s="1">
        <v>89</v>
      </c>
      <c r="F36" s="1">
        <v>7</v>
      </c>
      <c r="G36" s="7">
        <v>0.7</v>
      </c>
      <c r="H36" s="1">
        <v>180</v>
      </c>
      <c r="I36" s="1" t="s">
        <v>44</v>
      </c>
      <c r="J36" s="1">
        <v>91</v>
      </c>
      <c r="K36" s="1">
        <f t="shared" si="2"/>
        <v>-2</v>
      </c>
      <c r="L36" s="1"/>
      <c r="M36" s="1"/>
      <c r="N36" s="1">
        <v>0</v>
      </c>
      <c r="O36" s="1">
        <f t="shared" si="3"/>
        <v>17.8</v>
      </c>
      <c r="P36" s="5">
        <v>171</v>
      </c>
      <c r="Q36" s="5">
        <f t="shared" ref="Q36:Q37" si="18">10*O36-N36-F36</f>
        <v>171</v>
      </c>
      <c r="R36" s="5">
        <f t="shared" si="16"/>
        <v>192</v>
      </c>
      <c r="S36" s="5"/>
      <c r="T36" s="1"/>
      <c r="U36" s="1">
        <f t="shared" si="4"/>
        <v>11.179775280898877</v>
      </c>
      <c r="V36" s="1">
        <f t="shared" si="5"/>
        <v>0.3932584269662921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 t="s">
        <v>85</v>
      </c>
      <c r="AH36" s="1">
        <f>G36*Q36</f>
        <v>119.69999999999999</v>
      </c>
      <c r="AI36" s="7">
        <v>8</v>
      </c>
      <c r="AJ36" s="10">
        <f>MROUND(Q36, AI36*AN36)/AI36</f>
        <v>24</v>
      </c>
      <c r="AK36" s="1">
        <f>AJ36*AI36*G36</f>
        <v>134.39999999999998</v>
      </c>
      <c r="AL36" s="1"/>
      <c r="AM36" s="1"/>
      <c r="AN36" s="1">
        <v>12</v>
      </c>
      <c r="AO36" s="1">
        <v>84</v>
      </c>
      <c r="AP36" s="10">
        <f t="shared" si="17"/>
        <v>0.2857142857142857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4" t="s">
        <v>84</v>
      </c>
      <c r="B37" s="1" t="s">
        <v>47</v>
      </c>
      <c r="C37" s="1"/>
      <c r="D37" s="1">
        <v>96</v>
      </c>
      <c r="E37" s="1">
        <v>104</v>
      </c>
      <c r="F37" s="1">
        <v>-8</v>
      </c>
      <c r="G37" s="7">
        <v>0.7</v>
      </c>
      <c r="H37" s="1">
        <v>180</v>
      </c>
      <c r="I37" s="1" t="s">
        <v>44</v>
      </c>
      <c r="J37" s="1">
        <v>106</v>
      </c>
      <c r="K37" s="1">
        <f t="shared" si="2"/>
        <v>-2</v>
      </c>
      <c r="L37" s="1"/>
      <c r="M37" s="1"/>
      <c r="N37" s="1">
        <v>0</v>
      </c>
      <c r="O37" s="1">
        <f t="shared" si="3"/>
        <v>20.8</v>
      </c>
      <c r="P37" s="5">
        <v>216</v>
      </c>
      <c r="Q37" s="5">
        <f t="shared" si="18"/>
        <v>216</v>
      </c>
      <c r="R37" s="5">
        <f t="shared" si="16"/>
        <v>192</v>
      </c>
      <c r="S37" s="5"/>
      <c r="T37" s="1"/>
      <c r="U37" s="1">
        <f t="shared" si="4"/>
        <v>8.8461538461538467</v>
      </c>
      <c r="V37" s="1">
        <f t="shared" si="5"/>
        <v>-0.38461538461538458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 t="s">
        <v>85</v>
      </c>
      <c r="AH37" s="1">
        <f>G37*Q37</f>
        <v>151.19999999999999</v>
      </c>
      <c r="AI37" s="7">
        <v>8</v>
      </c>
      <c r="AJ37" s="10">
        <f>MROUND(Q37, AI37*AN37)/AI37</f>
        <v>24</v>
      </c>
      <c r="AK37" s="1">
        <f>AJ37*AI37*G37</f>
        <v>134.39999999999998</v>
      </c>
      <c r="AL37" s="1"/>
      <c r="AM37" s="1"/>
      <c r="AN37" s="1">
        <v>12</v>
      </c>
      <c r="AO37" s="1">
        <v>84</v>
      </c>
      <c r="AP37" s="10">
        <f t="shared" si="17"/>
        <v>0.2857142857142857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86</v>
      </c>
      <c r="B38" s="1" t="s">
        <v>47</v>
      </c>
      <c r="C38" s="1">
        <v>629</v>
      </c>
      <c r="D38" s="1"/>
      <c r="E38" s="1">
        <v>543</v>
      </c>
      <c r="F38" s="1">
        <v>31</v>
      </c>
      <c r="G38" s="7">
        <v>0.7</v>
      </c>
      <c r="H38" s="1">
        <v>180</v>
      </c>
      <c r="I38" s="1" t="s">
        <v>44</v>
      </c>
      <c r="J38" s="1">
        <v>541</v>
      </c>
      <c r="K38" s="1">
        <f t="shared" ref="K38:K65" si="19">E38-J38</f>
        <v>2</v>
      </c>
      <c r="L38" s="1"/>
      <c r="M38" s="1"/>
      <c r="N38" s="1">
        <v>0</v>
      </c>
      <c r="O38" s="1">
        <f t="shared" si="3"/>
        <v>108.6</v>
      </c>
      <c r="P38" s="5">
        <v>1055</v>
      </c>
      <c r="Q38" s="5">
        <f>8*O38-N38-F38</f>
        <v>837.8</v>
      </c>
      <c r="R38" s="5">
        <f>AI38*AJ38</f>
        <v>840</v>
      </c>
      <c r="S38" s="5"/>
      <c r="T38" s="1"/>
      <c r="U38" s="1">
        <f t="shared" si="4"/>
        <v>8.0202578268876614</v>
      </c>
      <c r="V38" s="1">
        <f t="shared" si="5"/>
        <v>0.28545119705340699</v>
      </c>
      <c r="W38" s="1">
        <v>21.6</v>
      </c>
      <c r="X38" s="1">
        <v>19.2</v>
      </c>
      <c r="Y38" s="1">
        <v>77.400000000000006</v>
      </c>
      <c r="Z38" s="1">
        <v>50.2</v>
      </c>
      <c r="AA38" s="1">
        <v>70.25</v>
      </c>
      <c r="AB38" s="1">
        <v>0</v>
      </c>
      <c r="AC38" s="1">
        <v>42.6</v>
      </c>
      <c r="AD38" s="1">
        <v>54.6</v>
      </c>
      <c r="AE38" s="1">
        <v>0</v>
      </c>
      <c r="AF38" s="1">
        <v>23.6</v>
      </c>
      <c r="AG38" s="1"/>
      <c r="AH38" s="1">
        <f>G38*Q38</f>
        <v>586.45999999999992</v>
      </c>
      <c r="AI38" s="7">
        <v>10</v>
      </c>
      <c r="AJ38" s="10">
        <f>MROUND(Q38, AI38*AN38)/AI38</f>
        <v>84</v>
      </c>
      <c r="AK38" s="1">
        <f>AJ38*AI38*G38</f>
        <v>588</v>
      </c>
      <c r="AL38" s="1"/>
      <c r="AM38" s="1"/>
      <c r="AN38" s="1">
        <v>12</v>
      </c>
      <c r="AO38" s="1">
        <v>84</v>
      </c>
      <c r="AP38" s="10">
        <f>AJ38/AO38</f>
        <v>1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23" t="s">
        <v>87</v>
      </c>
      <c r="B39" s="23" t="s">
        <v>47</v>
      </c>
      <c r="C39" s="23"/>
      <c r="D39" s="23"/>
      <c r="E39" s="23"/>
      <c r="F39" s="23"/>
      <c r="G39" s="24">
        <v>0</v>
      </c>
      <c r="H39" s="23">
        <v>180</v>
      </c>
      <c r="I39" s="23" t="s">
        <v>44</v>
      </c>
      <c r="J39" s="23"/>
      <c r="K39" s="23">
        <f t="shared" si="19"/>
        <v>0</v>
      </c>
      <c r="L39" s="23"/>
      <c r="M39" s="23"/>
      <c r="N39" s="23"/>
      <c r="O39" s="23">
        <f t="shared" si="3"/>
        <v>0</v>
      </c>
      <c r="P39" s="25"/>
      <c r="Q39" s="25"/>
      <c r="R39" s="25"/>
      <c r="S39" s="25"/>
      <c r="T39" s="23"/>
      <c r="U39" s="23" t="e">
        <f t="shared" si="4"/>
        <v>#DIV/0!</v>
      </c>
      <c r="V39" s="23" t="e">
        <f t="shared" si="5"/>
        <v>#DIV/0!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 t="s">
        <v>49</v>
      </c>
      <c r="AH39" s="23"/>
      <c r="AI39" s="24">
        <v>16</v>
      </c>
      <c r="AJ39" s="26"/>
      <c r="AK39" s="23"/>
      <c r="AL39" s="23"/>
      <c r="AM39" s="23"/>
      <c r="AN39" s="23">
        <v>12</v>
      </c>
      <c r="AO39" s="23">
        <v>84</v>
      </c>
      <c r="AP39" s="26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88</v>
      </c>
      <c r="B40" s="1" t="s">
        <v>47</v>
      </c>
      <c r="C40" s="1">
        <v>381</v>
      </c>
      <c r="D40" s="1"/>
      <c r="E40" s="1">
        <v>91</v>
      </c>
      <c r="F40" s="1">
        <v>249</v>
      </c>
      <c r="G40" s="7">
        <v>0.7</v>
      </c>
      <c r="H40" s="1">
        <v>180</v>
      </c>
      <c r="I40" s="1" t="s">
        <v>44</v>
      </c>
      <c r="J40" s="1">
        <v>87</v>
      </c>
      <c r="K40" s="1">
        <f t="shared" si="19"/>
        <v>4</v>
      </c>
      <c r="L40" s="1"/>
      <c r="M40" s="1"/>
      <c r="N40" s="1">
        <v>0</v>
      </c>
      <c r="O40" s="1">
        <f t="shared" si="3"/>
        <v>18.2</v>
      </c>
      <c r="P40" s="5"/>
      <c r="Q40" s="5"/>
      <c r="R40" s="5">
        <f>AI40*AJ40</f>
        <v>0</v>
      </c>
      <c r="S40" s="5"/>
      <c r="T40" s="1"/>
      <c r="U40" s="1">
        <f t="shared" si="4"/>
        <v>13.681318681318682</v>
      </c>
      <c r="V40" s="1">
        <f t="shared" si="5"/>
        <v>13.681318681318682</v>
      </c>
      <c r="W40" s="1">
        <v>15.2</v>
      </c>
      <c r="X40" s="1">
        <v>15.8</v>
      </c>
      <c r="Y40" s="1">
        <v>30.4</v>
      </c>
      <c r="Z40" s="1">
        <v>21.6</v>
      </c>
      <c r="AA40" s="1">
        <v>21</v>
      </c>
      <c r="AB40" s="1">
        <v>30.4</v>
      </c>
      <c r="AC40" s="1">
        <v>14.2</v>
      </c>
      <c r="AD40" s="1">
        <v>0</v>
      </c>
      <c r="AE40" s="1">
        <v>0</v>
      </c>
      <c r="AF40" s="1">
        <v>0</v>
      </c>
      <c r="AG40" s="1" t="s">
        <v>85</v>
      </c>
      <c r="AH40" s="1">
        <f>G40*Q40</f>
        <v>0</v>
      </c>
      <c r="AI40" s="7">
        <v>10</v>
      </c>
      <c r="AJ40" s="10">
        <f>MROUND(Q40, AI40*AN40)/AI40</f>
        <v>0</v>
      </c>
      <c r="AK40" s="1">
        <f>AJ40*AI40*G40</f>
        <v>0</v>
      </c>
      <c r="AL40" s="1"/>
      <c r="AM40" s="1"/>
      <c r="AN40" s="1">
        <v>12</v>
      </c>
      <c r="AO40" s="1">
        <v>84</v>
      </c>
      <c r="AP40" s="10">
        <f>AJ40/AO40</f>
        <v>0</v>
      </c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6" t="s">
        <v>89</v>
      </c>
      <c r="B41" s="16" t="s">
        <v>47</v>
      </c>
      <c r="C41" s="16">
        <v>760</v>
      </c>
      <c r="D41" s="16">
        <v>17</v>
      </c>
      <c r="E41" s="16">
        <v>251</v>
      </c>
      <c r="F41" s="16">
        <v>506</v>
      </c>
      <c r="G41" s="17">
        <v>0</v>
      </c>
      <c r="H41" s="16">
        <v>180</v>
      </c>
      <c r="I41" s="16" t="s">
        <v>59</v>
      </c>
      <c r="J41" s="16">
        <v>253</v>
      </c>
      <c r="K41" s="16">
        <f t="shared" si="19"/>
        <v>-2</v>
      </c>
      <c r="L41" s="16"/>
      <c r="M41" s="16"/>
      <c r="N41" s="16"/>
      <c r="O41" s="16">
        <f t="shared" si="3"/>
        <v>50.2</v>
      </c>
      <c r="P41" s="18"/>
      <c r="Q41" s="18"/>
      <c r="R41" s="18"/>
      <c r="S41" s="18"/>
      <c r="T41" s="16"/>
      <c r="U41" s="16">
        <f t="shared" si="4"/>
        <v>10.079681274900398</v>
      </c>
      <c r="V41" s="16">
        <f t="shared" si="5"/>
        <v>10.079681274900398</v>
      </c>
      <c r="W41" s="16">
        <v>44.2</v>
      </c>
      <c r="X41" s="16">
        <v>76.2</v>
      </c>
      <c r="Y41" s="16">
        <v>86.2</v>
      </c>
      <c r="Z41" s="16">
        <v>74.599999999999994</v>
      </c>
      <c r="AA41" s="16">
        <v>65.75</v>
      </c>
      <c r="AB41" s="16">
        <v>59.4</v>
      </c>
      <c r="AC41" s="16">
        <v>117</v>
      </c>
      <c r="AD41" s="16">
        <v>120.2</v>
      </c>
      <c r="AE41" s="16">
        <v>57.4</v>
      </c>
      <c r="AF41" s="16">
        <v>15.8</v>
      </c>
      <c r="AG41" s="21" t="s">
        <v>60</v>
      </c>
      <c r="AH41" s="16"/>
      <c r="AI41" s="17"/>
      <c r="AJ41" s="19"/>
      <c r="AK41" s="16"/>
      <c r="AL41" s="16"/>
      <c r="AM41" s="16"/>
      <c r="AN41" s="16"/>
      <c r="AO41" s="16"/>
      <c r="AP41" s="19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90</v>
      </c>
      <c r="B42" s="1" t="s">
        <v>47</v>
      </c>
      <c r="C42" s="1">
        <v>601</v>
      </c>
      <c r="D42" s="1">
        <v>36</v>
      </c>
      <c r="E42" s="1">
        <v>509</v>
      </c>
      <c r="F42" s="1">
        <v>79</v>
      </c>
      <c r="G42" s="7">
        <v>0.7</v>
      </c>
      <c r="H42" s="1">
        <v>180</v>
      </c>
      <c r="I42" s="1" t="s">
        <v>44</v>
      </c>
      <c r="J42" s="1">
        <v>527</v>
      </c>
      <c r="K42" s="1">
        <f t="shared" si="19"/>
        <v>-18</v>
      </c>
      <c r="L42" s="1"/>
      <c r="M42" s="1"/>
      <c r="N42" s="1">
        <v>0</v>
      </c>
      <c r="O42" s="1">
        <f t="shared" si="3"/>
        <v>101.8</v>
      </c>
      <c r="P42" s="5">
        <v>939</v>
      </c>
      <c r="Q42" s="5">
        <f>9*O42-N42-F42</f>
        <v>837.19999999999993</v>
      </c>
      <c r="R42" s="5">
        <f t="shared" ref="R42:R57" si="20">AI42*AJ42</f>
        <v>840</v>
      </c>
      <c r="S42" s="5"/>
      <c r="T42" s="1"/>
      <c r="U42" s="1">
        <f t="shared" si="4"/>
        <v>9.0275049115913557</v>
      </c>
      <c r="V42" s="1">
        <f t="shared" si="5"/>
        <v>0.77603143418467591</v>
      </c>
      <c r="W42" s="1">
        <v>21</v>
      </c>
      <c r="X42" s="1">
        <v>9.6</v>
      </c>
      <c r="Y42" s="1">
        <v>11.2</v>
      </c>
      <c r="Z42" s="1">
        <v>58.8</v>
      </c>
      <c r="AA42" s="1">
        <v>18</v>
      </c>
      <c r="AB42" s="1">
        <v>24</v>
      </c>
      <c r="AC42" s="1">
        <v>24</v>
      </c>
      <c r="AD42" s="1">
        <v>0</v>
      </c>
      <c r="AE42" s="1">
        <v>0</v>
      </c>
      <c r="AF42" s="1">
        <v>0</v>
      </c>
      <c r="AG42" s="1" t="s">
        <v>85</v>
      </c>
      <c r="AH42" s="1">
        <f t="shared" ref="AH42:AH57" si="21">G42*Q42</f>
        <v>586.04</v>
      </c>
      <c r="AI42" s="7">
        <v>10</v>
      </c>
      <c r="AJ42" s="10">
        <f t="shared" ref="AJ42:AJ57" si="22">MROUND(Q42, AI42*AN42)/AI42</f>
        <v>84</v>
      </c>
      <c r="AK42" s="1">
        <f t="shared" ref="AK42:AK57" si="23">AJ42*AI42*G42</f>
        <v>588</v>
      </c>
      <c r="AL42" s="1"/>
      <c r="AM42" s="1"/>
      <c r="AN42" s="1">
        <v>12</v>
      </c>
      <c r="AO42" s="1">
        <v>84</v>
      </c>
      <c r="AP42" s="10">
        <f t="shared" ref="AP42:AP57" si="24">AJ42/AO42</f>
        <v>1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91</v>
      </c>
      <c r="B43" s="1" t="s">
        <v>47</v>
      </c>
      <c r="C43" s="1">
        <v>385</v>
      </c>
      <c r="D43" s="1"/>
      <c r="E43" s="1">
        <v>331</v>
      </c>
      <c r="F43" s="1"/>
      <c r="G43" s="7">
        <v>0.4</v>
      </c>
      <c r="H43" s="1">
        <v>180</v>
      </c>
      <c r="I43" s="1" t="s">
        <v>44</v>
      </c>
      <c r="J43" s="1">
        <v>347</v>
      </c>
      <c r="K43" s="1">
        <f t="shared" si="19"/>
        <v>-16</v>
      </c>
      <c r="L43" s="1"/>
      <c r="M43" s="1"/>
      <c r="N43" s="1">
        <v>0</v>
      </c>
      <c r="O43" s="1">
        <f t="shared" si="3"/>
        <v>66.2</v>
      </c>
      <c r="P43" s="5">
        <v>662</v>
      </c>
      <c r="Q43" s="5">
        <f>9*O43-N43-F43</f>
        <v>595.80000000000007</v>
      </c>
      <c r="R43" s="5">
        <f t="shared" si="20"/>
        <v>576</v>
      </c>
      <c r="S43" s="5"/>
      <c r="T43" s="1"/>
      <c r="U43" s="1">
        <f t="shared" si="4"/>
        <v>8.7009063444108765</v>
      </c>
      <c r="V43" s="1">
        <f t="shared" si="5"/>
        <v>0</v>
      </c>
      <c r="W43" s="1">
        <v>16.8</v>
      </c>
      <c r="X43" s="1">
        <v>4.8</v>
      </c>
      <c r="Y43" s="1">
        <v>30.6</v>
      </c>
      <c r="Z43" s="1">
        <v>20.6</v>
      </c>
      <c r="AA43" s="1">
        <v>23</v>
      </c>
      <c r="AB43" s="1">
        <v>38.4</v>
      </c>
      <c r="AC43" s="1">
        <v>23.4</v>
      </c>
      <c r="AD43" s="1">
        <v>34.6</v>
      </c>
      <c r="AE43" s="1">
        <v>19.600000000000001</v>
      </c>
      <c r="AF43" s="1">
        <v>20.2</v>
      </c>
      <c r="AG43" s="1"/>
      <c r="AH43" s="1">
        <f t="shared" si="21"/>
        <v>238.32000000000005</v>
      </c>
      <c r="AI43" s="7">
        <v>16</v>
      </c>
      <c r="AJ43" s="10">
        <f t="shared" si="22"/>
        <v>36</v>
      </c>
      <c r="AK43" s="1">
        <f t="shared" si="23"/>
        <v>230.4</v>
      </c>
      <c r="AL43" s="1"/>
      <c r="AM43" s="1"/>
      <c r="AN43" s="1">
        <v>12</v>
      </c>
      <c r="AO43" s="1">
        <v>84</v>
      </c>
      <c r="AP43" s="10">
        <f t="shared" si="24"/>
        <v>0.42857142857142855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93</v>
      </c>
      <c r="B44" s="1" t="s">
        <v>43</v>
      </c>
      <c r="C44" s="1">
        <v>1265</v>
      </c>
      <c r="D44" s="1">
        <v>841</v>
      </c>
      <c r="E44" s="1">
        <v>650</v>
      </c>
      <c r="F44" s="1">
        <v>1351</v>
      </c>
      <c r="G44" s="7">
        <v>1</v>
      </c>
      <c r="H44" s="1">
        <v>180</v>
      </c>
      <c r="I44" s="1" t="s">
        <v>44</v>
      </c>
      <c r="J44" s="1">
        <v>653</v>
      </c>
      <c r="K44" s="1">
        <f t="shared" si="19"/>
        <v>-3</v>
      </c>
      <c r="L44" s="1"/>
      <c r="M44" s="1"/>
      <c r="N44" s="1">
        <v>0</v>
      </c>
      <c r="O44" s="1">
        <f t="shared" si="3"/>
        <v>130</v>
      </c>
      <c r="P44" s="5">
        <v>209</v>
      </c>
      <c r="Q44" s="5">
        <f t="shared" ref="Q44:Q48" si="25">12*O44-N44-F44</f>
        <v>209</v>
      </c>
      <c r="R44" s="5">
        <f t="shared" si="20"/>
        <v>180</v>
      </c>
      <c r="S44" s="5"/>
      <c r="T44" s="1"/>
      <c r="U44" s="1">
        <f t="shared" si="4"/>
        <v>11.776923076923078</v>
      </c>
      <c r="V44" s="1">
        <f t="shared" si="5"/>
        <v>10.392307692307693</v>
      </c>
      <c r="W44" s="1">
        <v>111</v>
      </c>
      <c r="X44" s="1">
        <v>161</v>
      </c>
      <c r="Y44" s="1">
        <v>157</v>
      </c>
      <c r="Z44" s="1">
        <v>174</v>
      </c>
      <c r="AA44" s="1">
        <v>205</v>
      </c>
      <c r="AB44" s="1">
        <v>172</v>
      </c>
      <c r="AC44" s="1">
        <v>157</v>
      </c>
      <c r="AD44" s="1">
        <v>135</v>
      </c>
      <c r="AE44" s="1">
        <v>195</v>
      </c>
      <c r="AF44" s="1">
        <v>155</v>
      </c>
      <c r="AG44" s="1" t="s">
        <v>51</v>
      </c>
      <c r="AH44" s="1">
        <f t="shared" si="21"/>
        <v>209</v>
      </c>
      <c r="AI44" s="7">
        <v>5</v>
      </c>
      <c r="AJ44" s="10">
        <f t="shared" si="22"/>
        <v>36</v>
      </c>
      <c r="AK44" s="1">
        <f t="shared" si="23"/>
        <v>180</v>
      </c>
      <c r="AL44" s="1"/>
      <c r="AM44" s="1"/>
      <c r="AN44" s="1">
        <v>12</v>
      </c>
      <c r="AO44" s="1">
        <v>144</v>
      </c>
      <c r="AP44" s="10">
        <f t="shared" si="24"/>
        <v>0.25</v>
      </c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94</v>
      </c>
      <c r="B45" s="1" t="s">
        <v>47</v>
      </c>
      <c r="C45" s="1">
        <v>844</v>
      </c>
      <c r="D45" s="1">
        <v>2</v>
      </c>
      <c r="E45" s="1">
        <v>667</v>
      </c>
      <c r="F45" s="1">
        <v>131</v>
      </c>
      <c r="G45" s="7">
        <v>0.4</v>
      </c>
      <c r="H45" s="1">
        <v>180</v>
      </c>
      <c r="I45" s="1" t="s">
        <v>44</v>
      </c>
      <c r="J45" s="1">
        <v>669</v>
      </c>
      <c r="K45" s="1">
        <f t="shared" si="19"/>
        <v>-2</v>
      </c>
      <c r="L45" s="1"/>
      <c r="M45" s="1"/>
      <c r="N45" s="1">
        <v>0</v>
      </c>
      <c r="O45" s="1">
        <f t="shared" si="3"/>
        <v>133.4</v>
      </c>
      <c r="P45" s="5">
        <v>1203</v>
      </c>
      <c r="Q45" s="5">
        <f>9*O45-N45-F45</f>
        <v>1069.6000000000001</v>
      </c>
      <c r="R45" s="5">
        <f t="shared" si="20"/>
        <v>1152</v>
      </c>
      <c r="S45" s="5"/>
      <c r="T45" s="1"/>
      <c r="U45" s="1">
        <f t="shared" si="4"/>
        <v>9.6176911544227881</v>
      </c>
      <c r="V45" s="1">
        <f t="shared" si="5"/>
        <v>0.98200899550224885</v>
      </c>
      <c r="W45" s="1">
        <v>16.2</v>
      </c>
      <c r="X45" s="1">
        <v>20.2</v>
      </c>
      <c r="Y45" s="1">
        <v>58.8</v>
      </c>
      <c r="Z45" s="1">
        <v>47.4</v>
      </c>
      <c r="AA45" s="1">
        <v>12.25</v>
      </c>
      <c r="AB45" s="1">
        <v>38.4</v>
      </c>
      <c r="AC45" s="1">
        <v>16.600000000000001</v>
      </c>
      <c r="AD45" s="1">
        <v>12.6</v>
      </c>
      <c r="AE45" s="1">
        <v>13.6</v>
      </c>
      <c r="AF45" s="1">
        <v>5.6</v>
      </c>
      <c r="AG45" s="1"/>
      <c r="AH45" s="1">
        <f t="shared" si="21"/>
        <v>427.84000000000009</v>
      </c>
      <c r="AI45" s="7">
        <v>16</v>
      </c>
      <c r="AJ45" s="10">
        <f t="shared" si="22"/>
        <v>72</v>
      </c>
      <c r="AK45" s="1">
        <f t="shared" si="23"/>
        <v>460.8</v>
      </c>
      <c r="AL45" s="1"/>
      <c r="AM45" s="1"/>
      <c r="AN45" s="1">
        <v>12</v>
      </c>
      <c r="AO45" s="1">
        <v>84</v>
      </c>
      <c r="AP45" s="10">
        <f t="shared" si="24"/>
        <v>0.8571428571428571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95</v>
      </c>
      <c r="B46" s="1" t="s">
        <v>47</v>
      </c>
      <c r="C46" s="1">
        <v>1343</v>
      </c>
      <c r="D46" s="1">
        <v>4</v>
      </c>
      <c r="E46" s="1">
        <v>1147</v>
      </c>
      <c r="F46" s="1">
        <v>-3</v>
      </c>
      <c r="G46" s="7">
        <v>0.7</v>
      </c>
      <c r="H46" s="1">
        <v>180</v>
      </c>
      <c r="I46" s="1" t="s">
        <v>44</v>
      </c>
      <c r="J46" s="1">
        <v>1188</v>
      </c>
      <c r="K46" s="1">
        <f t="shared" si="19"/>
        <v>-41</v>
      </c>
      <c r="L46" s="1"/>
      <c r="M46" s="1"/>
      <c r="N46" s="1">
        <v>720</v>
      </c>
      <c r="O46" s="1">
        <f t="shared" si="3"/>
        <v>229.4</v>
      </c>
      <c r="P46" s="5">
        <v>2035.8000000000002</v>
      </c>
      <c r="Q46" s="5">
        <f t="shared" si="25"/>
        <v>2035.8000000000002</v>
      </c>
      <c r="R46" s="33">
        <f t="shared" ref="R46" si="26">AI46*AJ46+AL46*AI46</f>
        <v>2040</v>
      </c>
      <c r="S46" s="5"/>
      <c r="T46" s="1"/>
      <c r="U46" s="1">
        <f t="shared" si="4"/>
        <v>12.018308631211857</v>
      </c>
      <c r="V46" s="1">
        <f t="shared" si="5"/>
        <v>3.1255448997384478</v>
      </c>
      <c r="W46" s="1">
        <v>141</v>
      </c>
      <c r="X46" s="1">
        <v>87.8</v>
      </c>
      <c r="Y46" s="1">
        <v>96</v>
      </c>
      <c r="Z46" s="1">
        <v>206.6</v>
      </c>
      <c r="AA46" s="1">
        <v>107.75</v>
      </c>
      <c r="AB46" s="1">
        <v>23.8</v>
      </c>
      <c r="AC46" s="1">
        <v>23.8</v>
      </c>
      <c r="AD46" s="1">
        <v>24</v>
      </c>
      <c r="AE46" s="1">
        <v>12</v>
      </c>
      <c r="AF46" s="1">
        <v>8</v>
      </c>
      <c r="AG46" s="1" t="s">
        <v>51</v>
      </c>
      <c r="AH46" s="1">
        <f t="shared" si="21"/>
        <v>1425.06</v>
      </c>
      <c r="AI46" s="7">
        <v>10</v>
      </c>
      <c r="AJ46" s="32">
        <f>MROUND(Q46, AI46*AN46)/AI46-AL46</f>
        <v>36</v>
      </c>
      <c r="AK46" s="1">
        <f t="shared" si="23"/>
        <v>251.99999999999997</v>
      </c>
      <c r="AL46" s="1">
        <v>168</v>
      </c>
      <c r="AM46" s="1">
        <f>AL46*AI46*G46</f>
        <v>1176</v>
      </c>
      <c r="AN46" s="1">
        <v>12</v>
      </c>
      <c r="AO46" s="1">
        <v>84</v>
      </c>
      <c r="AP46" s="10">
        <f t="shared" si="24"/>
        <v>0.42857142857142855</v>
      </c>
      <c r="AQ46" s="1">
        <v>2</v>
      </c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96</v>
      </c>
      <c r="B47" s="1" t="s">
        <v>47</v>
      </c>
      <c r="C47" s="1">
        <v>569</v>
      </c>
      <c r="D47" s="1"/>
      <c r="E47" s="1">
        <v>525</v>
      </c>
      <c r="F47" s="1">
        <v>-4</v>
      </c>
      <c r="G47" s="7">
        <v>0.4</v>
      </c>
      <c r="H47" s="1">
        <v>180</v>
      </c>
      <c r="I47" s="1" t="s">
        <v>44</v>
      </c>
      <c r="J47" s="1">
        <v>593</v>
      </c>
      <c r="K47" s="1">
        <f t="shared" si="19"/>
        <v>-68</v>
      </c>
      <c r="L47" s="1"/>
      <c r="M47" s="1"/>
      <c r="N47" s="1">
        <v>0</v>
      </c>
      <c r="O47" s="1">
        <f t="shared" si="3"/>
        <v>105</v>
      </c>
      <c r="P47" s="5">
        <v>1054</v>
      </c>
      <c r="Q47" s="5">
        <f>9*O47-N47-F47</f>
        <v>949</v>
      </c>
      <c r="R47" s="5">
        <f t="shared" si="20"/>
        <v>960</v>
      </c>
      <c r="S47" s="5"/>
      <c r="T47" s="1"/>
      <c r="U47" s="1">
        <f t="shared" si="4"/>
        <v>9.1047619047619044</v>
      </c>
      <c r="V47" s="1">
        <f t="shared" si="5"/>
        <v>-3.8095238095238099E-2</v>
      </c>
      <c r="W47" s="1">
        <v>23</v>
      </c>
      <c r="X47" s="1">
        <v>24.4</v>
      </c>
      <c r="Y47" s="1">
        <v>87.2</v>
      </c>
      <c r="Z47" s="1">
        <v>65.2</v>
      </c>
      <c r="AA47" s="1">
        <v>15</v>
      </c>
      <c r="AB47" s="1">
        <v>76.599999999999994</v>
      </c>
      <c r="AC47" s="1">
        <v>26</v>
      </c>
      <c r="AD47" s="1">
        <v>0</v>
      </c>
      <c r="AE47" s="1">
        <v>29</v>
      </c>
      <c r="AF47" s="1">
        <v>5.2</v>
      </c>
      <c r="AG47" s="1" t="s">
        <v>85</v>
      </c>
      <c r="AH47" s="1">
        <f t="shared" si="21"/>
        <v>379.6</v>
      </c>
      <c r="AI47" s="7">
        <v>16</v>
      </c>
      <c r="AJ47" s="10">
        <f t="shared" si="22"/>
        <v>60</v>
      </c>
      <c r="AK47" s="1">
        <f t="shared" si="23"/>
        <v>384</v>
      </c>
      <c r="AL47" s="1"/>
      <c r="AM47" s="1"/>
      <c r="AN47" s="1">
        <v>12</v>
      </c>
      <c r="AO47" s="1">
        <v>84</v>
      </c>
      <c r="AP47" s="10">
        <f t="shared" si="24"/>
        <v>0.7142857142857143</v>
      </c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97</v>
      </c>
      <c r="B48" s="1" t="s">
        <v>47</v>
      </c>
      <c r="C48" s="1">
        <v>338</v>
      </c>
      <c r="D48" s="1">
        <v>2520</v>
      </c>
      <c r="E48" s="1">
        <v>1031</v>
      </c>
      <c r="F48" s="1">
        <v>1530</v>
      </c>
      <c r="G48" s="7">
        <v>0.7</v>
      </c>
      <c r="H48" s="1">
        <v>180</v>
      </c>
      <c r="I48" s="1" t="s">
        <v>44</v>
      </c>
      <c r="J48" s="1">
        <v>1223</v>
      </c>
      <c r="K48" s="1">
        <f t="shared" si="19"/>
        <v>-192</v>
      </c>
      <c r="L48" s="1"/>
      <c r="M48" s="1"/>
      <c r="N48" s="1">
        <v>0</v>
      </c>
      <c r="O48" s="1">
        <f t="shared" si="3"/>
        <v>206.2</v>
      </c>
      <c r="P48" s="5">
        <v>944.39999999999964</v>
      </c>
      <c r="Q48" s="5">
        <f t="shared" si="25"/>
        <v>944.39999999999964</v>
      </c>
      <c r="R48" s="5">
        <f t="shared" si="20"/>
        <v>960</v>
      </c>
      <c r="S48" s="5"/>
      <c r="T48" s="1"/>
      <c r="U48" s="1">
        <f t="shared" si="4"/>
        <v>12.075654704170709</v>
      </c>
      <c r="V48" s="1">
        <f t="shared" si="5"/>
        <v>7.4199806013579055</v>
      </c>
      <c r="W48" s="1">
        <v>155.6</v>
      </c>
      <c r="X48" s="1">
        <v>211.6</v>
      </c>
      <c r="Y48" s="1">
        <v>364.6</v>
      </c>
      <c r="Z48" s="1">
        <v>84</v>
      </c>
      <c r="AA48" s="1">
        <v>315</v>
      </c>
      <c r="AB48" s="1">
        <v>0</v>
      </c>
      <c r="AC48" s="1">
        <v>2</v>
      </c>
      <c r="AD48" s="1">
        <v>120</v>
      </c>
      <c r="AE48" s="1">
        <v>0</v>
      </c>
      <c r="AF48" s="1">
        <v>33.200000000000003</v>
      </c>
      <c r="AG48" s="1" t="s">
        <v>98</v>
      </c>
      <c r="AH48" s="1">
        <f t="shared" si="21"/>
        <v>661.0799999999997</v>
      </c>
      <c r="AI48" s="7">
        <v>10</v>
      </c>
      <c r="AJ48" s="10">
        <f t="shared" si="22"/>
        <v>96</v>
      </c>
      <c r="AK48" s="1">
        <f t="shared" si="23"/>
        <v>672</v>
      </c>
      <c r="AL48" s="1"/>
      <c r="AM48" s="1"/>
      <c r="AN48" s="1">
        <v>12</v>
      </c>
      <c r="AO48" s="1">
        <v>84</v>
      </c>
      <c r="AP48" s="10">
        <f t="shared" si="24"/>
        <v>1.1428571428571428</v>
      </c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99</v>
      </c>
      <c r="B49" s="1" t="s">
        <v>47</v>
      </c>
      <c r="C49" s="1">
        <v>262</v>
      </c>
      <c r="D49" s="1">
        <v>360</v>
      </c>
      <c r="E49" s="1">
        <v>305</v>
      </c>
      <c r="F49" s="1">
        <v>317</v>
      </c>
      <c r="G49" s="7">
        <v>0.7</v>
      </c>
      <c r="H49" s="1">
        <v>180</v>
      </c>
      <c r="I49" s="1" t="s">
        <v>44</v>
      </c>
      <c r="J49" s="1">
        <v>305</v>
      </c>
      <c r="K49" s="1">
        <f t="shared" si="19"/>
        <v>0</v>
      </c>
      <c r="L49" s="1"/>
      <c r="M49" s="1"/>
      <c r="N49" s="1">
        <v>0</v>
      </c>
      <c r="O49" s="1">
        <f t="shared" si="3"/>
        <v>61</v>
      </c>
      <c r="P49" s="5">
        <v>415</v>
      </c>
      <c r="Q49" s="5">
        <f>11*O49-N49-F49</f>
        <v>354</v>
      </c>
      <c r="R49" s="5">
        <f t="shared" si="20"/>
        <v>360</v>
      </c>
      <c r="S49" s="5"/>
      <c r="T49" s="1"/>
      <c r="U49" s="1">
        <f t="shared" si="4"/>
        <v>11.098360655737705</v>
      </c>
      <c r="V49" s="1">
        <f t="shared" si="5"/>
        <v>5.1967213114754101</v>
      </c>
      <c r="W49" s="1">
        <v>43.6</v>
      </c>
      <c r="X49" s="1">
        <v>4.5999999999999996</v>
      </c>
      <c r="Y49" s="1">
        <v>63.4</v>
      </c>
      <c r="Z49" s="1">
        <v>0</v>
      </c>
      <c r="AA49" s="1">
        <v>0</v>
      </c>
      <c r="AB49" s="1">
        <v>24</v>
      </c>
      <c r="AC49" s="1">
        <v>24</v>
      </c>
      <c r="AD49" s="1">
        <v>27.8</v>
      </c>
      <c r="AE49" s="1">
        <v>2.2000000000000002</v>
      </c>
      <c r="AF49" s="1">
        <v>8.1999999999999993</v>
      </c>
      <c r="AG49" s="1"/>
      <c r="AH49" s="1">
        <f t="shared" si="21"/>
        <v>247.79999999999998</v>
      </c>
      <c r="AI49" s="7">
        <v>10</v>
      </c>
      <c r="AJ49" s="10">
        <f t="shared" si="22"/>
        <v>36</v>
      </c>
      <c r="AK49" s="1">
        <f t="shared" si="23"/>
        <v>251.99999999999997</v>
      </c>
      <c r="AL49" s="1"/>
      <c r="AM49" s="1"/>
      <c r="AN49" s="1">
        <v>12</v>
      </c>
      <c r="AO49" s="1">
        <v>84</v>
      </c>
      <c r="AP49" s="10">
        <f t="shared" si="24"/>
        <v>0.42857142857142855</v>
      </c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100</v>
      </c>
      <c r="B50" s="1" t="s">
        <v>47</v>
      </c>
      <c r="C50" s="1">
        <v>104</v>
      </c>
      <c r="D50" s="1"/>
      <c r="E50" s="1">
        <v>71</v>
      </c>
      <c r="F50" s="1">
        <v>28</v>
      </c>
      <c r="G50" s="7">
        <v>0.7</v>
      </c>
      <c r="H50" s="1">
        <v>180</v>
      </c>
      <c r="I50" s="1" t="s">
        <v>44</v>
      </c>
      <c r="J50" s="1">
        <v>71</v>
      </c>
      <c r="K50" s="1">
        <f t="shared" si="19"/>
        <v>0</v>
      </c>
      <c r="L50" s="1"/>
      <c r="M50" s="1"/>
      <c r="N50" s="1">
        <v>96</v>
      </c>
      <c r="O50" s="1">
        <f t="shared" si="3"/>
        <v>14.2</v>
      </c>
      <c r="P50" s="5">
        <v>74.799999999999983</v>
      </c>
      <c r="Q50" s="5">
        <f t="shared" ref="Q50" si="27">14*O50-N50-F50</f>
        <v>74.799999999999983</v>
      </c>
      <c r="R50" s="5">
        <f t="shared" si="20"/>
        <v>96</v>
      </c>
      <c r="S50" s="5"/>
      <c r="T50" s="1"/>
      <c r="U50" s="1">
        <f t="shared" si="4"/>
        <v>15.492957746478874</v>
      </c>
      <c r="V50" s="1">
        <f t="shared" si="5"/>
        <v>8.7323943661971839</v>
      </c>
      <c r="W50" s="1">
        <v>12</v>
      </c>
      <c r="X50" s="1">
        <v>1</v>
      </c>
      <c r="Y50" s="1">
        <v>13.2</v>
      </c>
      <c r="Z50" s="1">
        <v>7.2</v>
      </c>
      <c r="AA50" s="1">
        <v>5</v>
      </c>
      <c r="AB50" s="1">
        <v>27.2</v>
      </c>
      <c r="AC50" s="1">
        <v>9.4</v>
      </c>
      <c r="AD50" s="1">
        <v>8</v>
      </c>
      <c r="AE50" s="1">
        <v>21.8</v>
      </c>
      <c r="AF50" s="1">
        <v>9.6</v>
      </c>
      <c r="AG50" s="1" t="s">
        <v>92</v>
      </c>
      <c r="AH50" s="1">
        <f t="shared" si="21"/>
        <v>52.359999999999985</v>
      </c>
      <c r="AI50" s="7">
        <v>8</v>
      </c>
      <c r="AJ50" s="10">
        <f t="shared" si="22"/>
        <v>12</v>
      </c>
      <c r="AK50" s="1">
        <f t="shared" si="23"/>
        <v>67.199999999999989</v>
      </c>
      <c r="AL50" s="1"/>
      <c r="AM50" s="1"/>
      <c r="AN50" s="1">
        <v>12</v>
      </c>
      <c r="AO50" s="1">
        <v>84</v>
      </c>
      <c r="AP50" s="10">
        <f t="shared" si="24"/>
        <v>0.14285714285714285</v>
      </c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101</v>
      </c>
      <c r="B51" s="1" t="s">
        <v>47</v>
      </c>
      <c r="C51" s="1">
        <v>125</v>
      </c>
      <c r="D51" s="1">
        <v>2</v>
      </c>
      <c r="E51" s="1">
        <v>36</v>
      </c>
      <c r="F51" s="1">
        <v>80</v>
      </c>
      <c r="G51" s="7">
        <v>0.7</v>
      </c>
      <c r="H51" s="1">
        <v>180</v>
      </c>
      <c r="I51" s="1" t="s">
        <v>44</v>
      </c>
      <c r="J51" s="1">
        <v>36</v>
      </c>
      <c r="K51" s="1">
        <f t="shared" si="19"/>
        <v>0</v>
      </c>
      <c r="L51" s="1"/>
      <c r="M51" s="1"/>
      <c r="N51" s="1">
        <v>0</v>
      </c>
      <c r="O51" s="1">
        <f t="shared" si="3"/>
        <v>7.2</v>
      </c>
      <c r="P51" s="5">
        <v>49.599999999999994</v>
      </c>
      <c r="Q51" s="5">
        <f>18*O51-N51-F51</f>
        <v>49.599999999999994</v>
      </c>
      <c r="R51" s="5">
        <f t="shared" si="20"/>
        <v>96</v>
      </c>
      <c r="S51" s="5"/>
      <c r="T51" s="1"/>
      <c r="U51" s="1">
        <f t="shared" si="4"/>
        <v>24.444444444444443</v>
      </c>
      <c r="V51" s="1">
        <f t="shared" si="5"/>
        <v>11.111111111111111</v>
      </c>
      <c r="W51" s="1">
        <v>7</v>
      </c>
      <c r="X51" s="1">
        <v>2.6</v>
      </c>
      <c r="Y51" s="1">
        <v>10.8</v>
      </c>
      <c r="Z51" s="1">
        <v>8.4</v>
      </c>
      <c r="AA51" s="1">
        <v>5</v>
      </c>
      <c r="AB51" s="1">
        <v>20.2</v>
      </c>
      <c r="AC51" s="1">
        <v>6</v>
      </c>
      <c r="AD51" s="1">
        <v>10.8</v>
      </c>
      <c r="AE51" s="1">
        <v>14.6</v>
      </c>
      <c r="AF51" s="1">
        <v>7.4</v>
      </c>
      <c r="AG51" s="1"/>
      <c r="AH51" s="1">
        <f t="shared" si="21"/>
        <v>34.719999999999992</v>
      </c>
      <c r="AI51" s="7">
        <v>8</v>
      </c>
      <c r="AJ51" s="10">
        <f t="shared" si="22"/>
        <v>12</v>
      </c>
      <c r="AK51" s="1">
        <f t="shared" si="23"/>
        <v>67.199999999999989</v>
      </c>
      <c r="AL51" s="1"/>
      <c r="AM51" s="1"/>
      <c r="AN51" s="1">
        <v>12</v>
      </c>
      <c r="AO51" s="1">
        <v>84</v>
      </c>
      <c r="AP51" s="10">
        <f t="shared" si="24"/>
        <v>0.14285714285714285</v>
      </c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102</v>
      </c>
      <c r="B52" s="1" t="s">
        <v>47</v>
      </c>
      <c r="C52" s="1">
        <v>134</v>
      </c>
      <c r="D52" s="1"/>
      <c r="E52" s="1">
        <v>23</v>
      </c>
      <c r="F52" s="1">
        <v>108</v>
      </c>
      <c r="G52" s="7">
        <v>0.7</v>
      </c>
      <c r="H52" s="1">
        <v>180</v>
      </c>
      <c r="I52" s="1" t="s">
        <v>44</v>
      </c>
      <c r="J52" s="1">
        <v>26</v>
      </c>
      <c r="K52" s="1">
        <f t="shared" si="19"/>
        <v>-3</v>
      </c>
      <c r="L52" s="1"/>
      <c r="M52" s="1"/>
      <c r="N52" s="1">
        <v>0</v>
      </c>
      <c r="O52" s="1">
        <f t="shared" si="3"/>
        <v>4.5999999999999996</v>
      </c>
      <c r="P52" s="5"/>
      <c r="Q52" s="5"/>
      <c r="R52" s="5">
        <f t="shared" si="20"/>
        <v>0</v>
      </c>
      <c r="S52" s="5"/>
      <c r="T52" s="1"/>
      <c r="U52" s="1">
        <f t="shared" si="4"/>
        <v>23.478260869565219</v>
      </c>
      <c r="V52" s="1">
        <f t="shared" si="5"/>
        <v>23.478260869565219</v>
      </c>
      <c r="W52" s="1">
        <v>5.6</v>
      </c>
      <c r="X52" s="1">
        <v>4.5999999999999996</v>
      </c>
      <c r="Y52" s="1">
        <v>8.8000000000000007</v>
      </c>
      <c r="Z52" s="1">
        <v>6.8</v>
      </c>
      <c r="AA52" s="1">
        <v>7</v>
      </c>
      <c r="AB52" s="1">
        <v>8.8000000000000007</v>
      </c>
      <c r="AC52" s="1">
        <v>11.8</v>
      </c>
      <c r="AD52" s="1">
        <v>18</v>
      </c>
      <c r="AE52" s="1">
        <v>11.4</v>
      </c>
      <c r="AF52" s="1">
        <v>6.6</v>
      </c>
      <c r="AG52" s="28" t="s">
        <v>45</v>
      </c>
      <c r="AH52" s="1">
        <f t="shared" si="21"/>
        <v>0</v>
      </c>
      <c r="AI52" s="7">
        <v>8</v>
      </c>
      <c r="AJ52" s="10">
        <f t="shared" si="22"/>
        <v>0</v>
      </c>
      <c r="AK52" s="1">
        <f t="shared" si="23"/>
        <v>0</v>
      </c>
      <c r="AL52" s="1"/>
      <c r="AM52" s="1"/>
      <c r="AN52" s="1">
        <v>12</v>
      </c>
      <c r="AO52" s="1">
        <v>84</v>
      </c>
      <c r="AP52" s="10">
        <f t="shared" si="24"/>
        <v>0</v>
      </c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103</v>
      </c>
      <c r="B53" s="1" t="s">
        <v>47</v>
      </c>
      <c r="C53" s="1">
        <v>646</v>
      </c>
      <c r="D53" s="1">
        <v>8</v>
      </c>
      <c r="E53" s="1">
        <v>581</v>
      </c>
      <c r="F53" s="1">
        <v>-2</v>
      </c>
      <c r="G53" s="7">
        <v>0.7</v>
      </c>
      <c r="H53" s="1">
        <v>180</v>
      </c>
      <c r="I53" s="1" t="s">
        <v>44</v>
      </c>
      <c r="J53" s="1">
        <v>592</v>
      </c>
      <c r="K53" s="1">
        <f t="shared" si="19"/>
        <v>-11</v>
      </c>
      <c r="L53" s="1"/>
      <c r="M53" s="1"/>
      <c r="N53" s="1">
        <v>384</v>
      </c>
      <c r="O53" s="1">
        <f t="shared" si="3"/>
        <v>116.2</v>
      </c>
      <c r="P53" s="5">
        <v>1012.4000000000001</v>
      </c>
      <c r="Q53" s="5">
        <f>11*O53-N53-F53</f>
        <v>896.2</v>
      </c>
      <c r="R53" s="5">
        <f t="shared" si="20"/>
        <v>864</v>
      </c>
      <c r="S53" s="5"/>
      <c r="T53" s="1"/>
      <c r="U53" s="1">
        <f t="shared" si="4"/>
        <v>10.72289156626506</v>
      </c>
      <c r="V53" s="1">
        <f t="shared" si="5"/>
        <v>3.2874354561101549</v>
      </c>
      <c r="W53" s="1">
        <v>70.8</v>
      </c>
      <c r="X53" s="1">
        <v>45.4</v>
      </c>
      <c r="Y53" s="1">
        <v>62</v>
      </c>
      <c r="Z53" s="1">
        <v>110.8</v>
      </c>
      <c r="AA53" s="1">
        <v>52.25</v>
      </c>
      <c r="AB53" s="1">
        <v>19.2</v>
      </c>
      <c r="AC53" s="1">
        <v>63.4</v>
      </c>
      <c r="AD53" s="1">
        <v>94.2</v>
      </c>
      <c r="AE53" s="1">
        <v>46.8</v>
      </c>
      <c r="AF53" s="1">
        <v>47.6</v>
      </c>
      <c r="AG53" s="1" t="s">
        <v>51</v>
      </c>
      <c r="AH53" s="1">
        <f t="shared" si="21"/>
        <v>627.34</v>
      </c>
      <c r="AI53" s="7">
        <v>8</v>
      </c>
      <c r="AJ53" s="10">
        <f t="shared" si="22"/>
        <v>108</v>
      </c>
      <c r="AK53" s="1">
        <f t="shared" si="23"/>
        <v>604.79999999999995</v>
      </c>
      <c r="AL53" s="1"/>
      <c r="AM53" s="1"/>
      <c r="AN53" s="1">
        <v>12</v>
      </c>
      <c r="AO53" s="1">
        <v>84</v>
      </c>
      <c r="AP53" s="10">
        <f t="shared" si="24"/>
        <v>1.2857142857142858</v>
      </c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104</v>
      </c>
      <c r="B54" s="1" t="s">
        <v>47</v>
      </c>
      <c r="C54" s="1">
        <v>451</v>
      </c>
      <c r="D54" s="1"/>
      <c r="E54" s="1">
        <v>361</v>
      </c>
      <c r="F54" s="1">
        <v>58</v>
      </c>
      <c r="G54" s="7">
        <v>0.9</v>
      </c>
      <c r="H54" s="1">
        <v>180</v>
      </c>
      <c r="I54" s="1" t="s">
        <v>44</v>
      </c>
      <c r="J54" s="1">
        <v>361</v>
      </c>
      <c r="K54" s="1">
        <f t="shared" si="19"/>
        <v>0</v>
      </c>
      <c r="L54" s="1"/>
      <c r="M54" s="1"/>
      <c r="N54" s="1">
        <v>0</v>
      </c>
      <c r="O54" s="1">
        <f t="shared" si="3"/>
        <v>72.2</v>
      </c>
      <c r="P54" s="5">
        <v>664</v>
      </c>
      <c r="Q54" s="5">
        <f>9*O54-N54-F54</f>
        <v>591.80000000000007</v>
      </c>
      <c r="R54" s="5">
        <f t="shared" si="20"/>
        <v>576</v>
      </c>
      <c r="S54" s="5"/>
      <c r="T54" s="1"/>
      <c r="U54" s="1">
        <f t="shared" si="4"/>
        <v>8.7811634349030463</v>
      </c>
      <c r="V54" s="1">
        <f t="shared" si="5"/>
        <v>0.80332409972299168</v>
      </c>
      <c r="W54" s="1">
        <v>17</v>
      </c>
      <c r="X54" s="1">
        <v>21.2</v>
      </c>
      <c r="Y54" s="1">
        <v>38</v>
      </c>
      <c r="Z54" s="1">
        <v>24.6</v>
      </c>
      <c r="AA54" s="1">
        <v>37.75</v>
      </c>
      <c r="AB54" s="1">
        <v>96.4</v>
      </c>
      <c r="AC54" s="1">
        <v>32</v>
      </c>
      <c r="AD54" s="1">
        <v>22.8</v>
      </c>
      <c r="AE54" s="1">
        <v>49.6</v>
      </c>
      <c r="AF54" s="1">
        <v>25.6</v>
      </c>
      <c r="AG54" s="15" t="s">
        <v>51</v>
      </c>
      <c r="AH54" s="1">
        <f t="shared" si="21"/>
        <v>532.62000000000012</v>
      </c>
      <c r="AI54" s="7">
        <v>8</v>
      </c>
      <c r="AJ54" s="10">
        <f t="shared" si="22"/>
        <v>72</v>
      </c>
      <c r="AK54" s="1">
        <f t="shared" si="23"/>
        <v>518.4</v>
      </c>
      <c r="AL54" s="1"/>
      <c r="AM54" s="1"/>
      <c r="AN54" s="1">
        <v>12</v>
      </c>
      <c r="AO54" s="1">
        <v>84</v>
      </c>
      <c r="AP54" s="10">
        <f t="shared" si="24"/>
        <v>0.8571428571428571</v>
      </c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105</v>
      </c>
      <c r="B55" s="1" t="s">
        <v>47</v>
      </c>
      <c r="C55" s="1">
        <v>145</v>
      </c>
      <c r="D55" s="1">
        <v>288</v>
      </c>
      <c r="E55" s="1">
        <v>241</v>
      </c>
      <c r="F55" s="1">
        <v>159</v>
      </c>
      <c r="G55" s="7">
        <v>0.9</v>
      </c>
      <c r="H55" s="1">
        <v>180</v>
      </c>
      <c r="I55" s="1" t="s">
        <v>44</v>
      </c>
      <c r="J55" s="1">
        <v>301</v>
      </c>
      <c r="K55" s="1">
        <f t="shared" si="19"/>
        <v>-60</v>
      </c>
      <c r="L55" s="1"/>
      <c r="M55" s="1"/>
      <c r="N55" s="1">
        <v>0</v>
      </c>
      <c r="O55" s="1">
        <f t="shared" si="3"/>
        <v>48.2</v>
      </c>
      <c r="P55" s="5">
        <v>419.40000000000009</v>
      </c>
      <c r="Q55" s="5">
        <f t="shared" ref="Q55:Q56" si="28">12*O55-N55-F55</f>
        <v>419.40000000000009</v>
      </c>
      <c r="R55" s="5">
        <f t="shared" si="20"/>
        <v>384</v>
      </c>
      <c r="S55" s="5"/>
      <c r="T55" s="1"/>
      <c r="U55" s="1">
        <f t="shared" si="4"/>
        <v>11.265560165975103</v>
      </c>
      <c r="V55" s="1">
        <f t="shared" si="5"/>
        <v>3.2987551867219915</v>
      </c>
      <c r="W55" s="1">
        <v>24</v>
      </c>
      <c r="X55" s="1">
        <v>30.2</v>
      </c>
      <c r="Y55" s="1">
        <v>27.8</v>
      </c>
      <c r="Z55" s="1">
        <v>32.6</v>
      </c>
      <c r="AA55" s="1">
        <v>23.75</v>
      </c>
      <c r="AB55" s="1">
        <v>85.4</v>
      </c>
      <c r="AC55" s="1">
        <v>27.2</v>
      </c>
      <c r="AD55" s="1">
        <v>27.8</v>
      </c>
      <c r="AE55" s="1">
        <v>49.6</v>
      </c>
      <c r="AF55" s="1">
        <v>27.2</v>
      </c>
      <c r="AG55" s="1" t="s">
        <v>51</v>
      </c>
      <c r="AH55" s="1">
        <f t="shared" si="21"/>
        <v>377.46000000000009</v>
      </c>
      <c r="AI55" s="7">
        <v>8</v>
      </c>
      <c r="AJ55" s="10">
        <f t="shared" si="22"/>
        <v>48</v>
      </c>
      <c r="AK55" s="1">
        <f t="shared" si="23"/>
        <v>345.6</v>
      </c>
      <c r="AL55" s="1"/>
      <c r="AM55" s="1"/>
      <c r="AN55" s="1">
        <v>12</v>
      </c>
      <c r="AO55" s="1">
        <v>84</v>
      </c>
      <c r="AP55" s="10">
        <f t="shared" si="24"/>
        <v>0.5714285714285714</v>
      </c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106</v>
      </c>
      <c r="B56" s="1" t="s">
        <v>43</v>
      </c>
      <c r="C56" s="1">
        <v>1280</v>
      </c>
      <c r="D56" s="1">
        <v>360</v>
      </c>
      <c r="E56" s="1">
        <v>750</v>
      </c>
      <c r="F56" s="1">
        <v>735</v>
      </c>
      <c r="G56" s="7">
        <v>1</v>
      </c>
      <c r="H56" s="1">
        <v>180</v>
      </c>
      <c r="I56" s="1" t="s">
        <v>44</v>
      </c>
      <c r="J56" s="1">
        <v>760</v>
      </c>
      <c r="K56" s="1">
        <f t="shared" si="19"/>
        <v>-10</v>
      </c>
      <c r="L56" s="1"/>
      <c r="M56" s="1"/>
      <c r="N56" s="1">
        <v>300</v>
      </c>
      <c r="O56" s="1">
        <f t="shared" si="3"/>
        <v>150</v>
      </c>
      <c r="P56" s="5">
        <v>765</v>
      </c>
      <c r="Q56" s="5">
        <f t="shared" si="28"/>
        <v>765</v>
      </c>
      <c r="R56" s="5">
        <f t="shared" si="20"/>
        <v>780</v>
      </c>
      <c r="S56" s="5"/>
      <c r="T56" s="1"/>
      <c r="U56" s="1">
        <f t="shared" si="4"/>
        <v>12.1</v>
      </c>
      <c r="V56" s="1">
        <f t="shared" si="5"/>
        <v>6.9</v>
      </c>
      <c r="W56" s="1">
        <v>126</v>
      </c>
      <c r="X56" s="1">
        <v>132</v>
      </c>
      <c r="Y56" s="1">
        <v>171</v>
      </c>
      <c r="Z56" s="1">
        <v>179</v>
      </c>
      <c r="AA56" s="1">
        <v>155</v>
      </c>
      <c r="AB56" s="1">
        <v>186</v>
      </c>
      <c r="AC56" s="1">
        <v>193</v>
      </c>
      <c r="AD56" s="1">
        <v>164</v>
      </c>
      <c r="AE56" s="1">
        <v>192</v>
      </c>
      <c r="AF56" s="1">
        <v>210</v>
      </c>
      <c r="AG56" s="1" t="s">
        <v>51</v>
      </c>
      <c r="AH56" s="1">
        <f t="shared" si="21"/>
        <v>765</v>
      </c>
      <c r="AI56" s="7">
        <v>5</v>
      </c>
      <c r="AJ56" s="10">
        <f t="shared" si="22"/>
        <v>156</v>
      </c>
      <c r="AK56" s="1">
        <f t="shared" si="23"/>
        <v>780</v>
      </c>
      <c r="AL56" s="1"/>
      <c r="AM56" s="1"/>
      <c r="AN56" s="1">
        <v>12</v>
      </c>
      <c r="AO56" s="1">
        <v>144</v>
      </c>
      <c r="AP56" s="10">
        <f t="shared" si="24"/>
        <v>1.0833333333333333</v>
      </c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107</v>
      </c>
      <c r="B57" s="1" t="s">
        <v>47</v>
      </c>
      <c r="C57" s="1">
        <v>1480</v>
      </c>
      <c r="D57" s="1">
        <v>120</v>
      </c>
      <c r="E57" s="1">
        <v>1107</v>
      </c>
      <c r="F57" s="1">
        <v>393</v>
      </c>
      <c r="G57" s="7">
        <v>1</v>
      </c>
      <c r="H57" s="1">
        <v>180</v>
      </c>
      <c r="I57" s="1" t="s">
        <v>44</v>
      </c>
      <c r="J57" s="1">
        <v>1103</v>
      </c>
      <c r="K57" s="1">
        <f t="shared" si="19"/>
        <v>4</v>
      </c>
      <c r="L57" s="1"/>
      <c r="M57" s="1"/>
      <c r="N57" s="1">
        <v>120</v>
      </c>
      <c r="O57" s="1">
        <f t="shared" si="3"/>
        <v>221.4</v>
      </c>
      <c r="P57" s="5">
        <v>1922.4</v>
      </c>
      <c r="Q57" s="5">
        <f>10*O57-N57-F57</f>
        <v>1701</v>
      </c>
      <c r="R57" s="5">
        <f t="shared" si="20"/>
        <v>1680</v>
      </c>
      <c r="S57" s="5"/>
      <c r="T57" s="1"/>
      <c r="U57" s="1">
        <f t="shared" si="4"/>
        <v>9.9051490514905147</v>
      </c>
      <c r="V57" s="1">
        <f t="shared" si="5"/>
        <v>2.3170731707317072</v>
      </c>
      <c r="W57" s="1">
        <v>115</v>
      </c>
      <c r="X57" s="1">
        <v>131.80000000000001</v>
      </c>
      <c r="Y57" s="1">
        <v>189.2</v>
      </c>
      <c r="Z57" s="1">
        <v>199.6</v>
      </c>
      <c r="AA57" s="1">
        <v>160</v>
      </c>
      <c r="AB57" s="1">
        <v>234</v>
      </c>
      <c r="AC57" s="1">
        <v>219.4</v>
      </c>
      <c r="AD57" s="1">
        <v>188.6</v>
      </c>
      <c r="AE57" s="1">
        <v>79.599999999999994</v>
      </c>
      <c r="AF57" s="1">
        <v>195</v>
      </c>
      <c r="AG57" s="1" t="s">
        <v>51</v>
      </c>
      <c r="AH57" s="1">
        <f t="shared" si="21"/>
        <v>1701</v>
      </c>
      <c r="AI57" s="7">
        <v>5</v>
      </c>
      <c r="AJ57" s="10">
        <f t="shared" si="22"/>
        <v>336</v>
      </c>
      <c r="AK57" s="1">
        <f t="shared" si="23"/>
        <v>1680</v>
      </c>
      <c r="AL57" s="1"/>
      <c r="AM57" s="1"/>
      <c r="AN57" s="1">
        <v>12</v>
      </c>
      <c r="AO57" s="1">
        <v>84</v>
      </c>
      <c r="AP57" s="10">
        <f t="shared" si="24"/>
        <v>4</v>
      </c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23" t="s">
        <v>108</v>
      </c>
      <c r="B58" s="23" t="s">
        <v>47</v>
      </c>
      <c r="C58" s="23"/>
      <c r="D58" s="23"/>
      <c r="E58" s="23"/>
      <c r="F58" s="23"/>
      <c r="G58" s="24">
        <v>0</v>
      </c>
      <c r="H58" s="23">
        <v>180</v>
      </c>
      <c r="I58" s="23" t="s">
        <v>44</v>
      </c>
      <c r="J58" s="23"/>
      <c r="K58" s="23">
        <f t="shared" si="19"/>
        <v>0</v>
      </c>
      <c r="L58" s="23"/>
      <c r="M58" s="23"/>
      <c r="N58" s="23"/>
      <c r="O58" s="23">
        <f t="shared" si="3"/>
        <v>0</v>
      </c>
      <c r="P58" s="25"/>
      <c r="Q58" s="25"/>
      <c r="R58" s="25"/>
      <c r="S58" s="25"/>
      <c r="T58" s="23"/>
      <c r="U58" s="23" t="e">
        <f t="shared" si="4"/>
        <v>#DIV/0!</v>
      </c>
      <c r="V58" s="23" t="e">
        <f t="shared" si="5"/>
        <v>#DIV/0!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0</v>
      </c>
      <c r="AF58" s="23">
        <v>0</v>
      </c>
      <c r="AG58" s="23" t="s">
        <v>49</v>
      </c>
      <c r="AH58" s="23"/>
      <c r="AI58" s="24">
        <v>8</v>
      </c>
      <c r="AJ58" s="26"/>
      <c r="AK58" s="23"/>
      <c r="AL58" s="23"/>
      <c r="AM58" s="23"/>
      <c r="AN58" s="23">
        <v>8</v>
      </c>
      <c r="AO58" s="23">
        <v>48</v>
      </c>
      <c r="AP58" s="26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23" t="s">
        <v>109</v>
      </c>
      <c r="B59" s="23" t="s">
        <v>47</v>
      </c>
      <c r="C59" s="23"/>
      <c r="D59" s="23"/>
      <c r="E59" s="23"/>
      <c r="F59" s="23"/>
      <c r="G59" s="24">
        <v>0</v>
      </c>
      <c r="H59" s="23">
        <v>180</v>
      </c>
      <c r="I59" s="23" t="s">
        <v>44</v>
      </c>
      <c r="J59" s="23"/>
      <c r="K59" s="23">
        <f t="shared" si="19"/>
        <v>0</v>
      </c>
      <c r="L59" s="23"/>
      <c r="M59" s="23"/>
      <c r="N59" s="23"/>
      <c r="O59" s="23">
        <f t="shared" si="3"/>
        <v>0</v>
      </c>
      <c r="P59" s="25"/>
      <c r="Q59" s="25"/>
      <c r="R59" s="25"/>
      <c r="S59" s="25"/>
      <c r="T59" s="23"/>
      <c r="U59" s="23" t="e">
        <f t="shared" si="4"/>
        <v>#DIV/0!</v>
      </c>
      <c r="V59" s="23" t="e">
        <f t="shared" si="5"/>
        <v>#DIV/0!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0</v>
      </c>
      <c r="AG59" s="23" t="s">
        <v>49</v>
      </c>
      <c r="AH59" s="23"/>
      <c r="AI59" s="24">
        <v>8</v>
      </c>
      <c r="AJ59" s="26"/>
      <c r="AK59" s="23"/>
      <c r="AL59" s="23"/>
      <c r="AM59" s="23"/>
      <c r="AN59" s="23">
        <v>6</v>
      </c>
      <c r="AO59" s="23">
        <v>72</v>
      </c>
      <c r="AP59" s="26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23" t="s">
        <v>110</v>
      </c>
      <c r="B60" s="23" t="s">
        <v>47</v>
      </c>
      <c r="C60" s="23"/>
      <c r="D60" s="23"/>
      <c r="E60" s="23"/>
      <c r="F60" s="23"/>
      <c r="G60" s="24">
        <v>0</v>
      </c>
      <c r="H60" s="23">
        <v>180</v>
      </c>
      <c r="I60" s="23" t="s">
        <v>44</v>
      </c>
      <c r="J60" s="23"/>
      <c r="K60" s="23">
        <f t="shared" si="19"/>
        <v>0</v>
      </c>
      <c r="L60" s="23"/>
      <c r="M60" s="23"/>
      <c r="N60" s="23"/>
      <c r="O60" s="23">
        <f t="shared" si="3"/>
        <v>0</v>
      </c>
      <c r="P60" s="25"/>
      <c r="Q60" s="25"/>
      <c r="R60" s="25"/>
      <c r="S60" s="25"/>
      <c r="T60" s="23"/>
      <c r="U60" s="23" t="e">
        <f t="shared" si="4"/>
        <v>#DIV/0!</v>
      </c>
      <c r="V60" s="23" t="e">
        <f t="shared" si="5"/>
        <v>#DIV/0!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0</v>
      </c>
      <c r="AG60" s="23" t="s">
        <v>49</v>
      </c>
      <c r="AH60" s="23"/>
      <c r="AI60" s="24">
        <v>8</v>
      </c>
      <c r="AJ60" s="26"/>
      <c r="AK60" s="23"/>
      <c r="AL60" s="23"/>
      <c r="AM60" s="23"/>
      <c r="AN60" s="23">
        <v>6</v>
      </c>
      <c r="AO60" s="23">
        <v>72</v>
      </c>
      <c r="AP60" s="26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23" t="s">
        <v>111</v>
      </c>
      <c r="B61" s="23" t="s">
        <v>43</v>
      </c>
      <c r="C61" s="23"/>
      <c r="D61" s="23"/>
      <c r="E61" s="23"/>
      <c r="F61" s="23"/>
      <c r="G61" s="24">
        <v>0</v>
      </c>
      <c r="H61" s="23">
        <v>180</v>
      </c>
      <c r="I61" s="23" t="s">
        <v>44</v>
      </c>
      <c r="J61" s="23"/>
      <c r="K61" s="23">
        <f t="shared" si="19"/>
        <v>0</v>
      </c>
      <c r="L61" s="23"/>
      <c r="M61" s="23"/>
      <c r="N61" s="23"/>
      <c r="O61" s="23">
        <f t="shared" si="3"/>
        <v>0</v>
      </c>
      <c r="P61" s="25"/>
      <c r="Q61" s="25"/>
      <c r="R61" s="25"/>
      <c r="S61" s="25"/>
      <c r="T61" s="23"/>
      <c r="U61" s="23" t="e">
        <f t="shared" si="4"/>
        <v>#DIV/0!</v>
      </c>
      <c r="V61" s="23" t="e">
        <f t="shared" si="5"/>
        <v>#DIV/0!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 t="s">
        <v>49</v>
      </c>
      <c r="AH61" s="23"/>
      <c r="AI61" s="24">
        <v>3.7</v>
      </c>
      <c r="AJ61" s="26"/>
      <c r="AK61" s="23"/>
      <c r="AL61" s="23"/>
      <c r="AM61" s="23"/>
      <c r="AN61" s="23">
        <v>14</v>
      </c>
      <c r="AO61" s="23">
        <v>126</v>
      </c>
      <c r="AP61" s="26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112</v>
      </c>
      <c r="B62" s="1" t="s">
        <v>47</v>
      </c>
      <c r="C62" s="1">
        <v>38</v>
      </c>
      <c r="D62" s="1">
        <v>420</v>
      </c>
      <c r="E62" s="1">
        <v>99</v>
      </c>
      <c r="F62" s="1">
        <v>322</v>
      </c>
      <c r="G62" s="7">
        <v>0.09</v>
      </c>
      <c r="H62" s="1">
        <v>180</v>
      </c>
      <c r="I62" s="1" t="s">
        <v>44</v>
      </c>
      <c r="J62" s="1">
        <v>113</v>
      </c>
      <c r="K62" s="1">
        <f t="shared" si="19"/>
        <v>-14</v>
      </c>
      <c r="L62" s="1"/>
      <c r="M62" s="1"/>
      <c r="N62" s="1">
        <v>420</v>
      </c>
      <c r="O62" s="1">
        <f t="shared" si="3"/>
        <v>19.8</v>
      </c>
      <c r="P62" s="5"/>
      <c r="Q62" s="5"/>
      <c r="R62" s="5">
        <f t="shared" ref="R62:R68" si="29">AI62*AJ62</f>
        <v>0</v>
      </c>
      <c r="S62" s="5"/>
      <c r="T62" s="1"/>
      <c r="U62" s="1">
        <f t="shared" si="4"/>
        <v>37.474747474747474</v>
      </c>
      <c r="V62" s="1">
        <f t="shared" si="5"/>
        <v>37.474747474747474</v>
      </c>
      <c r="W62" s="1">
        <v>39</v>
      </c>
      <c r="X62" s="1">
        <v>93.8</v>
      </c>
      <c r="Y62" s="1">
        <v>37.200000000000003</v>
      </c>
      <c r="Z62" s="1">
        <v>57.8</v>
      </c>
      <c r="AA62" s="1">
        <v>31.75</v>
      </c>
      <c r="AB62" s="1">
        <v>83.4</v>
      </c>
      <c r="AC62" s="1">
        <v>66.599999999999994</v>
      </c>
      <c r="AD62" s="1">
        <v>0</v>
      </c>
      <c r="AE62" s="1">
        <v>0</v>
      </c>
      <c r="AF62" s="1">
        <v>0</v>
      </c>
      <c r="AG62" s="1" t="s">
        <v>85</v>
      </c>
      <c r="AH62" s="1">
        <f t="shared" ref="AH62:AH68" si="30">G62*Q62</f>
        <v>0</v>
      </c>
      <c r="AI62" s="7">
        <v>30</v>
      </c>
      <c r="AJ62" s="10">
        <f t="shared" ref="AJ62:AJ68" si="31">MROUND(Q62, AI62*AN62)/AI62</f>
        <v>0</v>
      </c>
      <c r="AK62" s="1">
        <f t="shared" ref="AK62:AK68" si="32">AJ62*AI62*G62</f>
        <v>0</v>
      </c>
      <c r="AL62" s="1"/>
      <c r="AM62" s="1"/>
      <c r="AN62" s="1">
        <v>14</v>
      </c>
      <c r="AO62" s="1">
        <v>126</v>
      </c>
      <c r="AP62" s="10">
        <f t="shared" ref="AP62:AP68" si="33">AJ62/AO62</f>
        <v>0</v>
      </c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113</v>
      </c>
      <c r="B63" s="1" t="s">
        <v>47</v>
      </c>
      <c r="C63" s="1">
        <v>2305</v>
      </c>
      <c r="D63" s="1"/>
      <c r="E63" s="1">
        <v>1278</v>
      </c>
      <c r="F63" s="1">
        <v>796</v>
      </c>
      <c r="G63" s="7">
        <v>0.25</v>
      </c>
      <c r="H63" s="1">
        <v>180</v>
      </c>
      <c r="I63" s="1" t="s">
        <v>44</v>
      </c>
      <c r="J63" s="1">
        <v>1276</v>
      </c>
      <c r="K63" s="1">
        <f t="shared" si="19"/>
        <v>2</v>
      </c>
      <c r="L63" s="1"/>
      <c r="M63" s="1"/>
      <c r="N63" s="1">
        <v>0</v>
      </c>
      <c r="O63" s="1">
        <f t="shared" si="3"/>
        <v>255.6</v>
      </c>
      <c r="P63" s="5">
        <v>2271.1999999999998</v>
      </c>
      <c r="Q63" s="5">
        <f>10*O63-N63-F63</f>
        <v>1760</v>
      </c>
      <c r="R63" s="5">
        <f t="shared" si="29"/>
        <v>1680</v>
      </c>
      <c r="S63" s="5"/>
      <c r="T63" s="1"/>
      <c r="U63" s="1">
        <f t="shared" si="4"/>
        <v>9.6870109546165892</v>
      </c>
      <c r="V63" s="1">
        <f t="shared" si="5"/>
        <v>3.1142410015649453</v>
      </c>
      <c r="W63" s="1">
        <v>153.4</v>
      </c>
      <c r="X63" s="1">
        <v>122</v>
      </c>
      <c r="Y63" s="1">
        <v>251.4</v>
      </c>
      <c r="Z63" s="1">
        <v>237.8</v>
      </c>
      <c r="AA63" s="1">
        <v>236.75</v>
      </c>
      <c r="AB63" s="1">
        <v>295</v>
      </c>
      <c r="AC63" s="1">
        <v>141.4</v>
      </c>
      <c r="AD63" s="1">
        <v>191</v>
      </c>
      <c r="AE63" s="1">
        <v>211.2</v>
      </c>
      <c r="AF63" s="1">
        <v>199.4</v>
      </c>
      <c r="AG63" s="1" t="s">
        <v>51</v>
      </c>
      <c r="AH63" s="1">
        <f t="shared" si="30"/>
        <v>440</v>
      </c>
      <c r="AI63" s="7">
        <v>12</v>
      </c>
      <c r="AJ63" s="10">
        <f t="shared" si="31"/>
        <v>140</v>
      </c>
      <c r="AK63" s="1">
        <f t="shared" si="32"/>
        <v>420</v>
      </c>
      <c r="AL63" s="1"/>
      <c r="AM63" s="1"/>
      <c r="AN63" s="1">
        <v>14</v>
      </c>
      <c r="AO63" s="1">
        <v>70</v>
      </c>
      <c r="AP63" s="10">
        <f t="shared" si="33"/>
        <v>2</v>
      </c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4" t="s">
        <v>114</v>
      </c>
      <c r="B64" s="1" t="s">
        <v>47</v>
      </c>
      <c r="C64" s="1"/>
      <c r="D64" s="1">
        <v>168</v>
      </c>
      <c r="E64" s="1">
        <v>145</v>
      </c>
      <c r="F64" s="1">
        <v>23</v>
      </c>
      <c r="G64" s="7">
        <v>0.25</v>
      </c>
      <c r="H64" s="1">
        <v>180</v>
      </c>
      <c r="I64" s="1" t="s">
        <v>44</v>
      </c>
      <c r="J64" s="1">
        <v>145</v>
      </c>
      <c r="K64" s="1">
        <f t="shared" si="19"/>
        <v>0</v>
      </c>
      <c r="L64" s="1"/>
      <c r="M64" s="1"/>
      <c r="N64" s="1">
        <v>0</v>
      </c>
      <c r="O64" s="1">
        <f t="shared" si="3"/>
        <v>29</v>
      </c>
      <c r="P64" s="5">
        <v>267</v>
      </c>
      <c r="Q64" s="5">
        <f>10*O64-N64-F64</f>
        <v>267</v>
      </c>
      <c r="R64" s="5">
        <f t="shared" si="29"/>
        <v>336</v>
      </c>
      <c r="S64" s="5"/>
      <c r="T64" s="1"/>
      <c r="U64" s="1">
        <f t="shared" si="4"/>
        <v>12.379310344827585</v>
      </c>
      <c r="V64" s="1">
        <f t="shared" si="5"/>
        <v>0.7931034482758621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 t="s">
        <v>85</v>
      </c>
      <c r="AH64" s="1">
        <f t="shared" si="30"/>
        <v>66.75</v>
      </c>
      <c r="AI64" s="7">
        <v>12</v>
      </c>
      <c r="AJ64" s="10">
        <f t="shared" si="31"/>
        <v>28</v>
      </c>
      <c r="AK64" s="1">
        <f t="shared" si="32"/>
        <v>84</v>
      </c>
      <c r="AL64" s="1"/>
      <c r="AM64" s="1"/>
      <c r="AN64" s="1">
        <v>14</v>
      </c>
      <c r="AO64" s="1">
        <v>70</v>
      </c>
      <c r="AP64" s="10">
        <f t="shared" si="33"/>
        <v>0.4</v>
      </c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s="38" customFormat="1" x14ac:dyDescent="0.25">
      <c r="A65" s="34" t="s">
        <v>115</v>
      </c>
      <c r="B65" s="34" t="s">
        <v>47</v>
      </c>
      <c r="C65" s="34">
        <v>198</v>
      </c>
      <c r="D65" s="34"/>
      <c r="E65" s="34">
        <v>59</v>
      </c>
      <c r="F65" s="34">
        <v>106</v>
      </c>
      <c r="G65" s="35">
        <v>7.0000000000000007E-2</v>
      </c>
      <c r="H65" s="34">
        <v>180</v>
      </c>
      <c r="I65" s="34" t="s">
        <v>44</v>
      </c>
      <c r="J65" s="34">
        <v>59</v>
      </c>
      <c r="K65" s="34">
        <f t="shared" si="19"/>
        <v>0</v>
      </c>
      <c r="L65" s="34"/>
      <c r="M65" s="34"/>
      <c r="N65" s="34">
        <v>0</v>
      </c>
      <c r="O65" s="34">
        <f t="shared" si="3"/>
        <v>11.8</v>
      </c>
      <c r="P65" s="36">
        <v>153.60000000000002</v>
      </c>
      <c r="Q65" s="36">
        <f>22*O65-N65-F65</f>
        <v>153.60000000000002</v>
      </c>
      <c r="R65" s="36">
        <f t="shared" si="29"/>
        <v>300</v>
      </c>
      <c r="S65" s="36"/>
      <c r="T65" s="34"/>
      <c r="U65" s="34">
        <f t="shared" si="4"/>
        <v>34.406779661016948</v>
      </c>
      <c r="V65" s="34">
        <f t="shared" si="5"/>
        <v>8.9830508474576263</v>
      </c>
      <c r="W65" s="34">
        <v>24.8</v>
      </c>
      <c r="X65" s="34">
        <v>34.200000000000003</v>
      </c>
      <c r="Y65" s="34">
        <v>22.2</v>
      </c>
      <c r="Z65" s="34">
        <v>33.6</v>
      </c>
      <c r="AA65" s="34">
        <v>31</v>
      </c>
      <c r="AB65" s="34">
        <v>0</v>
      </c>
      <c r="AC65" s="34">
        <v>0</v>
      </c>
      <c r="AD65" s="34">
        <v>0</v>
      </c>
      <c r="AE65" s="34">
        <v>0</v>
      </c>
      <c r="AF65" s="34">
        <v>0</v>
      </c>
      <c r="AG65" s="34" t="s">
        <v>136</v>
      </c>
      <c r="AH65" s="34">
        <f t="shared" si="30"/>
        <v>10.752000000000002</v>
      </c>
      <c r="AI65" s="35">
        <v>30</v>
      </c>
      <c r="AJ65" s="37">
        <f t="shared" si="31"/>
        <v>10</v>
      </c>
      <c r="AK65" s="34">
        <f t="shared" si="32"/>
        <v>21.000000000000004</v>
      </c>
      <c r="AL65" s="34"/>
      <c r="AM65" s="34"/>
      <c r="AN65" s="34">
        <v>10</v>
      </c>
      <c r="AO65" s="34">
        <v>100</v>
      </c>
      <c r="AP65" s="37">
        <f t="shared" si="33"/>
        <v>0.1</v>
      </c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</row>
    <row r="66" spans="1:53" x14ac:dyDescent="0.25">
      <c r="A66" s="1" t="s">
        <v>116</v>
      </c>
      <c r="B66" s="1" t="s">
        <v>47</v>
      </c>
      <c r="C66" s="1">
        <v>889</v>
      </c>
      <c r="D66" s="1">
        <v>673</v>
      </c>
      <c r="E66" s="1">
        <v>1341</v>
      </c>
      <c r="F66" s="1">
        <v>70</v>
      </c>
      <c r="G66" s="7">
        <v>0.3</v>
      </c>
      <c r="H66" s="1">
        <v>180</v>
      </c>
      <c r="I66" s="1" t="s">
        <v>44</v>
      </c>
      <c r="J66" s="1">
        <v>1327</v>
      </c>
      <c r="K66" s="1">
        <f t="shared" ref="K66:K77" si="34">E66-J66</f>
        <v>14</v>
      </c>
      <c r="L66" s="1"/>
      <c r="M66" s="1"/>
      <c r="N66" s="1">
        <v>336</v>
      </c>
      <c r="O66" s="1">
        <f t="shared" si="3"/>
        <v>268.2</v>
      </c>
      <c r="P66" s="5">
        <v>2544.1999999999998</v>
      </c>
      <c r="Q66" s="5">
        <f>11*O66-N66-F66</f>
        <v>2544.1999999999998</v>
      </c>
      <c r="R66" s="5">
        <f t="shared" si="29"/>
        <v>2520</v>
      </c>
      <c r="S66" s="5"/>
      <c r="T66" s="1"/>
      <c r="U66" s="1">
        <f t="shared" si="4"/>
        <v>10.909768829231917</v>
      </c>
      <c r="V66" s="1">
        <f t="shared" si="5"/>
        <v>1.5137956748695005</v>
      </c>
      <c r="W66" s="1">
        <v>138</v>
      </c>
      <c r="X66" s="1">
        <v>127.2</v>
      </c>
      <c r="Y66" s="1">
        <v>224.8</v>
      </c>
      <c r="Z66" s="1">
        <v>145.4</v>
      </c>
      <c r="AA66" s="1">
        <v>156.75</v>
      </c>
      <c r="AB66" s="1">
        <v>250.4</v>
      </c>
      <c r="AC66" s="1">
        <v>96.4</v>
      </c>
      <c r="AD66" s="1">
        <v>137</v>
      </c>
      <c r="AE66" s="1">
        <v>170</v>
      </c>
      <c r="AF66" s="1">
        <v>190.4</v>
      </c>
      <c r="AG66" s="1"/>
      <c r="AH66" s="1">
        <f t="shared" si="30"/>
        <v>763.25999999999988</v>
      </c>
      <c r="AI66" s="7">
        <v>12</v>
      </c>
      <c r="AJ66" s="10">
        <f t="shared" si="31"/>
        <v>210</v>
      </c>
      <c r="AK66" s="1">
        <f t="shared" si="32"/>
        <v>756</v>
      </c>
      <c r="AL66" s="1"/>
      <c r="AM66" s="1"/>
      <c r="AN66" s="1">
        <v>14</v>
      </c>
      <c r="AO66" s="1">
        <v>70</v>
      </c>
      <c r="AP66" s="10">
        <f t="shared" si="33"/>
        <v>3</v>
      </c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117</v>
      </c>
      <c r="B67" s="1" t="s">
        <v>43</v>
      </c>
      <c r="C67" s="1">
        <v>271.7</v>
      </c>
      <c r="D67" s="1">
        <v>165.5</v>
      </c>
      <c r="E67" s="1">
        <v>210.8</v>
      </c>
      <c r="F67" s="1">
        <v>172.4</v>
      </c>
      <c r="G67" s="7">
        <v>1</v>
      </c>
      <c r="H67" s="1">
        <v>180</v>
      </c>
      <c r="I67" s="1" t="s">
        <v>118</v>
      </c>
      <c r="J67" s="1">
        <v>209.2</v>
      </c>
      <c r="K67" s="1">
        <f t="shared" si="34"/>
        <v>1.6000000000000227</v>
      </c>
      <c r="L67" s="1"/>
      <c r="M67" s="1"/>
      <c r="N67" s="1">
        <v>162</v>
      </c>
      <c r="O67" s="1">
        <f t="shared" si="3"/>
        <v>42.160000000000004</v>
      </c>
      <c r="P67" s="5">
        <v>171.52000000000007</v>
      </c>
      <c r="Q67" s="5">
        <f t="shared" ref="Q67:Q68" si="35">12*O67-N67-F67</f>
        <v>171.52000000000007</v>
      </c>
      <c r="R67" s="5">
        <f t="shared" si="29"/>
        <v>162</v>
      </c>
      <c r="S67" s="5"/>
      <c r="T67" s="1"/>
      <c r="U67" s="1">
        <f t="shared" si="4"/>
        <v>11.774193548387096</v>
      </c>
      <c r="V67" s="1">
        <f t="shared" si="5"/>
        <v>7.9316888045540788</v>
      </c>
      <c r="W67" s="1">
        <v>37.1</v>
      </c>
      <c r="X67" s="1">
        <v>34.200000000000003</v>
      </c>
      <c r="Y67" s="1">
        <v>36.479999999999997</v>
      </c>
      <c r="Z67" s="1">
        <v>57.239999999999988</v>
      </c>
      <c r="AA67" s="1">
        <v>32.049999999999997</v>
      </c>
      <c r="AB67" s="1">
        <v>46.491999999999997</v>
      </c>
      <c r="AC67" s="1">
        <v>40.4</v>
      </c>
      <c r="AD67" s="1">
        <v>32.22</v>
      </c>
      <c r="AE67" s="1">
        <v>33.92</v>
      </c>
      <c r="AF67" s="1">
        <v>49.44</v>
      </c>
      <c r="AG67" s="1"/>
      <c r="AH67" s="1">
        <f t="shared" si="30"/>
        <v>171.52000000000007</v>
      </c>
      <c r="AI67" s="7">
        <v>1.8</v>
      </c>
      <c r="AJ67" s="10">
        <f t="shared" si="31"/>
        <v>90</v>
      </c>
      <c r="AK67" s="1">
        <f t="shared" si="32"/>
        <v>162</v>
      </c>
      <c r="AL67" s="1"/>
      <c r="AM67" s="1"/>
      <c r="AN67" s="1">
        <v>18</v>
      </c>
      <c r="AO67" s="1">
        <v>234</v>
      </c>
      <c r="AP67" s="10">
        <f t="shared" si="33"/>
        <v>0.38461538461538464</v>
      </c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119</v>
      </c>
      <c r="B68" s="1" t="s">
        <v>47</v>
      </c>
      <c r="C68" s="1">
        <v>811</v>
      </c>
      <c r="D68" s="1">
        <v>504</v>
      </c>
      <c r="E68" s="1">
        <v>1029</v>
      </c>
      <c r="F68" s="1">
        <v>-1</v>
      </c>
      <c r="G68" s="7">
        <v>0.3</v>
      </c>
      <c r="H68" s="1">
        <v>180</v>
      </c>
      <c r="I68" s="1" t="s">
        <v>44</v>
      </c>
      <c r="J68" s="1">
        <v>1043</v>
      </c>
      <c r="K68" s="1">
        <f t="shared" si="34"/>
        <v>-14</v>
      </c>
      <c r="L68" s="1"/>
      <c r="M68" s="1"/>
      <c r="N68" s="1">
        <v>1176</v>
      </c>
      <c r="O68" s="1">
        <f t="shared" si="3"/>
        <v>205.8</v>
      </c>
      <c r="P68" s="5">
        <v>1294.6000000000004</v>
      </c>
      <c r="Q68" s="5">
        <f t="shared" si="35"/>
        <v>1294.6000000000004</v>
      </c>
      <c r="R68" s="5">
        <f t="shared" si="29"/>
        <v>1344</v>
      </c>
      <c r="S68" s="5"/>
      <c r="T68" s="1"/>
      <c r="U68" s="1">
        <f t="shared" si="4"/>
        <v>12.240038872691933</v>
      </c>
      <c r="V68" s="1">
        <f t="shared" si="5"/>
        <v>5.7094266277939747</v>
      </c>
      <c r="W68" s="1">
        <v>166.4</v>
      </c>
      <c r="X68" s="1">
        <v>114.4</v>
      </c>
      <c r="Y68" s="1">
        <v>187</v>
      </c>
      <c r="Z68" s="1">
        <v>181.2</v>
      </c>
      <c r="AA68" s="1">
        <v>172.5</v>
      </c>
      <c r="AB68" s="1">
        <v>263</v>
      </c>
      <c r="AC68" s="1">
        <v>127.8</v>
      </c>
      <c r="AD68" s="1">
        <v>139.6</v>
      </c>
      <c r="AE68" s="1">
        <v>105.6</v>
      </c>
      <c r="AF68" s="1">
        <v>167.8</v>
      </c>
      <c r="AG68" s="1"/>
      <c r="AH68" s="1">
        <f t="shared" si="30"/>
        <v>388.38000000000011</v>
      </c>
      <c r="AI68" s="7">
        <v>12</v>
      </c>
      <c r="AJ68" s="10">
        <f t="shared" si="31"/>
        <v>112</v>
      </c>
      <c r="AK68" s="1">
        <f t="shared" si="32"/>
        <v>403.2</v>
      </c>
      <c r="AL68" s="1"/>
      <c r="AM68" s="1"/>
      <c r="AN68" s="1">
        <v>14</v>
      </c>
      <c r="AO68" s="1">
        <v>70</v>
      </c>
      <c r="AP68" s="10">
        <f t="shared" si="33"/>
        <v>1.6</v>
      </c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6" t="s">
        <v>120</v>
      </c>
      <c r="B69" s="16" t="s">
        <v>47</v>
      </c>
      <c r="C69" s="16">
        <v>2</v>
      </c>
      <c r="D69" s="16"/>
      <c r="E69" s="16">
        <v>2</v>
      </c>
      <c r="F69" s="16"/>
      <c r="G69" s="17">
        <v>0</v>
      </c>
      <c r="H69" s="16" t="e">
        <v>#N/A</v>
      </c>
      <c r="I69" s="16" t="s">
        <v>59</v>
      </c>
      <c r="J69" s="16">
        <v>2</v>
      </c>
      <c r="K69" s="16">
        <f t="shared" si="34"/>
        <v>0</v>
      </c>
      <c r="L69" s="16"/>
      <c r="M69" s="16"/>
      <c r="N69" s="16"/>
      <c r="O69" s="16">
        <f t="shared" si="3"/>
        <v>0.4</v>
      </c>
      <c r="P69" s="18"/>
      <c r="Q69" s="18"/>
      <c r="R69" s="18"/>
      <c r="S69" s="18"/>
      <c r="T69" s="16"/>
      <c r="U69" s="16">
        <f t="shared" si="4"/>
        <v>0</v>
      </c>
      <c r="V69" s="16">
        <f t="shared" si="5"/>
        <v>0</v>
      </c>
      <c r="W69" s="16">
        <v>0</v>
      </c>
      <c r="X69" s="16">
        <v>0</v>
      </c>
      <c r="Y69" s="16">
        <v>1.8</v>
      </c>
      <c r="Z69" s="16">
        <v>5.2</v>
      </c>
      <c r="AA69" s="16">
        <v>8.75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 t="s">
        <v>121</v>
      </c>
      <c r="AH69" s="16"/>
      <c r="AI69" s="17"/>
      <c r="AJ69" s="19"/>
      <c r="AK69" s="16"/>
      <c r="AL69" s="16"/>
      <c r="AM69" s="16"/>
      <c r="AN69" s="16"/>
      <c r="AO69" s="16"/>
      <c r="AP69" s="19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6" t="s">
        <v>122</v>
      </c>
      <c r="B70" s="16" t="s">
        <v>47</v>
      </c>
      <c r="C70" s="16">
        <v>235</v>
      </c>
      <c r="D70" s="16"/>
      <c r="E70" s="16">
        <v>46</v>
      </c>
      <c r="F70" s="16">
        <v>187</v>
      </c>
      <c r="G70" s="17">
        <v>0</v>
      </c>
      <c r="H70" s="16">
        <v>365</v>
      </c>
      <c r="I70" s="16" t="s">
        <v>59</v>
      </c>
      <c r="J70" s="16">
        <v>46</v>
      </c>
      <c r="K70" s="16">
        <f t="shared" si="34"/>
        <v>0</v>
      </c>
      <c r="L70" s="16"/>
      <c r="M70" s="16"/>
      <c r="N70" s="16"/>
      <c r="O70" s="16">
        <f t="shared" si="3"/>
        <v>9.1999999999999993</v>
      </c>
      <c r="P70" s="18"/>
      <c r="Q70" s="18"/>
      <c r="R70" s="18"/>
      <c r="S70" s="18"/>
      <c r="T70" s="16"/>
      <c r="U70" s="16">
        <f t="shared" si="4"/>
        <v>20.326086956521742</v>
      </c>
      <c r="V70" s="16">
        <f t="shared" si="5"/>
        <v>20.326086956521742</v>
      </c>
      <c r="W70" s="16">
        <v>9</v>
      </c>
      <c r="X70" s="16">
        <v>1.6</v>
      </c>
      <c r="Y70" s="16">
        <v>4.4000000000000004</v>
      </c>
      <c r="Z70" s="16">
        <v>9</v>
      </c>
      <c r="AA70" s="16">
        <v>7.25</v>
      </c>
      <c r="AB70" s="16">
        <v>9</v>
      </c>
      <c r="AC70" s="16">
        <v>4.2</v>
      </c>
      <c r="AD70" s="16">
        <v>1.6</v>
      </c>
      <c r="AE70" s="16">
        <v>5.6</v>
      </c>
      <c r="AF70" s="16">
        <v>7</v>
      </c>
      <c r="AG70" s="22" t="s">
        <v>133</v>
      </c>
      <c r="AH70" s="16"/>
      <c r="AI70" s="17"/>
      <c r="AJ70" s="19"/>
      <c r="AK70" s="16"/>
      <c r="AL70" s="16"/>
      <c r="AM70" s="16"/>
      <c r="AN70" s="16"/>
      <c r="AO70" s="16"/>
      <c r="AP70" s="19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23" t="s">
        <v>123</v>
      </c>
      <c r="B71" s="23" t="s">
        <v>47</v>
      </c>
      <c r="C71" s="23"/>
      <c r="D71" s="23"/>
      <c r="E71" s="23"/>
      <c r="F71" s="23"/>
      <c r="G71" s="24">
        <v>0</v>
      </c>
      <c r="H71" s="23">
        <v>180</v>
      </c>
      <c r="I71" s="23" t="s">
        <v>44</v>
      </c>
      <c r="J71" s="23">
        <v>6</v>
      </c>
      <c r="K71" s="23">
        <f t="shared" si="34"/>
        <v>-6</v>
      </c>
      <c r="L71" s="23"/>
      <c r="M71" s="23"/>
      <c r="N71" s="23"/>
      <c r="O71" s="23">
        <f t="shared" ref="O71:O77" si="36">E71/5</f>
        <v>0</v>
      </c>
      <c r="P71" s="25"/>
      <c r="Q71" s="25"/>
      <c r="R71" s="25"/>
      <c r="S71" s="25"/>
      <c r="T71" s="23"/>
      <c r="U71" s="23" t="e">
        <f t="shared" ref="U71:U77" si="37">(F71+N71+R71)/O71</f>
        <v>#DIV/0!</v>
      </c>
      <c r="V71" s="23" t="e">
        <f t="shared" ref="V71:V77" si="38">(F71+N71)/O71</f>
        <v>#DIV/0!</v>
      </c>
      <c r="W71" s="23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3">
        <v>0</v>
      </c>
      <c r="AG71" s="23" t="s">
        <v>49</v>
      </c>
      <c r="AH71" s="23"/>
      <c r="AI71" s="24">
        <v>14</v>
      </c>
      <c r="AJ71" s="26"/>
      <c r="AK71" s="23"/>
      <c r="AL71" s="23"/>
      <c r="AM71" s="23"/>
      <c r="AN71" s="23">
        <v>14</v>
      </c>
      <c r="AO71" s="23">
        <v>70</v>
      </c>
      <c r="AP71" s="26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23" t="s">
        <v>124</v>
      </c>
      <c r="B72" s="23" t="s">
        <v>47</v>
      </c>
      <c r="C72" s="23"/>
      <c r="D72" s="23"/>
      <c r="E72" s="23"/>
      <c r="F72" s="23"/>
      <c r="G72" s="24">
        <v>0</v>
      </c>
      <c r="H72" s="23">
        <v>180</v>
      </c>
      <c r="I72" s="23" t="s">
        <v>44</v>
      </c>
      <c r="J72" s="23"/>
      <c r="K72" s="23">
        <f t="shared" si="34"/>
        <v>0</v>
      </c>
      <c r="L72" s="23"/>
      <c r="M72" s="23"/>
      <c r="N72" s="23"/>
      <c r="O72" s="23">
        <f t="shared" si="36"/>
        <v>0</v>
      </c>
      <c r="P72" s="25"/>
      <c r="Q72" s="25"/>
      <c r="R72" s="25"/>
      <c r="S72" s="25"/>
      <c r="T72" s="23"/>
      <c r="U72" s="23" t="e">
        <f t="shared" si="37"/>
        <v>#DIV/0!</v>
      </c>
      <c r="V72" s="23" t="e">
        <f t="shared" si="38"/>
        <v>#DIV/0!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 t="s">
        <v>49</v>
      </c>
      <c r="AH72" s="23"/>
      <c r="AI72" s="24">
        <v>8</v>
      </c>
      <c r="AJ72" s="26"/>
      <c r="AK72" s="23"/>
      <c r="AL72" s="23"/>
      <c r="AM72" s="23"/>
      <c r="AN72" s="23">
        <v>14</v>
      </c>
      <c r="AO72" s="23">
        <v>70</v>
      </c>
      <c r="AP72" s="26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125</v>
      </c>
      <c r="B73" s="1" t="s">
        <v>47</v>
      </c>
      <c r="C73" s="1">
        <v>1265</v>
      </c>
      <c r="D73" s="1">
        <v>529</v>
      </c>
      <c r="E73" s="1">
        <v>1262</v>
      </c>
      <c r="F73" s="1">
        <v>313</v>
      </c>
      <c r="G73" s="7">
        <v>0.25</v>
      </c>
      <c r="H73" s="1">
        <v>180</v>
      </c>
      <c r="I73" s="1" t="s">
        <v>44</v>
      </c>
      <c r="J73" s="1">
        <v>1267</v>
      </c>
      <c r="K73" s="1">
        <f t="shared" si="34"/>
        <v>-5</v>
      </c>
      <c r="L73" s="1"/>
      <c r="M73" s="1"/>
      <c r="N73" s="1">
        <v>840</v>
      </c>
      <c r="O73" s="1">
        <f t="shared" si="36"/>
        <v>252.4</v>
      </c>
      <c r="P73" s="5">
        <v>1875.8000000000002</v>
      </c>
      <c r="Q73" s="5">
        <f t="shared" ref="Q73:Q76" si="39">12*O73-N73-F73</f>
        <v>1875.8000000000002</v>
      </c>
      <c r="R73" s="5">
        <f>AI73*AJ73</f>
        <v>1848</v>
      </c>
      <c r="S73" s="5"/>
      <c r="T73" s="1"/>
      <c r="U73" s="1">
        <f t="shared" si="37"/>
        <v>11.88985736925515</v>
      </c>
      <c r="V73" s="1">
        <f t="shared" si="38"/>
        <v>4.5681458003169571</v>
      </c>
      <c r="W73" s="1">
        <v>174.4</v>
      </c>
      <c r="X73" s="1">
        <v>151.80000000000001</v>
      </c>
      <c r="Y73" s="1">
        <v>289</v>
      </c>
      <c r="Z73" s="1">
        <v>239.6</v>
      </c>
      <c r="AA73" s="1">
        <v>242.25</v>
      </c>
      <c r="AB73" s="1">
        <v>327.2</v>
      </c>
      <c r="AC73" s="1">
        <v>198.6</v>
      </c>
      <c r="AD73" s="1">
        <v>192.4</v>
      </c>
      <c r="AE73" s="1">
        <v>229.4</v>
      </c>
      <c r="AF73" s="1">
        <v>210.6</v>
      </c>
      <c r="AG73" s="1" t="s">
        <v>98</v>
      </c>
      <c r="AH73" s="1">
        <f>G73*Q73</f>
        <v>468.95000000000005</v>
      </c>
      <c r="AI73" s="7">
        <v>12</v>
      </c>
      <c r="AJ73" s="10">
        <f>MROUND(Q73, AI73*AN73)/AI73</f>
        <v>154</v>
      </c>
      <c r="AK73" s="1">
        <f>AJ73*AI73*G73</f>
        <v>462</v>
      </c>
      <c r="AL73" s="1"/>
      <c r="AM73" s="1"/>
      <c r="AN73" s="1">
        <v>14</v>
      </c>
      <c r="AO73" s="1">
        <v>70</v>
      </c>
      <c r="AP73" s="10">
        <f>AJ73/AO73</f>
        <v>2.2000000000000002</v>
      </c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126</v>
      </c>
      <c r="B74" s="1" t="s">
        <v>47</v>
      </c>
      <c r="C74" s="1">
        <v>625</v>
      </c>
      <c r="D74" s="1">
        <v>1176</v>
      </c>
      <c r="E74" s="1">
        <v>1587</v>
      </c>
      <c r="F74" s="1">
        <v>-18</v>
      </c>
      <c r="G74" s="7">
        <v>0.25</v>
      </c>
      <c r="H74" s="1">
        <v>180</v>
      </c>
      <c r="I74" s="1" t="s">
        <v>44</v>
      </c>
      <c r="J74" s="1">
        <v>1586</v>
      </c>
      <c r="K74" s="1">
        <f t="shared" si="34"/>
        <v>1</v>
      </c>
      <c r="L74" s="1"/>
      <c r="M74" s="1"/>
      <c r="N74" s="1">
        <v>840</v>
      </c>
      <c r="O74" s="1">
        <f t="shared" si="36"/>
        <v>317.39999999999998</v>
      </c>
      <c r="P74" s="5">
        <v>2986.7999999999997</v>
      </c>
      <c r="Q74" s="5">
        <f t="shared" si="39"/>
        <v>2986.7999999999997</v>
      </c>
      <c r="R74" s="5">
        <f>AI74*AJ74</f>
        <v>3024</v>
      </c>
      <c r="S74" s="5"/>
      <c r="T74" s="1"/>
      <c r="U74" s="1">
        <f t="shared" si="37"/>
        <v>12.117202268431003</v>
      </c>
      <c r="V74" s="1">
        <f t="shared" si="38"/>
        <v>2.5897920604914937</v>
      </c>
      <c r="W74" s="1">
        <v>185</v>
      </c>
      <c r="X74" s="1">
        <v>152</v>
      </c>
      <c r="Y74" s="1">
        <v>245.6</v>
      </c>
      <c r="Z74" s="1">
        <v>252.4</v>
      </c>
      <c r="AA74" s="1">
        <v>223.75</v>
      </c>
      <c r="AB74" s="1">
        <v>319.39999999999998</v>
      </c>
      <c r="AC74" s="1">
        <v>184.6</v>
      </c>
      <c r="AD74" s="1">
        <v>219.8</v>
      </c>
      <c r="AE74" s="1">
        <v>247.8</v>
      </c>
      <c r="AF74" s="1">
        <v>261</v>
      </c>
      <c r="AG74" s="1" t="s">
        <v>54</v>
      </c>
      <c r="AH74" s="1">
        <f>G74*Q74</f>
        <v>746.69999999999993</v>
      </c>
      <c r="AI74" s="7">
        <v>12</v>
      </c>
      <c r="AJ74" s="10">
        <f>MROUND(Q74, AI74*AN74)/AI74</f>
        <v>252</v>
      </c>
      <c r="AK74" s="1">
        <f>AJ74*AI74*G74</f>
        <v>756</v>
      </c>
      <c r="AL74" s="1"/>
      <c r="AM74" s="1"/>
      <c r="AN74" s="1">
        <v>14</v>
      </c>
      <c r="AO74" s="1">
        <v>70</v>
      </c>
      <c r="AP74" s="10">
        <f>AJ74/AO74</f>
        <v>3.6</v>
      </c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127</v>
      </c>
      <c r="B75" s="1" t="s">
        <v>43</v>
      </c>
      <c r="C75" s="1">
        <v>110.7</v>
      </c>
      <c r="D75" s="1">
        <v>113.4</v>
      </c>
      <c r="E75" s="1">
        <v>86.4</v>
      </c>
      <c r="F75" s="1">
        <v>137.69999999999999</v>
      </c>
      <c r="G75" s="7">
        <v>1</v>
      </c>
      <c r="H75" s="1">
        <v>180</v>
      </c>
      <c r="I75" s="1" t="s">
        <v>44</v>
      </c>
      <c r="J75" s="1">
        <v>86.4</v>
      </c>
      <c r="K75" s="1">
        <f t="shared" si="34"/>
        <v>0</v>
      </c>
      <c r="L75" s="1"/>
      <c r="M75" s="1"/>
      <c r="N75" s="1">
        <v>0</v>
      </c>
      <c r="O75" s="1">
        <f t="shared" si="36"/>
        <v>17.28</v>
      </c>
      <c r="P75" s="5">
        <v>69.660000000000025</v>
      </c>
      <c r="Q75" s="5">
        <f t="shared" si="39"/>
        <v>69.660000000000025</v>
      </c>
      <c r="R75" s="5">
        <f>AI75*AJ75</f>
        <v>75.600000000000009</v>
      </c>
      <c r="S75" s="5"/>
      <c r="T75" s="1"/>
      <c r="U75" s="1">
        <f t="shared" si="37"/>
        <v>12.34375</v>
      </c>
      <c r="V75" s="1">
        <f t="shared" si="38"/>
        <v>7.9687499999999991</v>
      </c>
      <c r="W75" s="1">
        <v>2.7</v>
      </c>
      <c r="X75" s="1">
        <v>15.12</v>
      </c>
      <c r="Y75" s="1">
        <v>14.58</v>
      </c>
      <c r="Z75" s="1">
        <v>15.12</v>
      </c>
      <c r="AA75" s="1">
        <v>16.875</v>
      </c>
      <c r="AB75" s="1">
        <v>11.88</v>
      </c>
      <c r="AC75" s="1">
        <v>1.62</v>
      </c>
      <c r="AD75" s="1">
        <v>3.84</v>
      </c>
      <c r="AE75" s="1">
        <v>8.1</v>
      </c>
      <c r="AF75" s="1">
        <v>17.82</v>
      </c>
      <c r="AG75" s="1" t="s">
        <v>45</v>
      </c>
      <c r="AH75" s="1">
        <f>G75*Q75</f>
        <v>69.660000000000025</v>
      </c>
      <c r="AI75" s="7">
        <v>2.7</v>
      </c>
      <c r="AJ75" s="10">
        <f>MROUND(Q75, AI75*AN75)/AI75</f>
        <v>28</v>
      </c>
      <c r="AK75" s="1">
        <f>AJ75*AI75*G75</f>
        <v>75.600000000000009</v>
      </c>
      <c r="AL75" s="1"/>
      <c r="AM75" s="1"/>
      <c r="AN75" s="1">
        <v>14</v>
      </c>
      <c r="AO75" s="1">
        <v>126</v>
      </c>
      <c r="AP75" s="10">
        <f>AJ75/AO75</f>
        <v>0.22222222222222221</v>
      </c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128</v>
      </c>
      <c r="B76" s="1" t="s">
        <v>43</v>
      </c>
      <c r="C76" s="1">
        <v>995</v>
      </c>
      <c r="D76" s="1">
        <v>720</v>
      </c>
      <c r="E76" s="1">
        <v>785</v>
      </c>
      <c r="F76" s="1">
        <v>835</v>
      </c>
      <c r="G76" s="7">
        <v>1</v>
      </c>
      <c r="H76" s="1">
        <v>180</v>
      </c>
      <c r="I76" s="1" t="s">
        <v>44</v>
      </c>
      <c r="J76" s="1">
        <v>785</v>
      </c>
      <c r="K76" s="1">
        <f t="shared" si="34"/>
        <v>0</v>
      </c>
      <c r="L76" s="1"/>
      <c r="M76" s="1"/>
      <c r="N76" s="1">
        <v>360</v>
      </c>
      <c r="O76" s="1">
        <f t="shared" si="36"/>
        <v>157</v>
      </c>
      <c r="P76" s="5">
        <v>689</v>
      </c>
      <c r="Q76" s="5">
        <f t="shared" si="39"/>
        <v>689</v>
      </c>
      <c r="R76" s="5">
        <f>AI76*AJ76</f>
        <v>660</v>
      </c>
      <c r="S76" s="5"/>
      <c r="T76" s="1"/>
      <c r="U76" s="1">
        <f t="shared" si="37"/>
        <v>11.815286624203821</v>
      </c>
      <c r="V76" s="1">
        <f t="shared" si="38"/>
        <v>7.6114649681528661</v>
      </c>
      <c r="W76" s="1">
        <v>141</v>
      </c>
      <c r="X76" s="1">
        <v>144</v>
      </c>
      <c r="Y76" s="1">
        <v>168</v>
      </c>
      <c r="Z76" s="1">
        <v>160</v>
      </c>
      <c r="AA76" s="1">
        <v>131.25</v>
      </c>
      <c r="AB76" s="1">
        <v>153.38300000000001</v>
      </c>
      <c r="AC76" s="1">
        <v>151.38300000000001</v>
      </c>
      <c r="AD76" s="1">
        <v>146</v>
      </c>
      <c r="AE76" s="1">
        <v>153</v>
      </c>
      <c r="AF76" s="1">
        <v>155.28</v>
      </c>
      <c r="AG76" s="1"/>
      <c r="AH76" s="1">
        <f>G76*Q76</f>
        <v>689</v>
      </c>
      <c r="AI76" s="7">
        <v>5</v>
      </c>
      <c r="AJ76" s="10">
        <f>MROUND(Q76, AI76*AN76)/AI76</f>
        <v>132</v>
      </c>
      <c r="AK76" s="1">
        <f>AJ76*AI76*G76</f>
        <v>660</v>
      </c>
      <c r="AL76" s="1"/>
      <c r="AM76" s="1"/>
      <c r="AN76" s="1">
        <v>12</v>
      </c>
      <c r="AO76" s="1">
        <v>84</v>
      </c>
      <c r="AP76" s="10">
        <f>AJ76/AO76</f>
        <v>1.5714285714285714</v>
      </c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129</v>
      </c>
      <c r="B77" s="1" t="s">
        <v>47</v>
      </c>
      <c r="C77" s="1">
        <v>570</v>
      </c>
      <c r="D77" s="1">
        <v>265</v>
      </c>
      <c r="E77" s="1">
        <v>668</v>
      </c>
      <c r="F77" s="1">
        <v>1</v>
      </c>
      <c r="G77" s="7">
        <v>0.14000000000000001</v>
      </c>
      <c r="H77" s="1">
        <v>180</v>
      </c>
      <c r="I77" s="1" t="s">
        <v>44</v>
      </c>
      <c r="J77" s="1">
        <v>1064</v>
      </c>
      <c r="K77" s="1">
        <f t="shared" si="34"/>
        <v>-396</v>
      </c>
      <c r="L77" s="1"/>
      <c r="M77" s="1"/>
      <c r="N77" s="1">
        <v>264</v>
      </c>
      <c r="O77" s="1">
        <f t="shared" si="36"/>
        <v>133.6</v>
      </c>
      <c r="P77" s="5">
        <v>1204.5999999999999</v>
      </c>
      <c r="Q77" s="5">
        <f>11*O77-N77-F77</f>
        <v>1204.5999999999999</v>
      </c>
      <c r="R77" s="5">
        <f>AI77*AJ77</f>
        <v>1320</v>
      </c>
      <c r="S77" s="5"/>
      <c r="T77" s="1"/>
      <c r="U77" s="1">
        <f t="shared" si="37"/>
        <v>11.863772455089821</v>
      </c>
      <c r="V77" s="1">
        <f t="shared" si="38"/>
        <v>1.9835329341317367</v>
      </c>
      <c r="W77" s="1">
        <v>74</v>
      </c>
      <c r="X77" s="1">
        <v>58.4</v>
      </c>
      <c r="Y77" s="1">
        <v>147.6</v>
      </c>
      <c r="Z77" s="1">
        <v>108</v>
      </c>
      <c r="AA77" s="1">
        <v>8.5</v>
      </c>
      <c r="AB77" s="1">
        <v>261</v>
      </c>
      <c r="AC77" s="1">
        <v>78.2</v>
      </c>
      <c r="AD77" s="1">
        <v>52.8</v>
      </c>
      <c r="AE77" s="1">
        <v>109.4</v>
      </c>
      <c r="AF77" s="1">
        <v>48.2</v>
      </c>
      <c r="AG77" s="1" t="s">
        <v>51</v>
      </c>
      <c r="AH77" s="1">
        <f>G77*Q77</f>
        <v>168.64400000000001</v>
      </c>
      <c r="AI77" s="7">
        <v>22</v>
      </c>
      <c r="AJ77" s="10">
        <f>MROUND(Q77, AI77*AN77)/AI77</f>
        <v>60</v>
      </c>
      <c r="AK77" s="1">
        <f>AJ77*AI77*G77</f>
        <v>184.8</v>
      </c>
      <c r="AL77" s="1"/>
      <c r="AM77" s="1"/>
      <c r="AN77" s="1">
        <v>12</v>
      </c>
      <c r="AO77" s="1">
        <v>84</v>
      </c>
      <c r="AP77" s="10">
        <f>AJ77/AO77</f>
        <v>0.7142857142857143</v>
      </c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"/>
      <c r="AO78" s="1"/>
      <c r="AP78" s="10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"/>
      <c r="AO79" s="1"/>
      <c r="AP79" s="10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"/>
      <c r="AO80" s="1"/>
      <c r="AP80" s="10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"/>
      <c r="AO81" s="1"/>
      <c r="AP81" s="10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"/>
      <c r="AO82" s="1"/>
      <c r="AP82" s="10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"/>
      <c r="AO83" s="1"/>
      <c r="AP83" s="10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"/>
      <c r="AO84" s="1"/>
      <c r="AP84" s="10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"/>
      <c r="AO85" s="1"/>
      <c r="AP85" s="10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"/>
      <c r="AO86" s="1"/>
      <c r="AP86" s="10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"/>
      <c r="AO87" s="1"/>
      <c r="AP87" s="10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"/>
      <c r="AO88" s="1"/>
      <c r="AP88" s="10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"/>
      <c r="AO89" s="1"/>
      <c r="AP89" s="10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"/>
      <c r="AO90" s="1"/>
      <c r="AP90" s="10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"/>
      <c r="AO91" s="1"/>
      <c r="AP91" s="10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"/>
      <c r="AO92" s="1"/>
      <c r="AP92" s="10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"/>
      <c r="AO93" s="1"/>
      <c r="AP93" s="10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"/>
      <c r="AO94" s="1"/>
      <c r="AP94" s="10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"/>
      <c r="AO95" s="1"/>
      <c r="AP95" s="10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"/>
      <c r="AO96" s="1"/>
      <c r="AP96" s="10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"/>
      <c r="AO97" s="1"/>
      <c r="AP97" s="10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"/>
      <c r="AO98" s="1"/>
      <c r="AP98" s="10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"/>
      <c r="AO99" s="1"/>
      <c r="AP99" s="10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"/>
      <c r="AO100" s="1"/>
      <c r="AP100" s="10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"/>
      <c r="AO101" s="1"/>
      <c r="AP101" s="10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"/>
      <c r="AO102" s="1"/>
      <c r="AP102" s="10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"/>
      <c r="AO103" s="1"/>
      <c r="AP103" s="10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"/>
      <c r="AO104" s="1"/>
      <c r="AP104" s="10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"/>
      <c r="AO105" s="1"/>
      <c r="AP105" s="10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"/>
      <c r="AO106" s="1"/>
      <c r="AP106" s="10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"/>
      <c r="AO107" s="1"/>
      <c r="AP107" s="10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"/>
      <c r="AO108" s="1"/>
      <c r="AP108" s="10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"/>
      <c r="AO109" s="1"/>
      <c r="AP109" s="10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"/>
      <c r="AO110" s="1"/>
      <c r="AP110" s="10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"/>
      <c r="AO111" s="1"/>
      <c r="AP111" s="10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"/>
      <c r="AO112" s="1"/>
      <c r="AP112" s="10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"/>
      <c r="AO113" s="1"/>
      <c r="AP113" s="10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"/>
      <c r="AO114" s="1"/>
      <c r="AP114" s="10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"/>
      <c r="AO115" s="1"/>
      <c r="AP115" s="10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"/>
      <c r="AO116" s="1"/>
      <c r="AP116" s="10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"/>
      <c r="AO117" s="1"/>
      <c r="AP117" s="10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"/>
      <c r="AO118" s="1"/>
      <c r="AP118" s="10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"/>
      <c r="AO119" s="1"/>
      <c r="AP119" s="10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"/>
      <c r="AO120" s="1"/>
      <c r="AP120" s="10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"/>
      <c r="AO121" s="1"/>
      <c r="AP121" s="10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"/>
      <c r="AO122" s="1"/>
      <c r="AP122" s="10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"/>
      <c r="AO123" s="1"/>
      <c r="AP123" s="10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"/>
      <c r="AO124" s="1"/>
      <c r="AP124" s="10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"/>
      <c r="AO125" s="1"/>
      <c r="AP125" s="10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"/>
      <c r="AO126" s="1"/>
      <c r="AP126" s="10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"/>
      <c r="AO127" s="1"/>
      <c r="AP127" s="10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"/>
      <c r="AO128" s="1"/>
      <c r="AP128" s="10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"/>
      <c r="AO129" s="1"/>
      <c r="AP129" s="10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"/>
      <c r="AO130" s="1"/>
      <c r="AP130" s="10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"/>
      <c r="AO131" s="1"/>
      <c r="AP131" s="10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"/>
      <c r="AO132" s="1"/>
      <c r="AP132" s="10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"/>
      <c r="AO133" s="1"/>
      <c r="AP133" s="10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"/>
      <c r="AO134" s="1"/>
      <c r="AP134" s="10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"/>
      <c r="AO135" s="1"/>
      <c r="AP135" s="10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"/>
      <c r="AO136" s="1"/>
      <c r="AP136" s="10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"/>
      <c r="AO137" s="1"/>
      <c r="AP137" s="10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"/>
      <c r="AO138" s="1"/>
      <c r="AP138" s="10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"/>
      <c r="AO139" s="1"/>
      <c r="AP139" s="10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"/>
      <c r="AO140" s="1"/>
      <c r="AP140" s="10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"/>
      <c r="AO141" s="1"/>
      <c r="AP141" s="10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"/>
      <c r="AO142" s="1"/>
      <c r="AP142" s="10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"/>
      <c r="AO143" s="1"/>
      <c r="AP143" s="10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"/>
      <c r="AO144" s="1"/>
      <c r="AP144" s="10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"/>
      <c r="AO145" s="1"/>
      <c r="AP145" s="10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"/>
      <c r="AO146" s="1"/>
      <c r="AP146" s="10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"/>
      <c r="AO147" s="1"/>
      <c r="AP147" s="10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"/>
      <c r="AO148" s="1"/>
      <c r="AP148" s="10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"/>
      <c r="AO149" s="1"/>
      <c r="AP149" s="10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"/>
      <c r="AO150" s="1"/>
      <c r="AP150" s="10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"/>
      <c r="AO151" s="1"/>
      <c r="AP151" s="10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"/>
      <c r="AO152" s="1"/>
      <c r="AP152" s="10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"/>
      <c r="AO153" s="1"/>
      <c r="AP153" s="10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"/>
      <c r="AO154" s="1"/>
      <c r="AP154" s="10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"/>
      <c r="AO155" s="1"/>
      <c r="AP155" s="10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"/>
      <c r="AO156" s="1"/>
      <c r="AP156" s="10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"/>
      <c r="AO157" s="1"/>
      <c r="AP157" s="10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"/>
      <c r="AO158" s="1"/>
      <c r="AP158" s="10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"/>
      <c r="AO159" s="1"/>
      <c r="AP159" s="10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"/>
      <c r="AO160" s="1"/>
      <c r="AP160" s="10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"/>
      <c r="AO161" s="1"/>
      <c r="AP161" s="10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"/>
      <c r="AO162" s="1"/>
      <c r="AP162" s="10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"/>
      <c r="AO163" s="1"/>
      <c r="AP163" s="10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"/>
      <c r="AO164" s="1"/>
      <c r="AP164" s="10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"/>
      <c r="AO165" s="1"/>
      <c r="AP165" s="10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"/>
      <c r="AO166" s="1"/>
      <c r="AP166" s="10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"/>
      <c r="AO167" s="1"/>
      <c r="AP167" s="10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"/>
      <c r="AO168" s="1"/>
      <c r="AP168" s="10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"/>
      <c r="AO169" s="1"/>
      <c r="AP169" s="10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"/>
      <c r="AO170" s="1"/>
      <c r="AP170" s="10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"/>
      <c r="AO171" s="1"/>
      <c r="AP171" s="10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"/>
      <c r="AO172" s="1"/>
      <c r="AP172" s="10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"/>
      <c r="AO173" s="1"/>
      <c r="AP173" s="10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"/>
      <c r="AO174" s="1"/>
      <c r="AP174" s="10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"/>
      <c r="AO175" s="1"/>
      <c r="AP175" s="10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"/>
      <c r="AO176" s="1"/>
      <c r="AP176" s="10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"/>
      <c r="AO177" s="1"/>
      <c r="AP177" s="10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"/>
      <c r="AO178" s="1"/>
      <c r="AP178" s="10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"/>
      <c r="AO179" s="1"/>
      <c r="AP179" s="10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"/>
      <c r="AO180" s="1"/>
      <c r="AP180" s="10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"/>
      <c r="AO181" s="1"/>
      <c r="AP181" s="10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"/>
      <c r="AO182" s="1"/>
      <c r="AP182" s="10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"/>
      <c r="AO183" s="1"/>
      <c r="AP183" s="10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"/>
      <c r="AO184" s="1"/>
      <c r="AP184" s="10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"/>
      <c r="AO185" s="1"/>
      <c r="AP185" s="10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"/>
      <c r="AO186" s="1"/>
      <c r="AP186" s="10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"/>
      <c r="AO187" s="1"/>
      <c r="AP187" s="10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"/>
      <c r="AO188" s="1"/>
      <c r="AP188" s="10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"/>
      <c r="AO189" s="1"/>
      <c r="AP189" s="10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"/>
      <c r="AO190" s="1"/>
      <c r="AP190" s="10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"/>
      <c r="AO191" s="1"/>
      <c r="AP191" s="10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"/>
      <c r="AO192" s="1"/>
      <c r="AP192" s="10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"/>
      <c r="AO193" s="1"/>
      <c r="AP193" s="10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"/>
      <c r="AO194" s="1"/>
      <c r="AP194" s="10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"/>
      <c r="AO195" s="1"/>
      <c r="AP195" s="10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"/>
      <c r="AO196" s="1"/>
      <c r="AP196" s="10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"/>
      <c r="AO197" s="1"/>
      <c r="AP197" s="10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"/>
      <c r="AO198" s="1"/>
      <c r="AP198" s="10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"/>
      <c r="AO199" s="1"/>
      <c r="AP199" s="10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"/>
      <c r="AO200" s="1"/>
      <c r="AP200" s="10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"/>
      <c r="AO201" s="1"/>
      <c r="AP201" s="10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"/>
      <c r="AO202" s="1"/>
      <c r="AP202" s="10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"/>
      <c r="AO203" s="1"/>
      <c r="AP203" s="10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"/>
      <c r="AO204" s="1"/>
      <c r="AP204" s="10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"/>
      <c r="AO205" s="1"/>
      <c r="AP205" s="10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"/>
      <c r="AO206" s="1"/>
      <c r="AP206" s="10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"/>
      <c r="AO207" s="1"/>
      <c r="AP207" s="10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"/>
      <c r="AO208" s="1"/>
      <c r="AP208" s="10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"/>
      <c r="AO209" s="1"/>
      <c r="AP209" s="10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"/>
      <c r="AO210" s="1"/>
      <c r="AP210" s="10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"/>
      <c r="AO211" s="1"/>
      <c r="AP211" s="10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"/>
      <c r="AO212" s="1"/>
      <c r="AP212" s="10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"/>
      <c r="AO213" s="1"/>
      <c r="AP213" s="10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"/>
      <c r="AO214" s="1"/>
      <c r="AP214" s="10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"/>
      <c r="AO215" s="1"/>
      <c r="AP215" s="10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"/>
      <c r="AO216" s="1"/>
      <c r="AP216" s="10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"/>
      <c r="AO217" s="1"/>
      <c r="AP217" s="10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"/>
      <c r="AO218" s="1"/>
      <c r="AP218" s="10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"/>
      <c r="AO219" s="1"/>
      <c r="AP219" s="10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"/>
      <c r="AO220" s="1"/>
      <c r="AP220" s="10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"/>
      <c r="AO221" s="1"/>
      <c r="AP221" s="10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"/>
      <c r="AO222" s="1"/>
      <c r="AP222" s="10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"/>
      <c r="AO223" s="1"/>
      <c r="AP223" s="10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"/>
      <c r="AO224" s="1"/>
      <c r="AP224" s="10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"/>
      <c r="AO225" s="1"/>
      <c r="AP225" s="10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"/>
      <c r="AO226" s="1"/>
      <c r="AP226" s="10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"/>
      <c r="AO227" s="1"/>
      <c r="AP227" s="10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"/>
      <c r="AO228" s="1"/>
      <c r="AP228" s="10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"/>
      <c r="AO229" s="1"/>
      <c r="AP229" s="10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"/>
      <c r="AO230" s="1"/>
      <c r="AP230" s="10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"/>
      <c r="AO231" s="1"/>
      <c r="AP231" s="10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"/>
      <c r="AO232" s="1"/>
      <c r="AP232" s="10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"/>
      <c r="AO233" s="1"/>
      <c r="AP233" s="10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"/>
      <c r="AO234" s="1"/>
      <c r="AP234" s="10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"/>
      <c r="AO235" s="1"/>
      <c r="AP235" s="10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"/>
      <c r="AO236" s="1"/>
      <c r="AP236" s="10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"/>
      <c r="AO237" s="1"/>
      <c r="AP237" s="10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"/>
      <c r="AO238" s="1"/>
      <c r="AP238" s="10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"/>
      <c r="AO239" s="1"/>
      <c r="AP239" s="10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"/>
      <c r="AO240" s="1"/>
      <c r="AP240" s="10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"/>
      <c r="AO241" s="1"/>
      <c r="AP241" s="10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"/>
      <c r="AO242" s="1"/>
      <c r="AP242" s="10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"/>
      <c r="AO243" s="1"/>
      <c r="AP243" s="10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"/>
      <c r="AO244" s="1"/>
      <c r="AP244" s="10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"/>
      <c r="AO245" s="1"/>
      <c r="AP245" s="10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"/>
      <c r="AO246" s="1"/>
      <c r="AP246" s="10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"/>
      <c r="AO247" s="1"/>
      <c r="AP247" s="10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"/>
      <c r="AO248" s="1"/>
      <c r="AP248" s="10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"/>
      <c r="AO249" s="1"/>
      <c r="AP249" s="10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"/>
      <c r="AO250" s="1"/>
      <c r="AP250" s="10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"/>
      <c r="AO251" s="1"/>
      <c r="AP251" s="10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"/>
      <c r="AO252" s="1"/>
      <c r="AP252" s="10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"/>
      <c r="AO253" s="1"/>
      <c r="AP253" s="10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"/>
      <c r="AO254" s="1"/>
      <c r="AP254" s="10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"/>
      <c r="AO255" s="1"/>
      <c r="AP255" s="10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"/>
      <c r="AO256" s="1"/>
      <c r="AP256" s="10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"/>
      <c r="AO257" s="1"/>
      <c r="AP257" s="10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"/>
      <c r="AO258" s="1"/>
      <c r="AP258" s="10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"/>
      <c r="AO259" s="1"/>
      <c r="AP259" s="10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"/>
      <c r="AO260" s="1"/>
      <c r="AP260" s="10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"/>
      <c r="AO261" s="1"/>
      <c r="AP261" s="10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"/>
      <c r="AO262" s="1"/>
      <c r="AP262" s="10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"/>
      <c r="AO263" s="1"/>
      <c r="AP263" s="10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"/>
      <c r="AO264" s="1"/>
      <c r="AP264" s="10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"/>
      <c r="AO265" s="1"/>
      <c r="AP265" s="10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"/>
      <c r="AO266" s="1"/>
      <c r="AP266" s="10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"/>
      <c r="AO267" s="1"/>
      <c r="AP267" s="10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"/>
      <c r="AO268" s="1"/>
      <c r="AP268" s="10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"/>
      <c r="AO269" s="1"/>
      <c r="AP269" s="10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"/>
      <c r="AO270" s="1"/>
      <c r="AP270" s="10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"/>
      <c r="AO271" s="1"/>
      <c r="AP271" s="10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"/>
      <c r="AO272" s="1"/>
      <c r="AP272" s="10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"/>
      <c r="AO273" s="1"/>
      <c r="AP273" s="10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"/>
      <c r="AO274" s="1"/>
      <c r="AP274" s="10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"/>
      <c r="AO275" s="1"/>
      <c r="AP275" s="10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"/>
      <c r="AO276" s="1"/>
      <c r="AP276" s="10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"/>
      <c r="AO277" s="1"/>
      <c r="AP277" s="10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"/>
      <c r="AO278" s="1"/>
      <c r="AP278" s="10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"/>
      <c r="AO279" s="1"/>
      <c r="AP279" s="10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"/>
      <c r="AO280" s="1"/>
      <c r="AP280" s="10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"/>
      <c r="AO281" s="1"/>
      <c r="AP281" s="10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"/>
      <c r="AO282" s="1"/>
      <c r="AP282" s="10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"/>
      <c r="AO283" s="1"/>
      <c r="AP283" s="10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"/>
      <c r="AO284" s="1"/>
      <c r="AP284" s="10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"/>
      <c r="AO285" s="1"/>
      <c r="AP285" s="10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"/>
      <c r="AO286" s="1"/>
      <c r="AP286" s="10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"/>
      <c r="AO287" s="1"/>
      <c r="AP287" s="10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"/>
      <c r="AO288" s="1"/>
      <c r="AP288" s="10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"/>
      <c r="AO289" s="1"/>
      <c r="AP289" s="10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"/>
      <c r="AO290" s="1"/>
      <c r="AP290" s="10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"/>
      <c r="AO291" s="1"/>
      <c r="AP291" s="10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"/>
      <c r="AO292" s="1"/>
      <c r="AP292" s="10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"/>
      <c r="AO293" s="1"/>
      <c r="AP293" s="10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"/>
      <c r="AO294" s="1"/>
      <c r="AP294" s="10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"/>
      <c r="AO295" s="1"/>
      <c r="AP295" s="10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"/>
      <c r="AO296" s="1"/>
      <c r="AP296" s="10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"/>
      <c r="AO297" s="1"/>
      <c r="AP297" s="10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"/>
      <c r="AO298" s="1"/>
      <c r="AP298" s="10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"/>
      <c r="AO299" s="1"/>
      <c r="AP299" s="10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"/>
      <c r="AO300" s="1"/>
      <c r="AP300" s="10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"/>
      <c r="AO301" s="1"/>
      <c r="AP301" s="10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"/>
      <c r="AO302" s="1"/>
      <c r="AP302" s="10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"/>
      <c r="AO303" s="1"/>
      <c r="AP303" s="10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"/>
      <c r="AO304" s="1"/>
      <c r="AP304" s="10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"/>
      <c r="AO305" s="1"/>
      <c r="AP305" s="10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"/>
      <c r="AO306" s="1"/>
      <c r="AP306" s="10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"/>
      <c r="AO307" s="1"/>
      <c r="AP307" s="10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"/>
      <c r="AO308" s="1"/>
      <c r="AP308" s="10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"/>
      <c r="AO309" s="1"/>
      <c r="AP309" s="10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"/>
      <c r="AO310" s="1"/>
      <c r="AP310" s="10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"/>
      <c r="AO311" s="1"/>
      <c r="AP311" s="10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"/>
      <c r="AO312" s="1"/>
      <c r="AP312" s="10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"/>
      <c r="AO313" s="1"/>
      <c r="AP313" s="10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"/>
      <c r="AO314" s="1"/>
      <c r="AP314" s="10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"/>
      <c r="AO315" s="1"/>
      <c r="AP315" s="10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"/>
      <c r="AO316" s="1"/>
      <c r="AP316" s="10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"/>
      <c r="AO317" s="1"/>
      <c r="AP317" s="10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"/>
      <c r="AO318" s="1"/>
      <c r="AP318" s="10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"/>
      <c r="AO319" s="1"/>
      <c r="AP319" s="10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"/>
      <c r="AO320" s="1"/>
      <c r="AP320" s="10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"/>
      <c r="AO321" s="1"/>
      <c r="AP321" s="10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"/>
      <c r="AO322" s="1"/>
      <c r="AP322" s="10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"/>
      <c r="AO323" s="1"/>
      <c r="AP323" s="10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"/>
      <c r="AO324" s="1"/>
      <c r="AP324" s="10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"/>
      <c r="AO325" s="1"/>
      <c r="AP325" s="10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"/>
      <c r="AO326" s="1"/>
      <c r="AP326" s="10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"/>
      <c r="AO327" s="1"/>
      <c r="AP327" s="10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"/>
      <c r="AO328" s="1"/>
      <c r="AP328" s="10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"/>
      <c r="AO329" s="1"/>
      <c r="AP329" s="10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"/>
      <c r="AO330" s="1"/>
      <c r="AP330" s="10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"/>
      <c r="AO331" s="1"/>
      <c r="AP331" s="10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"/>
      <c r="AO332" s="1"/>
      <c r="AP332" s="10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"/>
      <c r="AO333" s="1"/>
      <c r="AP333" s="10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"/>
      <c r="AO334" s="1"/>
      <c r="AP334" s="10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"/>
      <c r="AO335" s="1"/>
      <c r="AP335" s="10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"/>
      <c r="AO336" s="1"/>
      <c r="AP336" s="10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"/>
      <c r="AO337" s="1"/>
      <c r="AP337" s="10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"/>
      <c r="AO338" s="1"/>
      <c r="AP338" s="10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"/>
      <c r="AO339" s="1"/>
      <c r="AP339" s="10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"/>
      <c r="AO340" s="1"/>
      <c r="AP340" s="10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"/>
      <c r="AO341" s="1"/>
      <c r="AP341" s="10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"/>
      <c r="AO342" s="1"/>
      <c r="AP342" s="10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"/>
      <c r="AO343" s="1"/>
      <c r="AP343" s="10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"/>
      <c r="AO344" s="1"/>
      <c r="AP344" s="10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"/>
      <c r="AO345" s="1"/>
      <c r="AP345" s="10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"/>
      <c r="AO346" s="1"/>
      <c r="AP346" s="10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"/>
      <c r="AO347" s="1"/>
      <c r="AP347" s="10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"/>
      <c r="AO348" s="1"/>
      <c r="AP348" s="10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"/>
      <c r="AO349" s="1"/>
      <c r="AP349" s="10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"/>
      <c r="AO350" s="1"/>
      <c r="AP350" s="10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"/>
      <c r="AO351" s="1"/>
      <c r="AP351" s="10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"/>
      <c r="AO352" s="1"/>
      <c r="AP352" s="10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"/>
      <c r="AO353" s="1"/>
      <c r="AP353" s="10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"/>
      <c r="AO354" s="1"/>
      <c r="AP354" s="10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"/>
      <c r="AO355" s="1"/>
      <c r="AP355" s="10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"/>
      <c r="AO356" s="1"/>
      <c r="AP356" s="10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"/>
      <c r="AO357" s="1"/>
      <c r="AP357" s="10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"/>
      <c r="AO358" s="1"/>
      <c r="AP358" s="10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"/>
      <c r="AO359" s="1"/>
      <c r="AP359" s="10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"/>
      <c r="AO360" s="1"/>
      <c r="AP360" s="10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"/>
      <c r="AO361" s="1"/>
      <c r="AP361" s="10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"/>
      <c r="AO362" s="1"/>
      <c r="AP362" s="10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"/>
      <c r="AO363" s="1"/>
      <c r="AP363" s="10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"/>
      <c r="AO364" s="1"/>
      <c r="AP364" s="10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"/>
      <c r="AO365" s="1"/>
      <c r="AP365" s="10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"/>
      <c r="AO366" s="1"/>
      <c r="AP366" s="10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"/>
      <c r="AO367" s="1"/>
      <c r="AP367" s="10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"/>
      <c r="AO368" s="1"/>
      <c r="AP368" s="10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"/>
      <c r="AO369" s="1"/>
      <c r="AP369" s="10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"/>
      <c r="AO370" s="1"/>
      <c r="AP370" s="10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"/>
      <c r="AO371" s="1"/>
      <c r="AP371" s="10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"/>
      <c r="AO372" s="1"/>
      <c r="AP372" s="10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"/>
      <c r="AO373" s="1"/>
      <c r="AP373" s="10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"/>
      <c r="AO374" s="1"/>
      <c r="AP374" s="10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"/>
      <c r="AO375" s="1"/>
      <c r="AP375" s="10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"/>
      <c r="AO376" s="1"/>
      <c r="AP376" s="10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"/>
      <c r="AO377" s="1"/>
      <c r="AP377" s="10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"/>
      <c r="AO378" s="1"/>
      <c r="AP378" s="10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"/>
      <c r="AO379" s="1"/>
      <c r="AP379" s="10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"/>
      <c r="AO380" s="1"/>
      <c r="AP380" s="10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"/>
      <c r="AO381" s="1"/>
      <c r="AP381" s="10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"/>
      <c r="AO382" s="1"/>
      <c r="AP382" s="10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"/>
      <c r="AO383" s="1"/>
      <c r="AP383" s="10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"/>
      <c r="AO384" s="1"/>
      <c r="AP384" s="10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"/>
      <c r="AO385" s="1"/>
      <c r="AP385" s="10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"/>
      <c r="AO386" s="1"/>
      <c r="AP386" s="10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"/>
      <c r="AO387" s="1"/>
      <c r="AP387" s="10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"/>
      <c r="AO388" s="1"/>
      <c r="AP388" s="10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"/>
      <c r="AO389" s="1"/>
      <c r="AP389" s="10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"/>
      <c r="AO390" s="1"/>
      <c r="AP390" s="10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"/>
      <c r="AO391" s="1"/>
      <c r="AP391" s="10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"/>
      <c r="AO392" s="1"/>
      <c r="AP392" s="10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"/>
      <c r="AO393" s="1"/>
      <c r="AP393" s="10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"/>
      <c r="AO394" s="1"/>
      <c r="AP394" s="10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"/>
      <c r="AO395" s="1"/>
      <c r="AP395" s="10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"/>
      <c r="AO396" s="1"/>
      <c r="AP396" s="10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"/>
      <c r="AO397" s="1"/>
      <c r="AP397" s="10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"/>
      <c r="AO398" s="1"/>
      <c r="AP398" s="10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"/>
      <c r="AO399" s="1"/>
      <c r="AP399" s="10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"/>
      <c r="AO400" s="1"/>
      <c r="AP400" s="10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"/>
      <c r="AO401" s="1"/>
      <c r="AP401" s="10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"/>
      <c r="AO402" s="1"/>
      <c r="AP402" s="10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"/>
      <c r="AO403" s="1"/>
      <c r="AP403" s="10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"/>
      <c r="AO404" s="1"/>
      <c r="AP404" s="10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"/>
      <c r="AO405" s="1"/>
      <c r="AP405" s="10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"/>
      <c r="AO406" s="1"/>
      <c r="AP406" s="10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"/>
      <c r="AO407" s="1"/>
      <c r="AP407" s="10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"/>
      <c r="AO408" s="1"/>
      <c r="AP408" s="10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"/>
      <c r="AO409" s="1"/>
      <c r="AP409" s="10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"/>
      <c r="AO410" s="1"/>
      <c r="AP410" s="10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"/>
      <c r="AO411" s="1"/>
      <c r="AP411" s="10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"/>
      <c r="AO412" s="1"/>
      <c r="AP412" s="10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"/>
      <c r="AO413" s="1"/>
      <c r="AP413" s="10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"/>
      <c r="AO414" s="1"/>
      <c r="AP414" s="10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"/>
      <c r="AO415" s="1"/>
      <c r="AP415" s="10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"/>
      <c r="AO416" s="1"/>
      <c r="AP416" s="10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"/>
      <c r="AO417" s="1"/>
      <c r="AP417" s="10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"/>
      <c r="AO418" s="1"/>
      <c r="AP418" s="10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"/>
      <c r="AO419" s="1"/>
      <c r="AP419" s="10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"/>
      <c r="AO420" s="1"/>
      <c r="AP420" s="10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"/>
      <c r="AO421" s="1"/>
      <c r="AP421" s="10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"/>
      <c r="AO422" s="1"/>
      <c r="AP422" s="10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"/>
      <c r="AO423" s="1"/>
      <c r="AP423" s="10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"/>
      <c r="AO424" s="1"/>
      <c r="AP424" s="10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"/>
      <c r="AO425" s="1"/>
      <c r="AP425" s="10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"/>
      <c r="AO426" s="1"/>
      <c r="AP426" s="10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"/>
      <c r="AO427" s="1"/>
      <c r="AP427" s="10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"/>
      <c r="AO428" s="1"/>
      <c r="AP428" s="10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"/>
      <c r="AO429" s="1"/>
      <c r="AP429" s="10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"/>
      <c r="AO430" s="1"/>
      <c r="AP430" s="10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"/>
      <c r="AO431" s="1"/>
      <c r="AP431" s="10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"/>
      <c r="AO432" s="1"/>
      <c r="AP432" s="10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"/>
      <c r="AO433" s="1"/>
      <c r="AP433" s="10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"/>
      <c r="AO434" s="1"/>
      <c r="AP434" s="10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"/>
      <c r="AO435" s="1"/>
      <c r="AP435" s="10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"/>
      <c r="AO436" s="1"/>
      <c r="AP436" s="10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"/>
      <c r="AO437" s="1"/>
      <c r="AP437" s="10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"/>
      <c r="AO438" s="1"/>
      <c r="AP438" s="10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"/>
      <c r="AO439" s="1"/>
      <c r="AP439" s="10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"/>
      <c r="AO440" s="1"/>
      <c r="AP440" s="10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"/>
      <c r="AO441" s="1"/>
      <c r="AP441" s="10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"/>
      <c r="AO442" s="1"/>
      <c r="AP442" s="10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"/>
      <c r="AO443" s="1"/>
      <c r="AP443" s="10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"/>
      <c r="AO444" s="1"/>
      <c r="AP444" s="10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"/>
      <c r="AO445" s="1"/>
      <c r="AP445" s="10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"/>
      <c r="AO446" s="1"/>
      <c r="AP446" s="10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"/>
      <c r="AO447" s="1"/>
      <c r="AP447" s="10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"/>
      <c r="AO448" s="1"/>
      <c r="AP448" s="10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"/>
      <c r="AO449" s="1"/>
      <c r="AP449" s="10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"/>
      <c r="AO450" s="1"/>
      <c r="AP450" s="10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"/>
      <c r="AO451" s="1"/>
      <c r="AP451" s="10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"/>
      <c r="AO452" s="1"/>
      <c r="AP452" s="10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"/>
      <c r="AO453" s="1"/>
      <c r="AP453" s="10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"/>
      <c r="AO454" s="1"/>
      <c r="AP454" s="10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"/>
      <c r="AO455" s="1"/>
      <c r="AP455" s="10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"/>
      <c r="AO456" s="1"/>
      <c r="AP456" s="10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"/>
      <c r="AO457" s="1"/>
      <c r="AP457" s="10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"/>
      <c r="AO458" s="1"/>
      <c r="AP458" s="10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"/>
      <c r="AO459" s="1"/>
      <c r="AP459" s="10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"/>
      <c r="AO460" s="1"/>
      <c r="AP460" s="10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"/>
      <c r="AO461" s="1"/>
      <c r="AP461" s="10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"/>
      <c r="AO462" s="1"/>
      <c r="AP462" s="10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"/>
      <c r="AO463" s="1"/>
      <c r="AP463" s="10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"/>
      <c r="AO464" s="1"/>
      <c r="AP464" s="10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"/>
      <c r="AO465" s="1"/>
      <c r="AP465" s="10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"/>
      <c r="AO466" s="1"/>
      <c r="AP466" s="10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"/>
      <c r="AO467" s="1"/>
      <c r="AP467" s="10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"/>
      <c r="AO468" s="1"/>
      <c r="AP468" s="10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"/>
      <c r="AO469" s="1"/>
      <c r="AP469" s="10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"/>
      <c r="AO470" s="1"/>
      <c r="AP470" s="10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"/>
      <c r="AO471" s="1"/>
      <c r="AP471" s="10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"/>
      <c r="AO472" s="1"/>
      <c r="AP472" s="10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"/>
      <c r="AO473" s="1"/>
      <c r="AP473" s="10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"/>
      <c r="AO474" s="1"/>
      <c r="AP474" s="10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"/>
      <c r="AO475" s="1"/>
      <c r="AP475" s="10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"/>
      <c r="AO476" s="1"/>
      <c r="AP476" s="10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"/>
      <c r="AO477" s="1"/>
      <c r="AP477" s="10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"/>
      <c r="AO478" s="1"/>
      <c r="AP478" s="10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"/>
      <c r="AO479" s="1"/>
      <c r="AP479" s="10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"/>
      <c r="AO480" s="1"/>
      <c r="AP480" s="10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"/>
      <c r="AO481" s="1"/>
      <c r="AP481" s="10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"/>
      <c r="AO482" s="1"/>
      <c r="AP482" s="10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"/>
      <c r="AO483" s="1"/>
      <c r="AP483" s="10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"/>
      <c r="AO484" s="1"/>
      <c r="AP484" s="10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"/>
      <c r="AO485" s="1"/>
      <c r="AP485" s="10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"/>
      <c r="AO486" s="1"/>
      <c r="AP486" s="10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"/>
      <c r="AO487" s="1"/>
      <c r="AP487" s="10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"/>
      <c r="AO488" s="1"/>
      <c r="AP488" s="10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"/>
      <c r="AO489" s="1"/>
      <c r="AP489" s="10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"/>
      <c r="AO490" s="1"/>
      <c r="AP490" s="10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"/>
      <c r="AO491" s="1"/>
      <c r="AP491" s="10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"/>
      <c r="AO492" s="1"/>
      <c r="AP492" s="10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"/>
      <c r="AO493" s="1"/>
      <c r="AP493" s="10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"/>
      <c r="AO494" s="1"/>
      <c r="AP494" s="10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"/>
      <c r="AO495" s="1"/>
      <c r="AP495" s="10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"/>
      <c r="AO496" s="1"/>
      <c r="AP496" s="10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</sheetData>
  <autoFilter ref="A3:AP77" xr:uid="{9321A261-D480-4445-87DE-BE68ACA73BA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2025-02-13T09:36:11Z</dcterms:created>
  <dcterms:modified xsi:type="dcterms:W3CDTF">2025-02-14T09:06:44Z</dcterms:modified>
</cp:coreProperties>
</file>