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E40B748D-5E04-4F4B-B1CF-FACC8AAF5E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Y436" i="1" s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Z239" i="1" s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Y264" i="1"/>
  <c r="BP256" i="1"/>
  <c r="BN256" i="1"/>
  <c r="Z256" i="1"/>
  <c r="Z264" i="1" s="1"/>
  <c r="BP260" i="1"/>
  <c r="BN260" i="1"/>
  <c r="Z260" i="1"/>
  <c r="Z293" i="1"/>
  <c r="L675" i="1"/>
  <c r="Y265" i="1"/>
  <c r="M675" i="1"/>
  <c r="Z273" i="1"/>
  <c r="BN273" i="1"/>
  <c r="BP273" i="1"/>
  <c r="Z275" i="1"/>
  <c r="Z281" i="1" s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09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464" i="1"/>
  <c r="Z251" i="1"/>
  <c r="Y665" i="1"/>
  <c r="Z136" i="1"/>
  <c r="Z126" i="1"/>
  <c r="Z120" i="1"/>
  <c r="Z111" i="1"/>
  <c r="Z102" i="1"/>
  <c r="Z95" i="1"/>
  <c r="Z33" i="1"/>
  <c r="Y669" i="1"/>
  <c r="Y666" i="1"/>
  <c r="Z517" i="1"/>
  <c r="Z451" i="1"/>
  <c r="Z386" i="1"/>
  <c r="Z370" i="1"/>
  <c r="Z670" i="1" s="1"/>
  <c r="Z230" i="1"/>
  <c r="Y667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<sst xmlns="http://schemas.openxmlformats.org/spreadsheetml/2006/main" count="3132" uniqueCount="1102">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</sst>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7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232</v>
      </c>
      <c r="Y43" s="770">
        <f t="shared" si="6"/>
        <v>237.60000000000002</v>
      </c>
      <c r="Z43" s="36">
        <f>IFERROR(IF(Y43=0,"",ROUNDUP(Y43/H43,0)*0.01898),"")</f>
        <v>0.41755999999999999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241.34444444444443</v>
      </c>
      <c r="BN43" s="64">
        <f t="shared" si="8"/>
        <v>247.17</v>
      </c>
      <c r="BO43" s="64">
        <f t="shared" si="9"/>
        <v>0.33564814814814814</v>
      </c>
      <c r="BP43" s="64">
        <f t="shared" si="10"/>
        <v>0.34375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51</v>
      </c>
      <c r="Y44" s="770">
        <f t="shared" si="6"/>
        <v>56</v>
      </c>
      <c r="Z44" s="36">
        <f>IFERROR(IF(Y44=0,"",ROUNDUP(Y44/H44,0)*0.01898),"")</f>
        <v>9.4899999999999998E-2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52.980803571428574</v>
      </c>
      <c r="BN44" s="64">
        <f t="shared" si="8"/>
        <v>58.174999999999997</v>
      </c>
      <c r="BO44" s="64">
        <f t="shared" si="9"/>
        <v>7.1149553571428575E-2</v>
      </c>
      <c r="BP44" s="64">
        <f t="shared" si="10"/>
        <v>7.8125E-2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45</v>
      </c>
      <c r="Y45" s="770">
        <f t="shared" si="6"/>
        <v>48.1</v>
      </c>
      <c r="Z45" s="36">
        <f>IFERROR(IF(Y45=0,"",ROUNDUP(Y45/H45,0)*0.00902),"")</f>
        <v>0.11726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47.554054054054056</v>
      </c>
      <c r="BN45" s="64">
        <f t="shared" si="8"/>
        <v>50.830000000000005</v>
      </c>
      <c r="BO45" s="64">
        <f t="shared" si="9"/>
        <v>9.2137592137592136E-2</v>
      </c>
      <c r="BP45" s="64">
        <f t="shared" si="10"/>
        <v>9.8484848484848481E-2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38.197215072215073</v>
      </c>
      <c r="Y48" s="771">
        <f>IFERROR(Y42/H42,"0")+IFERROR(Y43/H43,"0")+IFERROR(Y44/H44,"0")+IFERROR(Y45/H45,"0")+IFERROR(Y46/H46,"0")+IFERROR(Y47/H47,"0")</f>
        <v>40</v>
      </c>
      <c r="Z48" s="771">
        <f>IFERROR(IF(Z42="",0,Z42),"0")+IFERROR(IF(Z43="",0,Z43),"0")+IFERROR(IF(Z44="",0,Z44),"0")+IFERROR(IF(Z45="",0,Z45),"0")+IFERROR(IF(Z46="",0,Z46),"0")+IFERROR(IF(Z47="",0,Z47),"0")</f>
        <v>0.62972000000000006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328</v>
      </c>
      <c r="Y49" s="771">
        <f>IFERROR(SUM(Y42:Y47),"0")</f>
        <v>341.70000000000005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126</v>
      </c>
      <c r="Y58" s="770">
        <f t="shared" si="11"/>
        <v>129.60000000000002</v>
      </c>
      <c r="Z58" s="36">
        <f>IFERROR(IF(Y58=0,"",ROUNDUP(Y58/H58,0)*0.01898),"")</f>
        <v>0.22776000000000002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131.07499999999999</v>
      </c>
      <c r="BN58" s="64">
        <f t="shared" si="13"/>
        <v>134.82000000000002</v>
      </c>
      <c r="BO58" s="64">
        <f t="shared" si="14"/>
        <v>0.18229166666666666</v>
      </c>
      <c r="BP58" s="64">
        <f t="shared" si="15"/>
        <v>0.18750000000000003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17</v>
      </c>
      <c r="Y61" s="770">
        <f t="shared" si="11"/>
        <v>20</v>
      </c>
      <c r="Z61" s="36">
        <f>IFERROR(IF(Y61=0,"",ROUNDUP(Y61/H61,0)*0.00902),"")</f>
        <v>4.5100000000000001E-2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17.892499999999998</v>
      </c>
      <c r="BN61" s="64">
        <f t="shared" si="13"/>
        <v>21.05</v>
      </c>
      <c r="BO61" s="64">
        <f t="shared" si="14"/>
        <v>3.2196969696969696E-2</v>
      </c>
      <c r="BP61" s="64">
        <f t="shared" si="15"/>
        <v>3.787878787878788E-2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15.916666666666666</v>
      </c>
      <c r="Y64" s="771">
        <f>IFERROR(Y57/H57,"0")+IFERROR(Y58/H58,"0")+IFERROR(Y59/H59,"0")+IFERROR(Y60/H60,"0")+IFERROR(Y61/H61,"0")+IFERROR(Y62/H62,"0")+IFERROR(Y63/H63,"0")</f>
        <v>17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0.27285999999999999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143</v>
      </c>
      <c r="Y65" s="771">
        <f>IFERROR(SUM(Y57:Y63),"0")</f>
        <v>149.60000000000002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34</v>
      </c>
      <c r="Y84" s="770">
        <f t="shared" si="21"/>
        <v>42</v>
      </c>
      <c r="Z84" s="36">
        <f>IFERROR(IF(Y84=0,"",ROUNDUP(Y84/H84,0)*0.01898),"")</f>
        <v>9.4899999999999998E-2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35.760714285714286</v>
      </c>
      <c r="BN84" s="64">
        <f t="shared" si="23"/>
        <v>44.175000000000004</v>
      </c>
      <c r="BO84" s="64">
        <f t="shared" si="24"/>
        <v>6.3244047619047616E-2</v>
      </c>
      <c r="BP84" s="64">
        <f t="shared" si="25"/>
        <v>7.8125E-2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4.0476190476190474</v>
      </c>
      <c r="Y89" s="771">
        <f>IFERROR(Y83/H83,"0")+IFERROR(Y84/H84,"0")+IFERROR(Y85/H85,"0")+IFERROR(Y86/H86,"0")+IFERROR(Y87/H87,"0")+IFERROR(Y88/H88,"0")</f>
        <v>5</v>
      </c>
      <c r="Z89" s="771">
        <f>IFERROR(IF(Z83="",0,Z83),"0")+IFERROR(IF(Z84="",0,Z84),"0")+IFERROR(IF(Z85="",0,Z85),"0")+IFERROR(IF(Z86="",0,Z86),"0")+IFERROR(IF(Z87="",0,Z87),"0")+IFERROR(IF(Z88="",0,Z88),"0")</f>
        <v>9.4899999999999998E-2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34</v>
      </c>
      <c r="Y90" s="771">
        <f>IFERROR(SUM(Y83:Y88),"0")</f>
        <v>42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55</v>
      </c>
      <c r="Y93" s="770">
        <f>IFERROR(IF(X93="",0,CEILING((X93/$H93),1)*$H93),"")</f>
        <v>58.800000000000004</v>
      </c>
      <c r="Z93" s="36">
        <f>IFERROR(IF(Y93=0,"",ROUNDUP(Y93/H93,0)*0.01898),"")</f>
        <v>0.13286000000000001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58.398214285714282</v>
      </c>
      <c r="BN93" s="64">
        <f>IFERROR(Y93*I93/H93,"0")</f>
        <v>62.433000000000007</v>
      </c>
      <c r="BO93" s="64">
        <f>IFERROR(1/J93*(X93/H93),"0")</f>
        <v>0.10230654761904762</v>
      </c>
      <c r="BP93" s="64">
        <f>IFERROR(1/J93*(Y93/H93),"0")</f>
        <v>0.109375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6.5476190476190474</v>
      </c>
      <c r="Y95" s="771">
        <f>IFERROR(Y92/H92,"0")+IFERROR(Y93/H93,"0")+IFERROR(Y94/H94,"0")</f>
        <v>7</v>
      </c>
      <c r="Z95" s="771">
        <f>IFERROR(IF(Z92="",0,Z92),"0")+IFERROR(IF(Z93="",0,Z93),"0")+IFERROR(IF(Z94="",0,Z94),"0")</f>
        <v>0.13286000000000001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55</v>
      </c>
      <c r="Y96" s="771">
        <f>IFERROR(SUM(Y92:Y94),"0")</f>
        <v>58.800000000000004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91</v>
      </c>
      <c r="Y101" s="770">
        <f>IFERROR(IF(X101="",0,CEILING((X101/$H101),1)*$H101),"")</f>
        <v>94.5</v>
      </c>
      <c r="Z101" s="36">
        <f>IFERROR(IF(Y101=0,"",ROUNDUP(Y101/H101,0)*0.00902),"")</f>
        <v>0.18942000000000001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95.24666666666667</v>
      </c>
      <c r="BN101" s="64">
        <f>IFERROR(Y101*I101/H101,"0")</f>
        <v>98.91</v>
      </c>
      <c r="BO101" s="64">
        <f>IFERROR(1/J101*(X101/H101),"0")</f>
        <v>0.1531986531986532</v>
      </c>
      <c r="BP101" s="64">
        <f>IFERROR(1/J101*(Y101/H101),"0")</f>
        <v>0.15909090909090909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20.222222222222221</v>
      </c>
      <c r="Y102" s="771">
        <f>IFERROR(Y99/H99,"0")+IFERROR(Y100/H100,"0")+IFERROR(Y101/H101,"0")</f>
        <v>21</v>
      </c>
      <c r="Z102" s="771">
        <f>IFERROR(IF(Z99="",0,Z99),"0")+IFERROR(IF(Z100="",0,Z100),"0")+IFERROR(IF(Z101="",0,Z101),"0")</f>
        <v>0.18942000000000001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91</v>
      </c>
      <c r="Y103" s="771">
        <f>IFERROR(SUM(Y99:Y101),"0")</f>
        <v>94.5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110</v>
      </c>
      <c r="Y106" s="770">
        <f t="shared" si="26"/>
        <v>117.60000000000001</v>
      </c>
      <c r="Z106" s="36">
        <f>IFERROR(IF(Y106=0,"",ROUNDUP(Y106/H106,0)*0.01898),"")</f>
        <v>0.26572000000000001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116.79642857142856</v>
      </c>
      <c r="BN106" s="64">
        <f t="shared" si="28"/>
        <v>124.86600000000001</v>
      </c>
      <c r="BO106" s="64">
        <f t="shared" si="29"/>
        <v>0.20461309523809523</v>
      </c>
      <c r="BP106" s="64">
        <f t="shared" si="30"/>
        <v>0.21875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57</v>
      </c>
      <c r="Y107" s="770">
        <f t="shared" si="26"/>
        <v>59.400000000000006</v>
      </c>
      <c r="Z107" s="36">
        <f>IFERROR(IF(Y107=0,"",ROUNDUP(Y107/H107,0)*0.00651),"")</f>
        <v>0.14322000000000001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62.32</v>
      </c>
      <c r="BN107" s="64">
        <f t="shared" si="28"/>
        <v>64.944000000000003</v>
      </c>
      <c r="BO107" s="64">
        <f t="shared" si="29"/>
        <v>0.115995115995116</v>
      </c>
      <c r="BP107" s="64">
        <f t="shared" si="30"/>
        <v>0.12087912087912089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99</v>
      </c>
      <c r="Y109" s="770">
        <f t="shared" si="26"/>
        <v>99.9</v>
      </c>
      <c r="Z109" s="36">
        <f>IFERROR(IF(Y109=0,"",ROUNDUP(Y109/H109,0)*0.00902),"")</f>
        <v>0.33374000000000004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109.56</v>
      </c>
      <c r="BN109" s="64">
        <f t="shared" si="28"/>
        <v>110.55600000000001</v>
      </c>
      <c r="BO109" s="64">
        <f t="shared" si="29"/>
        <v>0.27777777777777779</v>
      </c>
      <c r="BP109" s="64">
        <f t="shared" si="30"/>
        <v>0.28030303030303033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70.873015873015873</v>
      </c>
      <c r="Y111" s="771">
        <f>IFERROR(Y105/H105,"0")+IFERROR(Y106/H106,"0")+IFERROR(Y107/H107,"0")+IFERROR(Y108/H108,"0")+IFERROR(Y109/H109,"0")+IFERROR(Y110/H110,"0")</f>
        <v>73</v>
      </c>
      <c r="Z111" s="771">
        <f>IFERROR(IF(Z105="",0,Z105),"0")+IFERROR(IF(Z106="",0,Z106),"0")+IFERROR(IF(Z107="",0,Z107),"0")+IFERROR(IF(Z108="",0,Z108),"0")+IFERROR(IF(Z109="",0,Z109),"0")+IFERROR(IF(Z110="",0,Z110),"0")</f>
        <v>0.74268000000000001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266</v>
      </c>
      <c r="Y112" s="771">
        <f>IFERROR(SUM(Y105:Y110),"0")</f>
        <v>276.89999999999998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54</v>
      </c>
      <c r="Y116" s="770">
        <f>IFERROR(IF(X116="",0,CEILING((X116/$H116),1)*$H116),"")</f>
        <v>56</v>
      </c>
      <c r="Z116" s="36">
        <f>IFERROR(IF(Y116=0,"",ROUNDUP(Y116/H116,0)*0.01898),"")</f>
        <v>9.4899999999999998E-2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56.097321428571426</v>
      </c>
      <c r="BN116" s="64">
        <f>IFERROR(Y116*I116/H116,"0")</f>
        <v>58.174999999999997</v>
      </c>
      <c r="BO116" s="64">
        <f>IFERROR(1/J116*(X116/H116),"0")</f>
        <v>7.5334821428571438E-2</v>
      </c>
      <c r="BP116" s="64">
        <f>IFERROR(1/J116*(Y116/H116),"0")</f>
        <v>7.8125E-2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17</v>
      </c>
      <c r="Y118" s="770">
        <f>IFERROR(IF(X118="",0,CEILING((X118/$H118),1)*$H118),"")</f>
        <v>18</v>
      </c>
      <c r="Z118" s="36">
        <f>IFERROR(IF(Y118=0,"",ROUNDUP(Y118/H118,0)*0.00902),"")</f>
        <v>3.6080000000000001E-2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17.793333333333333</v>
      </c>
      <c r="BN118" s="64">
        <f>IFERROR(Y118*I118/H118,"0")</f>
        <v>18.84</v>
      </c>
      <c r="BO118" s="64">
        <f>IFERROR(1/J118*(X118/H118),"0")</f>
        <v>2.8619528619528621E-2</v>
      </c>
      <c r="BP118" s="64">
        <f>IFERROR(1/J118*(Y118/H118),"0")</f>
        <v>3.0303030303030304E-2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8.5992063492063497</v>
      </c>
      <c r="Y120" s="771">
        <f>IFERROR(Y115/H115,"0")+IFERROR(Y116/H116,"0")+IFERROR(Y117/H117,"0")+IFERROR(Y118/H118,"0")+IFERROR(Y119/H119,"0")</f>
        <v>9</v>
      </c>
      <c r="Z120" s="771">
        <f>IFERROR(IF(Z115="",0,Z115),"0")+IFERROR(IF(Z116="",0,Z116),"0")+IFERROR(IF(Z117="",0,Z117),"0")+IFERROR(IF(Z118="",0,Z118),"0")+IFERROR(IF(Z119="",0,Z119),"0")</f>
        <v>0.13097999999999999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71</v>
      </c>
      <c r="Y121" s="771">
        <f>IFERROR(SUM(Y115:Y119),"0")</f>
        <v>74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31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32.248611111111103</v>
      </c>
      <c r="BN123" s="64">
        <f>IFERROR(Y123*I123/H123,"0")</f>
        <v>33.705000000000005</v>
      </c>
      <c r="BO123" s="64">
        <f>IFERROR(1/J123*(X123/H123),"0")</f>
        <v>4.4849537037037035E-2</v>
      </c>
      <c r="BP123" s="64">
        <f>IFERROR(1/J123*(Y123/H123),"0")</f>
        <v>4.6875000000000007E-2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89</v>
      </c>
      <c r="Y125" s="770">
        <f>IFERROR(IF(X125="",0,CEILING((X125/$H125),1)*$H125),"")</f>
        <v>91.2</v>
      </c>
      <c r="Z125" s="36">
        <f>IFERROR(IF(Y125=0,"",ROUNDUP(Y125/H125,0)*0.00651),"")</f>
        <v>0.24738000000000002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95.675000000000011</v>
      </c>
      <c r="BN125" s="64">
        <f>IFERROR(Y125*I125/H125,"0")</f>
        <v>98.04</v>
      </c>
      <c r="BO125" s="64">
        <f>IFERROR(1/J125*(X125/H125),"0")</f>
        <v>0.20375457875457878</v>
      </c>
      <c r="BP125" s="64">
        <f>IFERROR(1/J125*(Y125/H125),"0")</f>
        <v>0.2087912087912088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39.953703703703709</v>
      </c>
      <c r="Y126" s="771">
        <f>IFERROR(Y123/H123,"0")+IFERROR(Y124/H124,"0")+IFERROR(Y125/H125,"0")</f>
        <v>41</v>
      </c>
      <c r="Z126" s="771">
        <f>IFERROR(IF(Z123="",0,Z123),"0")+IFERROR(IF(Z124="",0,Z124),"0")+IFERROR(IF(Z125="",0,Z125),"0")</f>
        <v>0.30432000000000003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120</v>
      </c>
      <c r="Y127" s="771">
        <f>IFERROR(SUM(Y123:Y125),"0")</f>
        <v>123.60000000000001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90</v>
      </c>
      <c r="Y129" s="770">
        <f t="shared" ref="Y129:Y135" si="31">IFERROR(IF(X129="",0,CEILING((X129/$H129),1)*$H129),"")</f>
        <v>92.4</v>
      </c>
      <c r="Z129" s="36">
        <f>IFERROR(IF(Y129=0,"",ROUNDUP(Y129/H129,0)*0.01898),"")</f>
        <v>0.20877999999999999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95.496428571428581</v>
      </c>
      <c r="BN129" s="64">
        <f t="shared" ref="BN129:BN135" si="33">IFERROR(Y129*I129/H129,"0")</f>
        <v>98.043000000000006</v>
      </c>
      <c r="BO129" s="64">
        <f t="shared" ref="BO129:BO135" si="34">IFERROR(1/J129*(X129/H129),"0")</f>
        <v>0.16741071428571427</v>
      </c>
      <c r="BP129" s="64">
        <f t="shared" ref="BP129:BP135" si="35">IFERROR(1/J129*(Y129/H129),"0")</f>
        <v>0.171875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212</v>
      </c>
      <c r="Y133" s="770">
        <f t="shared" si="31"/>
        <v>213.3</v>
      </c>
      <c r="Z133" s="36">
        <f>IFERROR(IF(Y133=0,"",ROUNDUP(Y133/H133,0)*0.00651),"")</f>
        <v>0.51429000000000002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231.78666666666663</v>
      </c>
      <c r="BN133" s="64">
        <f t="shared" si="33"/>
        <v>233.208</v>
      </c>
      <c r="BO133" s="64">
        <f t="shared" si="34"/>
        <v>0.43142043142043146</v>
      </c>
      <c r="BP133" s="64">
        <f t="shared" si="35"/>
        <v>0.43406593406593408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89.232804232804227</v>
      </c>
      <c r="Y136" s="771">
        <f>IFERROR(Y129/H129,"0")+IFERROR(Y130/H130,"0")+IFERROR(Y131/H131,"0")+IFERROR(Y132/H132,"0")+IFERROR(Y133/H133,"0")+IFERROR(Y134/H134,"0")+IFERROR(Y135/H135,"0")</f>
        <v>90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0.72306999999999999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302</v>
      </c>
      <c r="Y137" s="771">
        <f>IFERROR(SUM(Y129:Y135),"0")</f>
        <v>305.70000000000005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67</v>
      </c>
      <c r="Y188" s="770">
        <f t="shared" si="36"/>
        <v>67.2</v>
      </c>
      <c r="Z188" s="36">
        <f>IFERROR(IF(Y188=0,"",ROUNDUP(Y188/H188,0)*0.00902),"")</f>
        <v>0.14432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70.350000000000009</v>
      </c>
      <c r="BN188" s="64">
        <f t="shared" si="38"/>
        <v>70.56</v>
      </c>
      <c r="BO188" s="64">
        <f t="shared" si="39"/>
        <v>0.12085137085137086</v>
      </c>
      <c r="BP188" s="64">
        <f t="shared" si="40"/>
        <v>0.12121212121212122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88</v>
      </c>
      <c r="Y189" s="770">
        <f t="shared" si="36"/>
        <v>88.2</v>
      </c>
      <c r="Z189" s="36">
        <f>IFERROR(IF(Y189=0,"",ROUNDUP(Y189/H189,0)*0.00502),"")</f>
        <v>0.21084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93.447619047619042</v>
      </c>
      <c r="BN189" s="64">
        <f t="shared" si="38"/>
        <v>93.66</v>
      </c>
      <c r="BO189" s="64">
        <f t="shared" si="39"/>
        <v>0.17908017908017909</v>
      </c>
      <c r="BP189" s="64">
        <f t="shared" si="40"/>
        <v>0.17948717948717952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77</v>
      </c>
      <c r="Y191" s="770">
        <f t="shared" si="36"/>
        <v>77.7</v>
      </c>
      <c r="Z191" s="36">
        <f>IFERROR(IF(Y191=0,"",ROUNDUP(Y191/H191,0)*0.00502),"")</f>
        <v>0.18574000000000002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80.666666666666671</v>
      </c>
      <c r="BN191" s="64">
        <f t="shared" si="38"/>
        <v>81.400000000000006</v>
      </c>
      <c r="BO191" s="64">
        <f t="shared" si="39"/>
        <v>0.15669515669515671</v>
      </c>
      <c r="BP191" s="64">
        <f t="shared" si="40"/>
        <v>0.15811965811965814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94.523809523809518</v>
      </c>
      <c r="Y194" s="771">
        <f>IFERROR(Y186/H186,"0")+IFERROR(Y187/H187,"0")+IFERROR(Y188/H188,"0")+IFERROR(Y189/H189,"0")+IFERROR(Y190/H190,"0")+IFERROR(Y191/H191,"0")+IFERROR(Y192/H192,"0")+IFERROR(Y193/H193,"0")</f>
        <v>95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0.54090000000000005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232</v>
      </c>
      <c r="Y195" s="771">
        <f>IFERROR(SUM(Y186:Y193),"0")</f>
        <v>233.10000000000002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64</v>
      </c>
      <c r="Y204" s="770">
        <f>IFERROR(IF(X204="",0,CEILING((X204/$H204),1)*$H204),"")</f>
        <v>65.100000000000009</v>
      </c>
      <c r="Z204" s="36">
        <f>IFERROR(IF(Y204=0,"",ROUNDUP(Y204/H204,0)*0.00651),"")</f>
        <v>0.20181000000000002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69.48571428571428</v>
      </c>
      <c r="BN204" s="64">
        <f>IFERROR(Y204*I204/H204,"0")</f>
        <v>70.679999999999993</v>
      </c>
      <c r="BO204" s="64">
        <f>IFERROR(1/J204*(X204/H204),"0")</f>
        <v>0.16745159602302459</v>
      </c>
      <c r="BP204" s="64">
        <f>IFERROR(1/J204*(Y204/H204),"0")</f>
        <v>0.17032967032967036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30.476190476190474</v>
      </c>
      <c r="Y205" s="771">
        <f>IFERROR(Y203/H203,"0")+IFERROR(Y204/H204,"0")</f>
        <v>31.000000000000004</v>
      </c>
      <c r="Z205" s="771">
        <f>IFERROR(IF(Z203="",0,Z203),"0")+IFERROR(IF(Z204="",0,Z204),"0")</f>
        <v>0.20181000000000002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64</v>
      </c>
      <c r="Y206" s="771">
        <f>IFERROR(SUM(Y203:Y204),"0")</f>
        <v>65.100000000000009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13</v>
      </c>
      <c r="Y213" s="770">
        <f t="shared" si="41"/>
        <v>14.4</v>
      </c>
      <c r="Z213" s="36">
        <f>IFERROR(IF(Y213=0,"",ROUNDUP(Y213/H213,0)*0.00502),"")</f>
        <v>4.0160000000000001E-2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13.722222222222221</v>
      </c>
      <c r="BN213" s="64">
        <f t="shared" si="43"/>
        <v>15.2</v>
      </c>
      <c r="BO213" s="64">
        <f t="shared" si="44"/>
        <v>3.0864197530864203E-2</v>
      </c>
      <c r="BP213" s="64">
        <f t="shared" si="45"/>
        <v>3.4188034188034191E-2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15</v>
      </c>
      <c r="Y215" s="770">
        <f t="shared" si="41"/>
        <v>16.2</v>
      </c>
      <c r="Z215" s="36">
        <f>IFERROR(IF(Y215=0,"",ROUNDUP(Y215/H215,0)*0.00502),"")</f>
        <v>4.5179999999999998E-2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15.833333333333332</v>
      </c>
      <c r="BN215" s="64">
        <f t="shared" si="43"/>
        <v>17.099999999999998</v>
      </c>
      <c r="BO215" s="64">
        <f t="shared" si="44"/>
        <v>3.561253561253562E-2</v>
      </c>
      <c r="BP215" s="64">
        <f t="shared" si="45"/>
        <v>3.8461538461538464E-2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15.555555555555557</v>
      </c>
      <c r="Y216" s="771">
        <f>IFERROR(Y208/H208,"0")+IFERROR(Y209/H209,"0")+IFERROR(Y210/H210,"0")+IFERROR(Y211/H211,"0")+IFERROR(Y212/H212,"0")+IFERROR(Y213/H213,"0")+IFERROR(Y214/H214,"0")+IFERROR(Y215/H215,"0")</f>
        <v>17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8.5339999999999999E-2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28</v>
      </c>
      <c r="Y217" s="771">
        <f>IFERROR(SUM(Y208:Y215),"0")</f>
        <v>30.6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51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54.393461538461551</v>
      </c>
      <c r="BN220" s="64">
        <f t="shared" si="48"/>
        <v>58.233000000000011</v>
      </c>
      <c r="BO220" s="64">
        <f t="shared" si="49"/>
        <v>0.10216346153846154</v>
      </c>
      <c r="BP220" s="64">
        <f t="shared" si="50"/>
        <v>0.109375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43</v>
      </c>
      <c r="Y223" s="770">
        <f t="shared" si="46"/>
        <v>43.199999999999996</v>
      </c>
      <c r="Z223" s="36">
        <f t="shared" ref="Z223:Z229" si="51">IFERROR(IF(Y223=0,"",ROUNDUP(Y223/H223,0)*0.00651),"")</f>
        <v>0.11718000000000001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47.837500000000006</v>
      </c>
      <c r="BN223" s="64">
        <f t="shared" si="48"/>
        <v>48.059999999999995</v>
      </c>
      <c r="BO223" s="64">
        <f t="shared" si="49"/>
        <v>9.8443223443223454E-2</v>
      </c>
      <c r="BP223" s="64">
        <f t="shared" si="50"/>
        <v>9.8901098901098911E-2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45</v>
      </c>
      <c r="Y225" s="770">
        <f t="shared" si="46"/>
        <v>45.6</v>
      </c>
      <c r="Z225" s="36">
        <f t="shared" si="51"/>
        <v>0.12369000000000001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49.725000000000001</v>
      </c>
      <c r="BN225" s="64">
        <f t="shared" si="48"/>
        <v>50.388000000000005</v>
      </c>
      <c r="BO225" s="64">
        <f t="shared" si="49"/>
        <v>0.10302197802197803</v>
      </c>
      <c r="BP225" s="64">
        <f t="shared" si="50"/>
        <v>0.1043956043956044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92</v>
      </c>
      <c r="Y226" s="770">
        <f t="shared" si="46"/>
        <v>93.6</v>
      </c>
      <c r="Z226" s="36">
        <f t="shared" si="51"/>
        <v>0.25389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101.66000000000001</v>
      </c>
      <c r="BN226" s="64">
        <f t="shared" si="48"/>
        <v>103.42800000000001</v>
      </c>
      <c r="BO226" s="64">
        <f t="shared" si="49"/>
        <v>0.21062271062271065</v>
      </c>
      <c r="BP226" s="64">
        <f t="shared" si="50"/>
        <v>0.2142857142857143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16</v>
      </c>
      <c r="Y229" s="770">
        <f t="shared" si="46"/>
        <v>16.8</v>
      </c>
      <c r="Z229" s="36">
        <f t="shared" si="51"/>
        <v>4.5569999999999999E-2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17.72</v>
      </c>
      <c r="BN229" s="64">
        <f t="shared" si="48"/>
        <v>18.606000000000002</v>
      </c>
      <c r="BO229" s="64">
        <f t="shared" si="49"/>
        <v>3.6630036630036632E-2</v>
      </c>
      <c r="BP229" s="64">
        <f t="shared" si="50"/>
        <v>3.8461538461538471E-2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88.205128205128219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90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0.67319000000000007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247</v>
      </c>
      <c r="Y231" s="771">
        <f>IFERROR(SUM(Y219:Y229),"0")</f>
        <v>253.8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21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23.205000000000002</v>
      </c>
      <c r="BN237" s="64">
        <f t="shared" si="54"/>
        <v>23.868000000000002</v>
      </c>
      <c r="BO237" s="64">
        <f t="shared" si="55"/>
        <v>4.807692307692308E-2</v>
      </c>
      <c r="BP237" s="64">
        <f t="shared" si="56"/>
        <v>4.9450549450549455E-2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53</v>
      </c>
      <c r="Y238" s="770">
        <f t="shared" si="52"/>
        <v>55.199999999999996</v>
      </c>
      <c r="Z238" s="36">
        <f>IFERROR(IF(Y238=0,"",ROUNDUP(Y238/H238,0)*0.00651),"")</f>
        <v>0.14973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58.565000000000005</v>
      </c>
      <c r="BN238" s="64">
        <f t="shared" si="54"/>
        <v>60.996000000000002</v>
      </c>
      <c r="BO238" s="64">
        <f t="shared" si="55"/>
        <v>0.12133699633699636</v>
      </c>
      <c r="BP238" s="64">
        <f t="shared" si="56"/>
        <v>0.1263736263736264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30.833333333333336</v>
      </c>
      <c r="Y239" s="771">
        <f>IFERROR(Y233/H233,"0")+IFERROR(Y234/H234,"0")+IFERROR(Y235/H235,"0")+IFERROR(Y236/H236,"0")+IFERROR(Y237/H237,"0")+IFERROR(Y238/H238,"0")</f>
        <v>32</v>
      </c>
      <c r="Z239" s="771">
        <f>IFERROR(IF(Z233="",0,Z233),"0")+IFERROR(IF(Z234="",0,Z234),"0")+IFERROR(IF(Z235="",0,Z235),"0")+IFERROR(IF(Z236="",0,Z236),"0")+IFERROR(IF(Z237="",0,Z237),"0")+IFERROR(IF(Z238="",0,Z238),"0")</f>
        <v>0.20832000000000001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74</v>
      </c>
      <c r="Y240" s="771">
        <f>IFERROR(SUM(Y233:Y238),"0")</f>
        <v>76.8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166</v>
      </c>
      <c r="Y256" s="770">
        <f t="shared" si="62"/>
        <v>174</v>
      </c>
      <c r="Z256" s="36">
        <f>IFERROR(IF(Y256=0,"",ROUNDUP(Y256/H256,0)*0.01898),"")</f>
        <v>0.28470000000000001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172.22499999999999</v>
      </c>
      <c r="BN256" s="64">
        <f t="shared" si="64"/>
        <v>180.52500000000001</v>
      </c>
      <c r="BO256" s="64">
        <f t="shared" si="65"/>
        <v>0.2235991379310345</v>
      </c>
      <c r="BP256" s="64">
        <f t="shared" si="66"/>
        <v>0.234375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4</v>
      </c>
      <c r="Y260" s="770">
        <f t="shared" si="62"/>
        <v>4</v>
      </c>
      <c r="Z260" s="36">
        <f>IFERROR(IF(Y260=0,"",ROUNDUP(Y260/H260,0)*0.00902),"")</f>
        <v>9.0200000000000002E-3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4.21</v>
      </c>
      <c r="BN260" s="64">
        <f t="shared" si="64"/>
        <v>4.21</v>
      </c>
      <c r="BO260" s="64">
        <f t="shared" si="65"/>
        <v>7.575757575757576E-3</v>
      </c>
      <c r="BP260" s="64">
        <f t="shared" si="66"/>
        <v>7.575757575757576E-3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15.310344827586208</v>
      </c>
      <c r="Y264" s="771">
        <f>IFERROR(Y255/H255,"0")+IFERROR(Y256/H256,"0")+IFERROR(Y257/H257,"0")+IFERROR(Y258/H258,"0")+IFERROR(Y259/H259,"0")+IFERROR(Y260/H260,"0")+IFERROR(Y261/H261,"0")+IFERROR(Y262/H262,"0")+IFERROR(Y263/H263,"0")</f>
        <v>16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0.29371999999999998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170</v>
      </c>
      <c r="Y265" s="771">
        <f>IFERROR(SUM(Y255:Y263),"0")</f>
        <v>178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100</v>
      </c>
      <c r="Y300" s="770">
        <f t="shared" si="72"/>
        <v>100.8</v>
      </c>
      <c r="Z300" s="36">
        <f>IFERROR(IF(Y300=0,"",ROUNDUP(Y300/H300,0)*0.00651),"")</f>
        <v>0.27342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110.5</v>
      </c>
      <c r="BN300" s="64">
        <f t="shared" si="74"/>
        <v>111.384</v>
      </c>
      <c r="BO300" s="64">
        <f t="shared" si="75"/>
        <v>0.22893772893772898</v>
      </c>
      <c r="BP300" s="64">
        <f t="shared" si="76"/>
        <v>0.23076923076923078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166</v>
      </c>
      <c r="Y301" s="770">
        <f t="shared" si="72"/>
        <v>168</v>
      </c>
      <c r="Z301" s="36">
        <f>IFERROR(IF(Y301=0,"",ROUNDUP(Y301/H301,0)*0.00651),"")</f>
        <v>0.45569999999999999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178.45000000000002</v>
      </c>
      <c r="BN301" s="64">
        <f t="shared" si="74"/>
        <v>180.6</v>
      </c>
      <c r="BO301" s="64">
        <f t="shared" si="75"/>
        <v>0.38003663003663007</v>
      </c>
      <c r="BP301" s="64">
        <f t="shared" si="76"/>
        <v>0.38461538461538464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110.83333333333334</v>
      </c>
      <c r="Y303" s="771">
        <f>IFERROR(Y297/H297,"0")+IFERROR(Y298/H298,"0")+IFERROR(Y299/H299,"0")+IFERROR(Y300/H300,"0")+IFERROR(Y301/H301,"0")+IFERROR(Y302/H302,"0")</f>
        <v>112</v>
      </c>
      <c r="Z303" s="771">
        <f>IFERROR(IF(Z297="",0,Z297),"0")+IFERROR(IF(Z298="",0,Z298),"0")+IFERROR(IF(Z299="",0,Z299),"0")+IFERROR(IF(Z300="",0,Z300),"0")+IFERROR(IF(Z301="",0,Z301),"0")+IFERROR(IF(Z302="",0,Z302),"0")</f>
        <v>0.72911999999999999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266</v>
      </c>
      <c r="Y304" s="771">
        <f>IFERROR(SUM(Y297:Y302),"0")</f>
        <v>268.8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20</v>
      </c>
      <c r="Y378" s="770">
        <f t="shared" si="82"/>
        <v>21.6</v>
      </c>
      <c r="Z378" s="36">
        <f>IFERROR(IF(Y378=0,"",ROUNDUP(Y378/H378,0)*0.00651),"")</f>
        <v>5.2080000000000001E-2</v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21.911111111111111</v>
      </c>
      <c r="BN378" s="64">
        <f t="shared" si="84"/>
        <v>23.664000000000001</v>
      </c>
      <c r="BO378" s="64">
        <f t="shared" si="85"/>
        <v>4.0700040700040699E-2</v>
      </c>
      <c r="BP378" s="64">
        <f t="shared" si="86"/>
        <v>4.3956043956043959E-2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7.4074074074074066</v>
      </c>
      <c r="Y379" s="771">
        <f>IFERROR(Y373/H373,"0")+IFERROR(Y374/H374,"0")+IFERROR(Y375/H375,"0")+IFERROR(Y376/H376,"0")+IFERROR(Y377/H377,"0")+IFERROR(Y378/H378,"0")</f>
        <v>8</v>
      </c>
      <c r="Z379" s="771">
        <f>IFERROR(IF(Z373="",0,Z373),"0")+IFERROR(IF(Z374="",0,Z374),"0")+IFERROR(IF(Z375="",0,Z375),"0")+IFERROR(IF(Z376="",0,Z376),"0")+IFERROR(IF(Z377="",0,Z377),"0")+IFERROR(IF(Z378="",0,Z378),"0")</f>
        <v>5.2080000000000001E-2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20</v>
      </c>
      <c r="Y380" s="771">
        <f>IFERROR(SUM(Y373:Y378),"0")</f>
        <v>21.6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91</v>
      </c>
      <c r="Y382" s="770">
        <f>IFERROR(IF(X382="",0,CEILING((X382/$H382),1)*$H382),"")</f>
        <v>92.4</v>
      </c>
      <c r="Z382" s="36">
        <f>IFERROR(IF(Y382=0,"",ROUNDUP(Y382/H382,0)*0.01898),"")</f>
        <v>0.20877999999999999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96.622500000000002</v>
      </c>
      <c r="BN382" s="64">
        <f>IFERROR(Y382*I382/H382,"0")</f>
        <v>98.109000000000009</v>
      </c>
      <c r="BO382" s="64">
        <f>IFERROR(1/J382*(X382/H382),"0")</f>
        <v>0.16927083333333331</v>
      </c>
      <c r="BP382" s="64">
        <f>IFERROR(1/J382*(Y382/H382),"0")</f>
        <v>0.171875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118</v>
      </c>
      <c r="Y383" s="770">
        <f>IFERROR(IF(X383="",0,CEILING((X383/$H383),1)*$H383),"")</f>
        <v>124.8</v>
      </c>
      <c r="Z383" s="36">
        <f>IFERROR(IF(Y383=0,"",ROUNDUP(Y383/H383,0)*0.01898),"")</f>
        <v>0.30368000000000001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125.85153846153847</v>
      </c>
      <c r="BN383" s="64">
        <f>IFERROR(Y383*I383/H383,"0")</f>
        <v>133.10400000000001</v>
      </c>
      <c r="BO383" s="64">
        <f>IFERROR(1/J383*(X383/H383),"0")</f>
        <v>0.23637820512820512</v>
      </c>
      <c r="BP383" s="64">
        <f>IFERROR(1/J383*(Y383/H383),"0")</f>
        <v>0.25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52</v>
      </c>
      <c r="Y385" s="770">
        <f>IFERROR(IF(X385="",0,CEILING((X385/$H385),1)*$H385),"")</f>
        <v>58.800000000000004</v>
      </c>
      <c r="Z385" s="36">
        <f>IFERROR(IF(Y385=0,"",ROUNDUP(Y385/H385,0)*0.01898),"")</f>
        <v>0.13286000000000001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55.212857142857139</v>
      </c>
      <c r="BN385" s="64">
        <f>IFERROR(Y385*I385/H385,"0")</f>
        <v>62.433000000000007</v>
      </c>
      <c r="BO385" s="64">
        <f>IFERROR(1/J385*(X385/H385),"0")</f>
        <v>9.6726190476190466E-2</v>
      </c>
      <c r="BP385" s="64">
        <f>IFERROR(1/J385*(Y385/H385),"0")</f>
        <v>0.109375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32.15201465201465</v>
      </c>
      <c r="Y386" s="771">
        <f>IFERROR(Y382/H382,"0")+IFERROR(Y383/H383,"0")+IFERROR(Y384/H384,"0")+IFERROR(Y385/H385,"0")</f>
        <v>34</v>
      </c>
      <c r="Z386" s="771">
        <f>IFERROR(IF(Z382="",0,Z382),"0")+IFERROR(IF(Z383="",0,Z383),"0")+IFERROR(IF(Z384="",0,Z384),"0")+IFERROR(IF(Z385="",0,Z385),"0")</f>
        <v>0.64532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261</v>
      </c>
      <c r="Y387" s="771">
        <f>IFERROR(SUM(Y382:Y385),"0")</f>
        <v>276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18</v>
      </c>
      <c r="Y391" s="770">
        <f>IFERROR(IF(X391="",0,CEILING((X391/$H391),1)*$H391),"")</f>
        <v>20.399999999999999</v>
      </c>
      <c r="Z391" s="36">
        <f>IFERROR(IF(Y391=0,"",ROUNDUP(Y391/H391,0)*0.00651),"")</f>
        <v>5.2080000000000001E-2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20.858823529411765</v>
      </c>
      <c r="BN391" s="64">
        <f>IFERROR(Y391*I391/H391,"0")</f>
        <v>23.64</v>
      </c>
      <c r="BO391" s="64">
        <f>IFERROR(1/J391*(X391/H391),"0")</f>
        <v>3.8784744667097616E-2</v>
      </c>
      <c r="BP391" s="64">
        <f>IFERROR(1/J391*(Y391/H391),"0")</f>
        <v>4.3956043956043959E-2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15</v>
      </c>
      <c r="Y392" s="770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16.941176470588236</v>
      </c>
      <c r="BN392" s="64">
        <f>IFERROR(Y392*I392/H392,"0")</f>
        <v>17.279999999999998</v>
      </c>
      <c r="BO392" s="64">
        <f>IFERROR(1/J392*(X392/H392),"0")</f>
        <v>3.2320620555914677E-2</v>
      </c>
      <c r="BP392" s="64">
        <f>IFERROR(1/J392*(Y392/H392),"0")</f>
        <v>3.2967032967032968E-2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12.941176470588236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33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32</v>
      </c>
      <c r="Y403" s="770">
        <f>IFERROR(IF(X403="",0,CEILING((X403/$H403),1)*$H403),"")</f>
        <v>32.4</v>
      </c>
      <c r="Z403" s="36">
        <f>IFERROR(IF(Y403=0,"",ROUNDUP(Y403/H403,0)*0.00651),"")</f>
        <v>0.11718000000000001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36.053333333333335</v>
      </c>
      <c r="BN403" s="64">
        <f>IFERROR(Y403*I403/H403,"0")</f>
        <v>36.503999999999998</v>
      </c>
      <c r="BO403" s="64">
        <f>IFERROR(1/J403*(X403/H403),"0")</f>
        <v>9.7680097680097694E-2</v>
      </c>
      <c r="BP403" s="64">
        <f>IFERROR(1/J403*(Y403/H403),"0")</f>
        <v>9.8901098901098911E-2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17.777777777777779</v>
      </c>
      <c r="Y404" s="771">
        <f>IFERROR(Y403/H403,"0")</f>
        <v>18</v>
      </c>
      <c r="Z404" s="771">
        <f>IFERROR(IF(Z403="",0,Z403),"0")</f>
        <v>0.11718000000000001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32</v>
      </c>
      <c r="Y405" s="771">
        <f>IFERROR(SUM(Y403:Y403),"0")</f>
        <v>32.4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10</v>
      </c>
      <c r="Y407" s="770">
        <f>IFERROR(IF(X407="",0,CEILING((X407/$H407),1)*$H407),"")</f>
        <v>16.2</v>
      </c>
      <c r="Z407" s="36">
        <f>IFERROR(IF(Y407=0,"",ROUNDUP(Y407/H407,0)*0.01898),"")</f>
        <v>3.7960000000000001E-2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10.640740740740741</v>
      </c>
      <c r="BN407" s="64">
        <f>IFERROR(Y407*I407/H407,"0")</f>
        <v>17.238</v>
      </c>
      <c r="BO407" s="64">
        <f>IFERROR(1/J407*(X407/H407),"0")</f>
        <v>1.9290123456790126E-2</v>
      </c>
      <c r="BP407" s="64">
        <f>IFERROR(1/J407*(Y407/H407),"0")</f>
        <v>3.125E-2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1.2345679012345681</v>
      </c>
      <c r="Y410" s="771">
        <f>IFERROR(Y407/H407,"0")+IFERROR(Y408/H408,"0")+IFERROR(Y409/H409,"0")</f>
        <v>2</v>
      </c>
      <c r="Z410" s="771">
        <f>IFERROR(IF(Z407="",0,Z407),"0")+IFERROR(IF(Z408="",0,Z408),"0")+IFERROR(IF(Z409="",0,Z409),"0")</f>
        <v>3.7960000000000001E-2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10</v>
      </c>
      <c r="Y411" s="771">
        <f>IFERROR(SUM(Y407:Y409),"0")</f>
        <v>16.2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97</v>
      </c>
      <c r="Y416" s="770">
        <f t="shared" si="87"/>
        <v>105</v>
      </c>
      <c r="Z416" s="36">
        <f>IFERROR(IF(Y416=0,"",ROUNDUP(Y416/H416,0)*0.02175),"")</f>
        <v>0.15225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100.104</v>
      </c>
      <c r="BN416" s="64">
        <f t="shared" si="89"/>
        <v>108.36</v>
      </c>
      <c r="BO416" s="64">
        <f t="shared" si="90"/>
        <v>0.13472222222222222</v>
      </c>
      <c r="BP416" s="64">
        <f t="shared" si="91"/>
        <v>0.14583333333333331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154</v>
      </c>
      <c r="Y421" s="770">
        <f t="shared" si="87"/>
        <v>165</v>
      </c>
      <c r="Z421" s="36">
        <f>IFERROR(IF(Y421=0,"",ROUNDUP(Y421/H421,0)*0.02175),"")</f>
        <v>0.23924999999999999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158.928</v>
      </c>
      <c r="BN421" s="64">
        <f t="shared" si="89"/>
        <v>170.28000000000003</v>
      </c>
      <c r="BO421" s="64">
        <f t="shared" si="90"/>
        <v>0.21388888888888891</v>
      </c>
      <c r="BP421" s="64">
        <f t="shared" si="91"/>
        <v>0.22916666666666666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16.733333333333334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0.39149999999999996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251</v>
      </c>
      <c r="Y426" s="771">
        <f>IFERROR(SUM(Y415:Y424),"0")</f>
        <v>270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107</v>
      </c>
      <c r="Y428" s="770">
        <f>IFERROR(IF(X428="",0,CEILING((X428/$H428),1)*$H428),"")</f>
        <v>120</v>
      </c>
      <c r="Z428" s="36">
        <f>IFERROR(IF(Y428=0,"",ROUNDUP(Y428/H428,0)*0.02175),"")</f>
        <v>0.17399999999999999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110.42400000000001</v>
      </c>
      <c r="BN428" s="64">
        <f>IFERROR(Y428*I428/H428,"0")</f>
        <v>123.84</v>
      </c>
      <c r="BO428" s="64">
        <f>IFERROR(1/J428*(X428/H428),"0")</f>
        <v>0.14861111111111111</v>
      </c>
      <c r="BP428" s="64">
        <f>IFERROR(1/J428*(Y428/H428),"0")</f>
        <v>0.16666666666666666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7.1333333333333337</v>
      </c>
      <c r="Y430" s="771">
        <f>IFERROR(Y428/H428,"0")+IFERROR(Y429/H429,"0")</f>
        <v>8</v>
      </c>
      <c r="Z430" s="771">
        <f>IFERROR(IF(Z428="",0,Z428),"0")+IFERROR(IF(Z429="",0,Z429),"0")</f>
        <v>0.17399999999999999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107</v>
      </c>
      <c r="Y431" s="771">
        <f>IFERROR(SUM(Y428:Y429),"0")</f>
        <v>120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5</v>
      </c>
      <c r="Y434" s="770">
        <f>IFERROR(IF(X434="",0,CEILING((X434/$H434),1)*$H434),"")</f>
        <v>9</v>
      </c>
      <c r="Z434" s="36">
        <f>IFERROR(IF(Y434=0,"",ROUNDUP(Y434/H434,0)*0.01898),"")</f>
        <v>1.898E-2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5.2883333333333331</v>
      </c>
      <c r="BN434" s="64">
        <f>IFERROR(Y434*I434/H434,"0")</f>
        <v>9.5190000000000001</v>
      </c>
      <c r="BO434" s="64">
        <f>IFERROR(1/J434*(X434/H434),"0")</f>
        <v>8.6805555555555559E-3</v>
      </c>
      <c r="BP434" s="64">
        <f>IFERROR(1/J434*(Y434/H434),"0")</f>
        <v>1.5625E-2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0.55555555555555558</v>
      </c>
      <c r="Y435" s="771">
        <f>IFERROR(Y433/H433,"0")+IFERROR(Y434/H434,"0")</f>
        <v>1</v>
      </c>
      <c r="Z435" s="771">
        <f>IFERROR(IF(Z433="",0,Z433),"0")+IFERROR(IF(Z434="",0,Z434),"0")</f>
        <v>1.898E-2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5</v>
      </c>
      <c r="Y436" s="771">
        <f>IFERROR(SUM(Y433:Y434),"0")</f>
        <v>9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79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83.555666666666667</v>
      </c>
      <c r="BN438" s="64">
        <f>IFERROR(Y438*I438/H438,"0")</f>
        <v>85.670999999999992</v>
      </c>
      <c r="BO438" s="64">
        <f>IFERROR(1/J438*(X438/H438),"0")</f>
        <v>0.13715277777777779</v>
      </c>
      <c r="BP438" s="64">
        <f>IFERROR(1/J438*(Y438/H438),"0")</f>
        <v>0.140625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8.7777777777777786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79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20</v>
      </c>
      <c r="Y449" s="770">
        <f t="shared" si="92"/>
        <v>24</v>
      </c>
      <c r="Z449" s="36">
        <f>IFERROR(IF(Y449=0,"",ROUNDUP(Y449/H449,0)*0.01898),"")</f>
        <v>3.7960000000000001E-2</v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20.725000000000001</v>
      </c>
      <c r="BN449" s="64">
        <f t="shared" si="94"/>
        <v>24.87</v>
      </c>
      <c r="BO449" s="64">
        <f t="shared" si="95"/>
        <v>2.6041666666666668E-2</v>
      </c>
      <c r="BP449" s="64">
        <f t="shared" si="96"/>
        <v>3.125E-2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1.6666666666666667</v>
      </c>
      <c r="Y451" s="771">
        <f>IFERROR(Y443/H443,"0")+IFERROR(Y444/H444,"0")+IFERROR(Y445/H445,"0")+IFERROR(Y446/H446,"0")+IFERROR(Y447/H447,"0")+IFERROR(Y448/H448,"0")+IFERROR(Y449/H449,"0")+IFERROR(Y450/H450,"0")</f>
        <v>2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3.7960000000000001E-2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20</v>
      </c>
      <c r="Y452" s="771">
        <f>IFERROR(SUM(Y443:Y450),"0")</f>
        <v>24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601</v>
      </c>
      <c r="Y459" s="770">
        <f>IFERROR(IF(X459="",0,CEILING((X459/$H459),1)*$H459),"")</f>
        <v>603</v>
      </c>
      <c r="Z459" s="36">
        <f>IFERROR(IF(Y459=0,"",ROUNDUP(Y459/H459,0)*0.01898),"")</f>
        <v>1.27166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635.65766666666661</v>
      </c>
      <c r="BN459" s="64">
        <f>IFERROR(Y459*I459/H459,"0")</f>
        <v>637.77300000000002</v>
      </c>
      <c r="BO459" s="64">
        <f>IFERROR(1/J459*(X459/H459),"0")</f>
        <v>1.0434027777777777</v>
      </c>
      <c r="BP459" s="64">
        <f>IFERROR(1/J459*(Y459/H459),"0")</f>
        <v>1.046875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66.777777777777771</v>
      </c>
      <c r="Y464" s="771">
        <f>IFERROR(Y459/H459,"0")+IFERROR(Y460/H460,"0")+IFERROR(Y461/H461,"0")+IFERROR(Y462/H462,"0")+IFERROR(Y463/H463,"0")</f>
        <v>67</v>
      </c>
      <c r="Z464" s="771">
        <f>IFERROR(IF(Z459="",0,Z459),"0")+IFERROR(IF(Z460="",0,Z460),"0")+IFERROR(IF(Z461="",0,Z461),"0")+IFERROR(IF(Z462="",0,Z462),"0")+IFERROR(IF(Z463="",0,Z463),"0")</f>
        <v>1.27166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601</v>
      </c>
      <c r="Y465" s="771">
        <f>IFERROR(SUM(Y459:Y463),"0")</f>
        <v>603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9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9.35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1.2626262626262626E-2</v>
      </c>
      <c r="BP477" s="64">
        <f t="shared" ref="BP477:BP494" si="101">IFERROR(1/J477*(Y477/H477),"0")</f>
        <v>1.5151515151515152E-2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6</v>
      </c>
      <c r="Y491" s="770">
        <f t="shared" si="97"/>
        <v>6.3000000000000007</v>
      </c>
      <c r="Z491" s="36">
        <f t="shared" si="102"/>
        <v>1.506E-2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6.371428571428571</v>
      </c>
      <c r="BN491" s="64">
        <f t="shared" si="99"/>
        <v>6.69</v>
      </c>
      <c r="BO491" s="64">
        <f t="shared" si="100"/>
        <v>1.2210012210012212E-2</v>
      </c>
      <c r="BP491" s="64">
        <f t="shared" si="101"/>
        <v>1.2820512820512822E-2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4.5238095238095237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5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3.3100000000000004E-2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15</v>
      </c>
      <c r="Y496" s="771">
        <f>IFERROR(SUM(Y477:Y494),"0")</f>
        <v>17.100000000000001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7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7.2722222222222221</v>
      </c>
      <c r="BN512" s="64">
        <f>IFERROR(Y512*I512/H512,"0")</f>
        <v>11.22</v>
      </c>
      <c r="BO512" s="64">
        <f>IFERROR(1/J512*(X512/H512),"0")</f>
        <v>9.8204264870931542E-3</v>
      </c>
      <c r="BP512" s="64">
        <f>IFERROR(1/J512*(Y512/H512),"0")</f>
        <v>1.5151515151515152E-2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1.2962962962962963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7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37</v>
      </c>
      <c r="Y540" s="770">
        <f t="shared" si="103"/>
        <v>42.24</v>
      </c>
      <c r="Z540" s="36">
        <f t="shared" si="104"/>
        <v>9.5680000000000001E-2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39.522727272727266</v>
      </c>
      <c r="BN540" s="64">
        <f t="shared" si="106"/>
        <v>45.12</v>
      </c>
      <c r="BO540" s="64">
        <f t="shared" si="107"/>
        <v>6.7380536130536128E-2</v>
      </c>
      <c r="BP540" s="64">
        <f t="shared" si="108"/>
        <v>7.6923076923076927E-2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35</v>
      </c>
      <c r="Y545" s="770">
        <f t="shared" si="103"/>
        <v>36</v>
      </c>
      <c r="Z545" s="36">
        <f>IFERROR(IF(Y545=0,"",ROUNDUP(Y545/H545,0)*0.00902),"")</f>
        <v>9.0200000000000002E-2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37.041666666666664</v>
      </c>
      <c r="BN545" s="64">
        <f t="shared" si="106"/>
        <v>38.1</v>
      </c>
      <c r="BO545" s="64">
        <f t="shared" si="107"/>
        <v>7.3653198653198651E-2</v>
      </c>
      <c r="BP545" s="64">
        <f t="shared" si="108"/>
        <v>7.575757575757576E-2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16.729797979797979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0.18587999999999999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72</v>
      </c>
      <c r="Y555" s="771">
        <f>IFERROR(SUM(Y539:Y553),"0")</f>
        <v>78.240000000000009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15</v>
      </c>
      <c r="Y558" s="770">
        <f>IFERROR(IF(X558="",0,CEILING((X558/$H558),1)*$H558),"")</f>
        <v>15.84</v>
      </c>
      <c r="Z558" s="36">
        <f>IFERROR(IF(Y558=0,"",ROUNDUP(Y558/H558,0)*0.01196),"")</f>
        <v>3.5880000000000002E-2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16.02272727272727</v>
      </c>
      <c r="BN558" s="64">
        <f>IFERROR(Y558*I558/H558,"0")</f>
        <v>16.919999999999998</v>
      </c>
      <c r="BO558" s="64">
        <f>IFERROR(1/J558*(X558/H558),"0")</f>
        <v>2.7316433566433568E-2</v>
      </c>
      <c r="BP558" s="64">
        <f>IFERROR(1/J558*(Y558/H558),"0")</f>
        <v>2.8846153846153848E-2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2.8409090909090908</v>
      </c>
      <c r="Y560" s="771">
        <f>IFERROR(Y557/H557,"0")+IFERROR(Y558/H558,"0")+IFERROR(Y559/H559,"0")</f>
        <v>3</v>
      </c>
      <c r="Z560" s="771">
        <f>IFERROR(IF(Z557="",0,Z557),"0")+IFERROR(IF(Z558="",0,Z558),"0")+IFERROR(IF(Z559="",0,Z559),"0")</f>
        <v>3.5880000000000002E-2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15</v>
      </c>
      <c r="Y561" s="771">
        <f>IFERROR(SUM(Y557:Y559),"0")</f>
        <v>15.84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88</v>
      </c>
      <c r="Y563" s="770">
        <f t="shared" ref="Y563:Y576" si="109">IFERROR(IF(X563="",0,CEILING((X563/$H563),1)*$H563),"")</f>
        <v>89.76</v>
      </c>
      <c r="Z563" s="36">
        <f>IFERROR(IF(Y563=0,"",ROUNDUP(Y563/H563,0)*0.01196),"")</f>
        <v>0.20332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94</v>
      </c>
      <c r="BN563" s="64">
        <f t="shared" ref="BN563:BN576" si="111">IFERROR(Y563*I563/H563,"0")</f>
        <v>95.88</v>
      </c>
      <c r="BO563" s="64">
        <f t="shared" ref="BO563:BO576" si="112">IFERROR(1/J563*(X563/H563),"0")</f>
        <v>0.16025641025641024</v>
      </c>
      <c r="BP563" s="64">
        <f t="shared" ref="BP563:BP576" si="113">IFERROR(1/J563*(Y563/H563),"0")</f>
        <v>0.16346153846153846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26</v>
      </c>
      <c r="Y565" s="770">
        <f t="shared" si="109"/>
        <v>26.400000000000002</v>
      </c>
      <c r="Z565" s="36">
        <f>IFERROR(IF(Y565=0,"",ROUNDUP(Y565/H565,0)*0.01196),"")</f>
        <v>5.9799999999999999E-2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27.77272727272727</v>
      </c>
      <c r="BN565" s="64">
        <f t="shared" si="111"/>
        <v>28.200000000000003</v>
      </c>
      <c r="BO565" s="64">
        <f t="shared" si="112"/>
        <v>4.7348484848484848E-2</v>
      </c>
      <c r="BP565" s="64">
        <f t="shared" si="113"/>
        <v>4.807692307692308E-2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21.590909090909086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0.26312000000000002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114</v>
      </c>
      <c r="Y578" s="771">
        <f>IFERROR(SUM(Y563:Y576),"0")</f>
        <v>116.16000000000001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4133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4300.04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4396.1509508193249</v>
      </c>
      <c r="Y666" s="771">
        <f>IFERROR(SUM(BN22:BN662),"0")</f>
        <v>4572.473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8</v>
      </c>
      <c r="Y667" s="38">
        <f>ROUNDUP(SUM(BP22:BP662),0)</f>
        <v>8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4596.1509508193249</v>
      </c>
      <c r="Y668" s="771">
        <f>GrossWeightTotalR+PalletQtyTotalR*25</f>
        <v>4772.473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899.46687810519802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927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9.4978300000000004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341.70000000000005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250.40000000000003</v>
      </c>
      <c r="E675" s="46">
        <f>IFERROR(Y99*1,"0")+IFERROR(Y100*1,"0")+IFERROR(Y101*1,"0")+IFERROR(Y105*1,"0")+IFERROR(Y106*1,"0")+IFERROR(Y107*1,"0")+IFERROR(Y108*1,"0")+IFERROR(Y109*1,"0")+IFERROR(Y110*1,"0")</f>
        <v>371.4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503.3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233.10000000000002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426.3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178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268.8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333.3</v>
      </c>
      <c r="W675" s="46">
        <f>IFERROR(Y403*1,"0")+IFERROR(Y407*1,"0")+IFERROR(Y408*1,"0")+IFERROR(Y409*1,"0")</f>
        <v>48.599999999999994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480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627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17.100000000000001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210.24000000000004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