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7A4EA72-6C93-47AE-B522-06B6AFAE2C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Y364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2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Z170" i="1"/>
  <c r="BN170" i="1"/>
  <c r="Y173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BN219" i="1"/>
  <c r="BP220" i="1"/>
  <c r="BN220" i="1"/>
  <c r="BP222" i="1"/>
  <c r="BN222" i="1"/>
  <c r="Z222" i="1"/>
  <c r="BP226" i="1"/>
  <c r="BN226" i="1"/>
  <c r="Z226" i="1"/>
  <c r="Z430" i="1"/>
  <c r="H9" i="1"/>
  <c r="Y24" i="1"/>
  <c r="Y103" i="1"/>
  <c r="Y121" i="1"/>
  <c r="Y184" i="1"/>
  <c r="Y231" i="1"/>
  <c r="Y230" i="1"/>
  <c r="BP224" i="1"/>
  <c r="BN224" i="1"/>
  <c r="Z224" i="1"/>
  <c r="BP228" i="1"/>
  <c r="BN228" i="1"/>
  <c r="Z228" i="1"/>
  <c r="Z239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70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Y431" i="1"/>
  <c r="Z234" i="1"/>
  <c r="BN234" i="1"/>
  <c r="Z235" i="1"/>
  <c r="BN235" i="1"/>
  <c r="Z237" i="1"/>
  <c r="BN237" i="1"/>
  <c r="K675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80" i="1"/>
  <c r="BP373" i="1"/>
  <c r="BN373" i="1"/>
  <c r="BP375" i="1"/>
  <c r="BN375" i="1"/>
  <c r="Z375" i="1"/>
  <c r="Z379" i="1" s="1"/>
  <c r="Y379" i="1"/>
  <c r="Z386" i="1"/>
  <c r="BP383" i="1"/>
  <c r="BN383" i="1"/>
  <c r="Z383" i="1"/>
  <c r="Y386" i="1"/>
  <c r="Y393" i="1"/>
  <c r="BP389" i="1"/>
  <c r="BN389" i="1"/>
  <c r="Z389" i="1"/>
  <c r="Z393" i="1" s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Z464" i="1" s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617" i="1"/>
  <c r="Z495" i="1"/>
  <c r="Z451" i="1"/>
  <c r="Z425" i="1"/>
  <c r="Z264" i="1"/>
  <c r="Z410" i="1"/>
  <c r="Z136" i="1"/>
  <c r="Z126" i="1"/>
  <c r="Z120" i="1"/>
  <c r="Z111" i="1"/>
  <c r="Z102" i="1"/>
  <c r="Z95" i="1"/>
  <c r="Z33" i="1"/>
  <c r="Y669" i="1"/>
  <c r="Y666" i="1"/>
  <c r="Y665" i="1"/>
  <c r="Z230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<sst xmlns="http://schemas.openxmlformats.org/spreadsheetml/2006/main" count="3132" uniqueCount="1102">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</sst>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16</v>
      </c>
      <c r="Y84" s="770">
        <f t="shared" si="21"/>
        <v>16.8</v>
      </c>
      <c r="Z84" s="36">
        <f>IFERROR(IF(Y84=0,"",ROUNDUP(Y84/H84,0)*0.01898),"")</f>
        <v>3.7960000000000001E-2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16.828571428571429</v>
      </c>
      <c r="BN84" s="64">
        <f t="shared" si="23"/>
        <v>17.670000000000002</v>
      </c>
      <c r="BO84" s="64">
        <f t="shared" si="24"/>
        <v>2.976190476190476E-2</v>
      </c>
      <c r="BP84" s="64">
        <f t="shared" si="25"/>
        <v>3.125E-2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1.9047619047619047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16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4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4.1866666666666665</v>
      </c>
      <c r="BN101" s="64">
        <f>IFERROR(Y101*I101/H101,"0")</f>
        <v>4.71</v>
      </c>
      <c r="BO101" s="64">
        <f>IFERROR(1/J101*(X101/H101),"0")</f>
        <v>6.7340067340067337E-3</v>
      </c>
      <c r="BP101" s="64">
        <f>IFERROR(1/J101*(Y101/H101),"0")</f>
        <v>7.575757575757576E-3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0.88888888888888884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4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4</v>
      </c>
      <c r="Y107" s="770">
        <f t="shared" si="26"/>
        <v>5.4</v>
      </c>
      <c r="Z107" s="36">
        <f>IFERROR(IF(Y107=0,"",ROUNDUP(Y107/H107,0)*0.00651),"")</f>
        <v>1.302E-2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4.3733333333333331</v>
      </c>
      <c r="BN107" s="64">
        <f t="shared" si="28"/>
        <v>5.9039999999999999</v>
      </c>
      <c r="BO107" s="64">
        <f t="shared" si="29"/>
        <v>8.1400081400081394E-3</v>
      </c>
      <c r="BP107" s="64">
        <f t="shared" si="30"/>
        <v>1.098901098901099E-2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1.4814814814814814</v>
      </c>
      <c r="Y111" s="771">
        <f>IFERROR(Y105/H105,"0")+IFERROR(Y106/H106,"0")+IFERROR(Y107/H107,"0")+IFERROR(Y108/H108,"0")+IFERROR(Y109/H109,"0")+IFERROR(Y110/H110,"0")</f>
        <v>2</v>
      </c>
      <c r="Z111" s="771">
        <f>IFERROR(IF(Z105="",0,Z105),"0")+IFERROR(IF(Z106="",0,Z106),"0")+IFERROR(IF(Z107="",0,Z107),"0")+IFERROR(IF(Z108="",0,Z108),"0")+IFERROR(IF(Z109="",0,Z109),"0")+IFERROR(IF(Z110="",0,Z110),"0")</f>
        <v>1.302E-2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4</v>
      </c>
      <c r="Y112" s="771">
        <f>IFERROR(SUM(Y105:Y110),"0")</f>
        <v>5.4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7</v>
      </c>
      <c r="Y129" s="770">
        <f t="shared" ref="Y129:Y135" si="31">IFERROR(IF(X129="",0,CEILING((X129/$H129),1)*$H129),"")</f>
        <v>8.4</v>
      </c>
      <c r="Z129" s="36">
        <f>IFERROR(IF(Y129=0,"",ROUNDUP(Y129/H129,0)*0.01898),"")</f>
        <v>1.898E-2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7.4275000000000002</v>
      </c>
      <c r="BN129" s="64">
        <f t="shared" ref="BN129:BN135" si="33">IFERROR(Y129*I129/H129,"0")</f>
        <v>8.9130000000000003</v>
      </c>
      <c r="BO129" s="64">
        <f t="shared" ref="BO129:BO135" si="34">IFERROR(1/J129*(X129/H129),"0")</f>
        <v>1.3020833333333332E-2</v>
      </c>
      <c r="BP129" s="64">
        <f t="shared" ref="BP129:BP135" si="35">IFERROR(1/J129*(Y129/H129),"0")</f>
        <v>1.5625E-2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43</v>
      </c>
      <c r="Y133" s="770">
        <f t="shared" si="31"/>
        <v>43.2</v>
      </c>
      <c r="Z133" s="36">
        <f>IFERROR(IF(Y133=0,"",ROUNDUP(Y133/H133,0)*0.00651),"")</f>
        <v>0.10416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47.013333333333328</v>
      </c>
      <c r="BN133" s="64">
        <f t="shared" si="33"/>
        <v>47.231999999999999</v>
      </c>
      <c r="BO133" s="64">
        <f t="shared" si="34"/>
        <v>8.7505087505087509E-2</v>
      </c>
      <c r="BP133" s="64">
        <f t="shared" si="35"/>
        <v>8.7912087912087919E-2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16.75925925925926</v>
      </c>
      <c r="Y136" s="771">
        <f>IFERROR(Y129/H129,"0")+IFERROR(Y130/H130,"0")+IFERROR(Y131/H131,"0")+IFERROR(Y132/H132,"0")+IFERROR(Y133/H133,"0")+IFERROR(Y134/H134,"0")+IFERROR(Y135/H135,"0")</f>
        <v>17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0.12314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50</v>
      </c>
      <c r="Y137" s="771">
        <f>IFERROR(SUM(Y129:Y135),"0")</f>
        <v>51.6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110</v>
      </c>
      <c r="Y208" s="770">
        <f t="shared" ref="Y208:Y215" si="41">IFERROR(IF(X208="",0,CEILING((X208/$H208),1)*$H208),"")</f>
        <v>113.4</v>
      </c>
      <c r="Z208" s="36">
        <f>IFERROR(IF(Y208=0,"",ROUNDUP(Y208/H208,0)*0.00902),"")</f>
        <v>0.18942000000000001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114.27777777777777</v>
      </c>
      <c r="BN208" s="64">
        <f t="shared" ref="BN208:BN215" si="43">IFERROR(Y208*I208/H208,"0")</f>
        <v>117.81</v>
      </c>
      <c r="BO208" s="64">
        <f t="shared" ref="BO208:BO215" si="44">IFERROR(1/J208*(X208/H208),"0")</f>
        <v>0.15432098765432098</v>
      </c>
      <c r="BP208" s="64">
        <f t="shared" ref="BP208:BP215" si="45">IFERROR(1/J208*(Y208/H208),"0")</f>
        <v>0.15909090909090909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2</v>
      </c>
      <c r="Y212" s="770">
        <f t="shared" si="41"/>
        <v>3.6</v>
      </c>
      <c r="Z212" s="36">
        <f>IFERROR(IF(Y212=0,"",ROUNDUP(Y212/H212,0)*0.00502),"")</f>
        <v>1.004E-2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2.1444444444444444</v>
      </c>
      <c r="BN212" s="64">
        <f t="shared" si="43"/>
        <v>3.8599999999999994</v>
      </c>
      <c r="BO212" s="64">
        <f t="shared" si="44"/>
        <v>4.7483380816714157E-3</v>
      </c>
      <c r="BP212" s="64">
        <f t="shared" si="45"/>
        <v>8.5470085470085479E-3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5</v>
      </c>
      <c r="Y213" s="770">
        <f t="shared" si="41"/>
        <v>5.4</v>
      </c>
      <c r="Z213" s="36">
        <f>IFERROR(IF(Y213=0,"",ROUNDUP(Y213/H213,0)*0.00502),"")</f>
        <v>1.506E-2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5.2777777777777777</v>
      </c>
      <c r="BN213" s="64">
        <f t="shared" si="43"/>
        <v>5.7</v>
      </c>
      <c r="BO213" s="64">
        <f t="shared" si="44"/>
        <v>1.1870845204178538E-2</v>
      </c>
      <c r="BP213" s="64">
        <f t="shared" si="45"/>
        <v>1.2820512820512822E-2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6</v>
      </c>
      <c r="Y215" s="770">
        <f t="shared" si="41"/>
        <v>7.2</v>
      </c>
      <c r="Z215" s="36">
        <f>IFERROR(IF(Y215=0,"",ROUNDUP(Y215/H215,0)*0.00502),"")</f>
        <v>2.0080000000000001E-2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6.3333333333333321</v>
      </c>
      <c r="BN215" s="64">
        <f t="shared" si="43"/>
        <v>7.6</v>
      </c>
      <c r="BO215" s="64">
        <f t="shared" si="44"/>
        <v>1.4245014245014245E-2</v>
      </c>
      <c r="BP215" s="64">
        <f t="shared" si="45"/>
        <v>1.7094017094017096E-2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27.592592592592592</v>
      </c>
      <c r="Y216" s="771">
        <f>IFERROR(Y208/H208,"0")+IFERROR(Y209/H209,"0")+IFERROR(Y210/H210,"0")+IFERROR(Y211/H211,"0")+IFERROR(Y212/H212,"0")+IFERROR(Y213/H213,"0")+IFERROR(Y214/H214,"0")+IFERROR(Y215/H215,"0")</f>
        <v>30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0.23459999999999998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123</v>
      </c>
      <c r="Y217" s="771">
        <f>IFERROR(SUM(Y208:Y215),"0")</f>
        <v>129.6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52</v>
      </c>
      <c r="Y228" s="770">
        <f t="shared" si="46"/>
        <v>52.8</v>
      </c>
      <c r="Z228" s="36">
        <f t="shared" si="51"/>
        <v>0.14322000000000001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57.46</v>
      </c>
      <c r="BN228" s="64">
        <f t="shared" si="48"/>
        <v>58.344000000000001</v>
      </c>
      <c r="BO228" s="64">
        <f t="shared" si="49"/>
        <v>0.11904761904761907</v>
      </c>
      <c r="BP228" s="64">
        <f t="shared" si="50"/>
        <v>0.12087912087912089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21.666666666666668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0.14322000000000001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52</v>
      </c>
      <c r="Y231" s="771">
        <f>IFERROR(SUM(Y219:Y229),"0")</f>
        <v>52.8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18</v>
      </c>
      <c r="Y301" s="770">
        <f t="shared" si="72"/>
        <v>19.2</v>
      </c>
      <c r="Z301" s="36">
        <f>IFERROR(IF(Y301=0,"",ROUNDUP(Y301/H301,0)*0.00651),"")</f>
        <v>5.2080000000000001E-2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19.350000000000001</v>
      </c>
      <c r="BN301" s="64">
        <f t="shared" si="74"/>
        <v>20.64</v>
      </c>
      <c r="BO301" s="64">
        <f t="shared" si="75"/>
        <v>4.1208791208791215E-2</v>
      </c>
      <c r="BP301" s="64">
        <f t="shared" si="76"/>
        <v>4.3956043956043959E-2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7.5</v>
      </c>
      <c r="Y303" s="771">
        <f>IFERROR(Y297/H297,"0")+IFERROR(Y298/H298,"0")+IFERROR(Y299/H299,"0")+IFERROR(Y300/H300,"0")+IFERROR(Y301/H301,"0")+IFERROR(Y302/H302,"0")</f>
        <v>8</v>
      </c>
      <c r="Z303" s="771">
        <f>IFERROR(IF(Z297="",0,Z297),"0")+IFERROR(IF(Z298="",0,Z298),"0")+IFERROR(IF(Z299="",0,Z299),"0")+IFERROR(IF(Z300="",0,Z300),"0")+IFERROR(IF(Z301="",0,Z301),"0")+IFERROR(IF(Z302="",0,Z302),"0")</f>
        <v>5.2080000000000001E-2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18</v>
      </c>
      <c r="Y304" s="771">
        <f>IFERROR(SUM(Y297:Y302),"0")</f>
        <v>19.2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49</v>
      </c>
      <c r="Y421" s="770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50.567999999999998</v>
      </c>
      <c r="BN421" s="64">
        <f t="shared" si="89"/>
        <v>61.92</v>
      </c>
      <c r="BO421" s="64">
        <f t="shared" si="90"/>
        <v>6.805555555555555E-2</v>
      </c>
      <c r="BP421" s="64">
        <f t="shared" si="91"/>
        <v>8.3333333333333329E-2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3.2666666666666666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8.6999999999999994E-2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49</v>
      </c>
      <c r="Y426" s="771">
        <f>IFERROR(SUM(Y415:Y424),"0")</f>
        <v>60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27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28.556999999999999</v>
      </c>
      <c r="BN438" s="64">
        <f>IFERROR(Y438*I438/H438,"0")</f>
        <v>28.556999999999999</v>
      </c>
      <c r="BO438" s="64">
        <f>IFERROR(1/J438*(X438/H438),"0")</f>
        <v>4.6875E-2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27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143</v>
      </c>
      <c r="Y459" s="770">
        <f>IFERROR(IF(X459="",0,CEILING((X459/$H459),1)*$H459),"")</f>
        <v>144</v>
      </c>
      <c r="Z459" s="36">
        <f>IFERROR(IF(Y459=0,"",ROUNDUP(Y459/H459,0)*0.01898),"")</f>
        <v>0.30368000000000001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151.24633333333335</v>
      </c>
      <c r="BN459" s="64">
        <f>IFERROR(Y459*I459/H459,"0")</f>
        <v>152.304</v>
      </c>
      <c r="BO459" s="64">
        <f>IFERROR(1/J459*(X459/H459),"0")</f>
        <v>0.2482638888888889</v>
      </c>
      <c r="BP459" s="64">
        <f>IFERROR(1/J459*(Y459/H459),"0")</f>
        <v>0.25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15.888888888888889</v>
      </c>
      <c r="Y464" s="771">
        <f>IFERROR(Y459/H459,"0")+IFERROR(Y460/H460,"0")+IFERROR(Y461/H461,"0")+IFERROR(Y462/H462,"0")+IFERROR(Y463/H463,"0")</f>
        <v>16</v>
      </c>
      <c r="Z464" s="771">
        <f>IFERROR(IF(Z459="",0,Z459),"0")+IFERROR(IF(Z460="",0,Z460),"0")+IFERROR(IF(Z461="",0,Z461),"0")+IFERROR(IF(Z462="",0,Z462),"0")+IFERROR(IF(Z463="",0,Z463),"0")</f>
        <v>0.30368000000000001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143</v>
      </c>
      <c r="Y465" s="771">
        <f>IFERROR(SUM(Y459:Y463),"0")</f>
        <v>144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4</v>
      </c>
      <c r="Y539" s="770">
        <f t="shared" ref="Y539:Y553" si="103">IFERROR(IF(X539="",0,CEILING((X539/$H539),1)*$H539),"")</f>
        <v>5.28</v>
      </c>
      <c r="Z539" s="36">
        <f t="shared" ref="Z539:Z544" si="104">IFERROR(IF(Y539=0,"",ROUNDUP(Y539/H539,0)*0.01196),"")</f>
        <v>1.196E-2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4.2727272727272725</v>
      </c>
      <c r="BN539" s="64">
        <f t="shared" ref="BN539:BN553" si="106">IFERROR(Y539*I539/H539,"0")</f>
        <v>5.64</v>
      </c>
      <c r="BO539" s="64">
        <f t="shared" ref="BO539:BO553" si="107">IFERROR(1/J539*(X539/H539),"0")</f>
        <v>7.2843822843822849E-3</v>
      </c>
      <c r="BP539" s="64">
        <f t="shared" ref="BP539:BP553" si="108">IFERROR(1/J539*(Y539/H539),"0")</f>
        <v>9.6153846153846159E-3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4</v>
      </c>
      <c r="Y540" s="770">
        <f t="shared" si="103"/>
        <v>5.28</v>
      </c>
      <c r="Z540" s="36">
        <f t="shared" si="104"/>
        <v>1.196E-2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4.2727272727272725</v>
      </c>
      <c r="BN540" s="64">
        <f t="shared" si="106"/>
        <v>5.64</v>
      </c>
      <c r="BO540" s="64">
        <f t="shared" si="107"/>
        <v>7.2843822843822849E-3</v>
      </c>
      <c r="BP540" s="64">
        <f t="shared" si="108"/>
        <v>9.6153846153846159E-3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22</v>
      </c>
      <c r="Y542" s="770">
        <f t="shared" si="103"/>
        <v>26.400000000000002</v>
      </c>
      <c r="Z542" s="36">
        <f t="shared" si="104"/>
        <v>5.9799999999999999E-2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23.5</v>
      </c>
      <c r="BN542" s="64">
        <f t="shared" si="106"/>
        <v>28.200000000000003</v>
      </c>
      <c r="BO542" s="64">
        <f t="shared" si="107"/>
        <v>4.0064102564102561E-2</v>
      </c>
      <c r="BP542" s="64">
        <f t="shared" si="108"/>
        <v>4.807692307692308E-2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13</v>
      </c>
      <c r="Y544" s="770">
        <f t="shared" si="103"/>
        <v>15.84</v>
      </c>
      <c r="Z544" s="36">
        <f t="shared" si="104"/>
        <v>3.5880000000000002E-2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13.886363636363635</v>
      </c>
      <c r="BN544" s="64">
        <f t="shared" si="106"/>
        <v>16.919999999999998</v>
      </c>
      <c r="BO544" s="64">
        <f t="shared" si="107"/>
        <v>2.3674242424242424E-2</v>
      </c>
      <c r="BP544" s="64">
        <f t="shared" si="108"/>
        <v>2.8846153846153848E-2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8.1439393939393945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0.11960000000000001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43</v>
      </c>
      <c r="Y555" s="771">
        <f>IFERROR(SUM(Y539:Y553),"0")</f>
        <v>52.8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18</v>
      </c>
      <c r="Y563" s="770">
        <f t="shared" ref="Y563:Y576" si="109">IFERROR(IF(X563="",0,CEILING((X563/$H563),1)*$H563),"")</f>
        <v>21.12</v>
      </c>
      <c r="Z563" s="36">
        <f>IFERROR(IF(Y563=0,"",ROUNDUP(Y563/H563,0)*0.01196),"")</f>
        <v>4.7840000000000001E-2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19.227272727272727</v>
      </c>
      <c r="BN563" s="64">
        <f t="shared" ref="BN563:BN576" si="111">IFERROR(Y563*I563/H563,"0")</f>
        <v>22.56</v>
      </c>
      <c r="BO563" s="64">
        <f t="shared" ref="BO563:BO576" si="112">IFERROR(1/J563*(X563/H563),"0")</f>
        <v>3.277972027972028E-2</v>
      </c>
      <c r="BP563" s="64">
        <f t="shared" ref="BP563:BP576" si="113">IFERROR(1/J563*(Y563/H563),"0")</f>
        <v>3.8461538461538464E-2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3.4090909090909087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4.7840000000000001E-2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18</v>
      </c>
      <c r="Y578" s="771">
        <f>IFERROR(SUM(Y563:Y576),"0")</f>
        <v>21.12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548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586.14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581.6274047619047</v>
      </c>
      <c r="Y666" s="771">
        <f>IFERROR(SUM(BN22:BN662),"0")</f>
        <v>622.00399999999991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1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606.6274047619047</v>
      </c>
      <c r="Y668" s="771">
        <f>GrossWeightTotalR+PalletQtyTotalR*25</f>
        <v>672.00399999999991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112.2598124098124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120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1.23437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16.8</v>
      </c>
      <c r="E675" s="46">
        <f>IFERROR(Y99*1,"0")+IFERROR(Y100*1,"0")+IFERROR(Y101*1,"0")+IFERROR(Y105*1,"0")+IFERROR(Y106*1,"0")+IFERROR(Y107*1,"0")+IFERROR(Y108*1,"0")+IFERROR(Y109*1,"0")+IFERROR(Y110*1,"0")</f>
        <v>9.9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51.6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182.39999999999998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87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73.92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2025-02-21T07:42:18Z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