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UZ\ПОКОМ\"/>
    </mc:Choice>
  </mc:AlternateContent>
  <xr:revisionPtr revIDLastSave="0" documentId="13_ncr:1_{4C588908-10D3-4EF8-A6D1-C98F2F83F1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TDSheet!$A$8:$D$60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7" i="1" l="1"/>
  <c r="F56" i="1"/>
  <c r="F55" i="1"/>
  <c r="F54" i="1"/>
  <c r="F53" i="1"/>
  <c r="F51" i="1"/>
  <c r="F48" i="1"/>
  <c r="F47" i="1"/>
  <c r="F46" i="1"/>
  <c r="F44" i="1"/>
  <c r="F43" i="1"/>
  <c r="F42" i="1"/>
  <c r="F40" i="1"/>
  <c r="F39" i="1"/>
  <c r="F38" i="1"/>
  <c r="F37" i="1"/>
  <c r="F32" i="1"/>
  <c r="F31" i="1"/>
  <c r="F30" i="1"/>
  <c r="F28" i="1"/>
  <c r="F27" i="1"/>
  <c r="F26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C26" i="1" l="1"/>
  <c r="C13" i="1"/>
  <c r="C32" i="1"/>
  <c r="C16" i="1"/>
  <c r="C21" i="1"/>
  <c r="C18" i="1"/>
  <c r="C10" i="1"/>
  <c r="C40" i="1"/>
  <c r="C14" i="1"/>
  <c r="C19" i="1"/>
  <c r="B36" i="1"/>
  <c r="B16" i="1"/>
  <c r="B10" i="1"/>
  <c r="B29" i="1"/>
  <c r="B20" i="1"/>
  <c r="B12" i="1"/>
  <c r="B28" i="1"/>
  <c r="B34" i="1"/>
  <c r="B26" i="1"/>
  <c r="B4" i="1"/>
  <c r="C60" i="1" l="1"/>
  <c r="B60" i="1"/>
  <c r="D60" i="1"/>
</calcChain>
</file>

<file path=xl/sharedStrings.xml><?xml version="1.0" encoding="utf-8"?>
<sst xmlns="http://schemas.openxmlformats.org/spreadsheetml/2006/main" count="60" uniqueCount="60">
  <si>
    <t>Общество с ограниченной ответственностью "MOS PROD TORG"</t>
  </si>
  <si>
    <t>Продажи за 2024 г.</t>
  </si>
  <si>
    <t>Выводимые данные:</t>
  </si>
  <si>
    <t>Отбор:</t>
  </si>
  <si>
    <t>Номенклатура</t>
  </si>
  <si>
    <t>Итого</t>
  </si>
  <si>
    <t>2074-Сосиски Молочные для завтрака Особый рецепт</t>
  </si>
  <si>
    <t>1721-Сосиски Вязанка Сливочные ТМ Стародворские колбасы</t>
  </si>
  <si>
    <t>2205-Сосиски Молочные для завтрака ТМ Особый рецепт 0,4кг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</si>
  <si>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</si>
  <si>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</si>
  <si>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2472 Сардельки Левантские Особая Без свинины Весовые NDX мгс Особый рецепт, вес 1кг</t>
  </si>
  <si>
    <t>0222-Ветчины Дугушка Дугушка б/о Стародворье, 1кг</t>
  </si>
  <si>
    <t>2094 Вареные колбасы Докторская Дугушка Дугушка Весовые Вектор Стародворье, вес 1кг</t>
  </si>
  <si>
    <t>0178 Ветчины Нежная Особая Особая Весовые П/а Особый рецепт большой батон  ПОКОМ</t>
  </si>
  <si>
    <t>2150 В/к колбасы Рубленая Запеченная Дугушка Весовые Вектор Стародворье, вес 1кг</t>
  </si>
  <si>
    <t>1875-Колбаса Филейная оригинальная ТМ Особый рецепт в оболочке полиамид.  ПОКОМ</t>
  </si>
  <si>
    <t>1445 Сосиски «Сочные без свинины» Весовые ТМ «Особый рецепт» 1,3 кг  ПОКОМ</t>
  </si>
  <si>
    <t>Вареные колбасы Сливушка Вязанка Фикс.вес 0,45 П/а Вязанка  ПОКОМ</t>
  </si>
  <si>
    <t>1867-Колбаса Филейная ТМ Особый рецепт в оболочке полиамид большой батон.  ПОКОМ</t>
  </si>
  <si>
    <t>1370-Сосиски Сочинки Бордо Весовой п/а Стародворье</t>
  </si>
  <si>
    <t>Вареные колбасы «Филейская» Фикс.вес 0,45 Вектор ТМ «Вязанка»  ПОКОМ</t>
  </si>
  <si>
    <t>1869-Колбаса Молочная ТМ Особый рецепт в оболочке полиамид большой батон.  ПОКОМ</t>
  </si>
  <si>
    <t>1411 Сосиски «Сочинки Сливочные» Весовые ТМ «Стародворье» 1,35 кг  ПОКОМ</t>
  </si>
  <si>
    <t>1870-Колбаса Со шпиком ТМ Особый рецепт в оболочке полиамид большой батон.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</si>
  <si>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</si>
  <si>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</si>
  <si>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Вареные колбасы Докторская ГОСТ Вязанка Фикс.вес 0,4 Вектор Вязанка  ПОКОМ</t>
  </si>
  <si>
    <t>Вареные колбасы «Филейская» Весовые Вектор ТМ «Вязанка»  ПОКОМ</t>
  </si>
  <si>
    <t>Вареные колбасы Молокуша Вязанка Вес п/а Вязанка  ПОКОМ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</si>
  <si>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</si>
  <si>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</si>
  <si>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1444 Сосиски «Сочные без свинины» ф/в 0,4 кг ТМ «Особый рецепт»  ПОКОМ</t>
  </si>
  <si>
    <t>0360 Сардельки «Сочинки» Весовой н/о ТМ «Стародворье»  ПОКОМ</t>
  </si>
  <si>
    <t>1314-Сосиски Молокуши миникушай Вязанка Ф/в 0,45 амилюкс мгс Вязанка</t>
  </si>
  <si>
    <t>0359 Сардельки «Шпикачки Сочинки» Весовой н/о ТМ «Стародворье»  ПОКОМ</t>
  </si>
  <si>
    <t>1224 В/к колбасы «Сочинка по-европейски с сочной грудинкой» Весовой фиброуз ТМ «Стародворье»  ПОКОМ</t>
  </si>
  <si>
    <t>1202 В/к колбасы Сервелат Мясорубский с мелкорубленным окороком срез Бордо Фикс.вес 0,35 фиброуз Ста</t>
  </si>
  <si>
    <t>1284-Сосиски Баварушки ТМ Баварушка в оболочке амицел в модифицированной газовой среде 0,6 кг.</t>
  </si>
  <si>
    <t>1728-Сосиски сливочные по-стародворски в оболочке</t>
  </si>
  <si>
    <t>1201 В/к колбасы Сервелат Мясорубский с мелкорубленным окороком Бордо Весовой фиброуз Стародворье  П</t>
  </si>
  <si>
    <t>1205 Копченые колбасы Салями Мясорубская с рубленым шпиком срез Бордо ф/в 0,35 фиброуз Стародворье  ПОКОМ</t>
  </si>
  <si>
    <t>1231 Сосиски Сливочные Дугушки Дугушка Весовые П/а Стародворье, вес 1кг</t>
  </si>
  <si>
    <t>0262 Ветчина «Сочинка с сочным окороком» Весовой п/а ТМ «Стародворье»  ПОКОМ</t>
  </si>
  <si>
    <t>1204 Копченые колбасы Салями Мясорубская с рубленым шпиком Бордо Весовой фиброуз Стародворье  ПОКОМ</t>
  </si>
  <si>
    <t>2027 Ветчина Нежная п/а ТМ Особый рецепт шт. 0,4кг</t>
  </si>
  <si>
    <t>1409 Сосиски Сочинки по-баварски ТМ Стародворье полиамид мгс вес СК3  ПОКОМ</t>
  </si>
  <si>
    <t>1871-Колбаса Филейная оригинальная ТМ Особый рецепт в оболочке полиамид 0,4 кг.  ПОКОМ</t>
  </si>
  <si>
    <t>1851-Колбаса Филедворская по-стародворски ТМ Стародворье в оболочке полиамид 0,4 кг.  ПОКОМ</t>
  </si>
  <si>
    <t>С/к колбасы Швейцарская Бордо Фикс.вес 0,17 Фиброуз терм/п Стародворье</t>
  </si>
  <si>
    <t>1868-Колбаса Филейная ТМ Особый рецепт в оболочке полиамид 0,5 кг.  ПОКОМ</t>
  </si>
  <si>
    <t>1952-Колбаса Со шпиком ТМ Особый рецепт в оболочке полиамид 0,5 кг.  ПОКОМ</t>
  </si>
  <si>
    <t>1461 Сосиски «Баварские» Фикс.вес 0,35 П/а ТМ «Стародворье»  ПОКОМ</t>
  </si>
  <si>
    <t>С/к колбасы Баварская Бавария Фикс.вес 0,17 б/о терм/п Стародворье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</si>
  <si>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</si>
  <si>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</si>
  <si>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Ответственный:</t>
  </si>
  <si>
    <t>Остаток на дату (факт)</t>
  </si>
  <si>
    <t>Транзит</t>
  </si>
  <si>
    <t>Заказ на 19.02.2025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</si>
</sst>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8"/>
      <name val="Arial"/>
      <family val="2"/>
      <charset val="204"/>
    </font>
    <font>
      <b/>
      <sz val="10"/>
      <color rgb="FF003F2F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6E5CB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A0A0A0"/>
      </left>
      <right/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  <border>
      <left style="thin">
        <color rgb="FFA0A0A0"/>
      </left>
      <right/>
      <top/>
      <bottom/>
      <diagonal/>
    </border>
    <border>
      <left style="thin">
        <color rgb="FFA0A0A0"/>
      </left>
      <right style="thin">
        <color rgb="FFA0A0A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left" vertical="top" wrapText="1"/>
    </xf>
    <xf numFmtId="0" fontId="0" fillId="0" borderId="0" xfId="0" applyAlignment="1"/>
    <xf numFmtId="0" fontId="4" fillId="2" borderId="1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4" borderId="4" xfId="0" applyFont="1" applyFill="1" applyBorder="1" applyAlignment="1">
      <alignment horizontal="left" vertical="top" wrapText="1"/>
    </xf>
    <xf numFmtId="0" fontId="0" fillId="6" borderId="0" xfId="0" applyFill="1" applyAlignment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2,25%20uz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>07,02,25-13,02,25</v>
          </cell>
        </row>
        <row r="3">
          <cell r="A3" t="str">
            <v>Номенклатура</v>
          </cell>
        </row>
        <row r="6">
          <cell r="A6" t="str">
            <v xml:space="preserve"> 1192 Колбаса Вязанка со шпикам Вязанка 0,5кг</v>
          </cell>
        </row>
        <row r="7">
          <cell r="A7" t="str">
            <v>0178 Ветчины Нежная Особая Особая Весовые П/а Особый рецепт большой батон  ПОКОМ</v>
          </cell>
        </row>
        <row r="8">
          <cell r="A8" t="str">
            <v>0222-Ветчины Дугушка Дугушка б/о Стародворье, 1кг</v>
          </cell>
        </row>
        <row r="9">
          <cell r="A9" t="str">
            <v>0232 С/к колбасы Княжеская Бордо Весовые б/о терм/п Стародворье</v>
          </cell>
        </row>
        <row r="10">
          <cell r="A10" t="str">
            <v>0235 С/к колбасы Салями Охотничья Бордо Весовые б/о терм/п 180 Стародворье</v>
          </cell>
        </row>
        <row r="11">
          <cell r="A11" t="str">
            <v>1118 В/к колбасы Салями Запеченая Дугушка  Вектор Стародворье, 1кг</v>
          </cell>
        </row>
        <row r="12">
          <cell r="A12" t="str">
            <v>1120 В/к колбасы Сервелат Запеченный Дугушка Вес Вектор Стародворье, вес 1кг</v>
          </cell>
        </row>
        <row r="13">
          <cell r="A13" t="str">
            <v>1202 В/к колбасы Сервелат Мясорубский с мелкорубленным окороком срез Бордо Фикс.вес 0,35 фиброуз Ста</v>
          </cell>
        </row>
        <row r="14">
          <cell r="A14" t="str">
            <v>1205 Копченые колбасы Салями Мясорубская с рубленым шпиком срез Бордо ф/в 0,35 фиброуз Стародворье  ПОКОМ</v>
          </cell>
        </row>
        <row r="15">
          <cell r="A15" t="str">
            <v>1314-Сосиски Молокуши миникушай Вязанка Ф/в 0,45 амилюкс мгс Вязанка</v>
          </cell>
        </row>
        <row r="16">
          <cell r="A16" t="str">
            <v>1370-Сосиски Сочинки Бордо Весовой п/а Стародворье</v>
          </cell>
        </row>
        <row r="17">
          <cell r="A17" t="str">
            <v>1444 Сосиски «Сочные без свинины» ф/в 0,4 кг ТМ «Особый рецепт»  ПОКОМ</v>
          </cell>
        </row>
        <row r="18">
          <cell r="A18" t="str">
            <v>1445 Сосиски «Сочные без свинины» Весовые ТМ «Особый рецепт» 1,3 кг  ПОКОМ</v>
          </cell>
        </row>
        <row r="19">
          <cell r="A19" t="str">
            <v>1461 Сосиски «Баварские» Фикс.вес 0,35 П/а ТМ «Стародворье»  ПОКОМ</v>
          </cell>
        </row>
        <row r="20">
          <cell r="A20" t="str">
            <v>1851-Колбаса Филедворская по-стародворски ТМ Стародворье в оболочке полиамид 0,4 кг.  ПОКОМ</v>
          </cell>
        </row>
        <row r="21">
          <cell r="A21" t="str">
            <v>1867-Колбаса Филейная ТМ Особый рецепт в оболочке полиамид большой батон.  ПОКОМ</v>
          </cell>
        </row>
        <row r="22">
          <cell r="A22" t="str">
            <v>1868-Колбаса Филейная ТМ Особый рецепт в оболочке полиамид 0,5 кг.  ПОКОМ</v>
          </cell>
        </row>
        <row r="23">
          <cell r="A23" t="str">
            <v>1871-Колбаса Филейная оригинальная ТМ Особый рецепт в оболочке полиамид 0,4 кг.  ПОКОМ</v>
          </cell>
        </row>
        <row r="24">
          <cell r="A24" t="str">
            <v>1875-Колбаса Филейная оригинальная ТМ Особый рецепт в оболочке полиамид.  ПОКОМ</v>
          </cell>
        </row>
        <row r="25">
          <cell r="A25" t="str">
            <v>1952-Колбаса Со шпиком ТМ Особый рецепт в оболочке полиамид 0,5 кг.  ПОКОМ</v>
          </cell>
        </row>
        <row r="26">
          <cell r="A26" t="str">
            <v>2027 Ветчина Нежная п/а ТМ Особый рецепт шт. 0,4кг</v>
          </cell>
        </row>
        <row r="27">
          <cell r="A27" t="str">
            <v>2074-Сосиски Молочные для завтрака Особый рецепт</v>
          </cell>
        </row>
        <row r="28">
          <cell r="A28" t="str">
            <v>2094 Вареные колбасы Докторская Дугушка Дугушка Весовые Вектор Стародворье, вес 1кг</v>
          </cell>
        </row>
        <row r="29">
          <cell r="A29" t="str">
            <v>2150 В/к колбасы Рубленая Запеченная Дугушка Весовые Вектор Стародворье, вес 1кг</v>
          </cell>
        </row>
        <row r="30">
          <cell r="A30" t="str">
            <v>2205-Сосиски Молочные для завтрака ТМ Особый рецепт 0,4кг</v>
          </cell>
        </row>
        <row r="31">
          <cell r="A31" t="str">
            <v>Вареные колбасы «Филейская» Фикс.вес 0,45 Вектор ТМ «Вязанка»  ПОКОМ</v>
          </cell>
        </row>
        <row r="32">
          <cell r="A32" t="str">
            <v>С/к колбасы Баварская Бавария Фикс.вес 0,17 б/о терм/п Стародворье</v>
          </cell>
        </row>
        <row r="33">
          <cell r="A33" t="str">
            <v>С/к колбасы Швейцарская Бордо Фикс.вес 0,17 Фиброуз терм/п Стародворье</v>
          </cell>
        </row>
        <row r="34">
          <cell r="A34" t="str">
            <v>1284-Сосиски Баварушки ТМ Баварушка в оболочке амицел в модифицированной газовой среде 0,6 кг.</v>
          </cell>
        </row>
        <row r="35">
          <cell r="A35" t="str">
            <v>1371-Сосиски Сочинки с сочной грудинкой Бордо Фикс.вес 0,4 П/а мгс Стародворье</v>
          </cell>
        </row>
        <row r="36">
          <cell r="A36" t="str">
            <v>1372-Сосиски Сочинки с сочным окороком Бордо Фикс.вес 0,4 П/а мгс Стародворье</v>
          </cell>
        </row>
        <row r="37">
          <cell r="A37" t="str">
            <v>1411 Сосиски «Сочинки Сливочные» Весовые ТМ «Стародворье» 1,35 кг  ПОКОМ</v>
          </cell>
        </row>
        <row r="38">
          <cell r="A38" t="str">
            <v>1523-Сосиски Вязанка Молочные ТМ Стародворские колбасы</v>
          </cell>
        </row>
        <row r="39">
          <cell r="A39" t="str">
            <v>1720-Сосиски Вязанка Сливочные ТМ Стародворские колбасы ТС Вязанка амицел в мод газов.среде 0,45кг</v>
          </cell>
        </row>
        <row r="40">
          <cell r="A40" t="str">
            <v>1721-Сосиски Вязанка Сливочные ТМ Стародворские колбасы</v>
          </cell>
        </row>
        <row r="41">
          <cell r="A41" t="str">
            <v>1728-Сосиски сливочные по-стародворски в оболочке</v>
          </cell>
        </row>
        <row r="42">
          <cell r="A42" t="str">
            <v>1869-Колбаса Молочная ТМ Особый рецепт в оболочке полиамид большой батон.  ПОКОМ</v>
          </cell>
        </row>
        <row r="43">
          <cell r="A43" t="str">
            <v>2472 Сардельки Левантские Особая Без свинины Весовые NDX мгс Особый рецепт, вес 1кг</v>
          </cell>
        </row>
        <row r="44">
          <cell r="A44" t="str">
            <v>2634 Колбаса Дугушка Стародворская ТМ Стародворье ТС Дугушка  ПОКОМ</v>
          </cell>
        </row>
        <row r="45">
          <cell r="A45" t="str">
            <v>Вареные колбасы «Филейская» Весовые Вектор ТМ «Вязанка»  ПОКОМ</v>
          </cell>
        </row>
        <row r="46">
          <cell r="A46" t="str">
            <v>Вареные колбасы Молокуша Вязанка Вес п/а Вязанка  ПОКОМ</v>
          </cell>
        </row>
        <row r="47">
          <cell r="A47" t="str">
            <v>Вареные колбасы Докторская ГОСТ Вязанка Фикс.вес 0,4 Вектор Вязанка  ПОКОМ</v>
          </cell>
        </row>
        <row r="48">
          <cell r="A48" t="str">
            <v>Вареные колбасы Сливушка Вязанка Фикс.вес 0,45 П/а Вязанка  ПОКОМ</v>
          </cell>
        </row>
        <row r="49">
          <cell r="A49" t="str">
            <v>БОНУС_2074-Сосиски Молочные для завтрака Особый рецепт</v>
          </cell>
        </row>
        <row r="50">
          <cell r="A50" t="str">
            <v>БОНУС_0178 Ветчины Нежная Особая Особая Весовые П/а Особый рецепт большой батон  ПОКОМ</v>
          </cell>
        </row>
        <row r="51">
          <cell r="A51" t="str">
            <v>БОНУС_1205 Копченые колбасы Салями Мясорубская с рубленым шпиком срез Бордо ф/в 0,35 фиброуз Стародворье</v>
          </cell>
        </row>
        <row r="52">
          <cell r="A52" t="str">
            <v>БОНУС_1370-Сосиски Сочинки Бордо Весовой п/а Стародворье</v>
          </cell>
        </row>
        <row r="53">
          <cell r="A53" t="str">
            <v>БОНУС_1372-Сосиски Сочинки с сочным окороком Бордо Фикс.вес 0,4 П/а мгс Стародворье</v>
          </cell>
        </row>
        <row r="54">
          <cell r="A54" t="str">
            <v>БОНУС_1411 Сосиски «Сочинки Сливочные» Весовые ТМ «Стародворье» 1,35 кг  ПОКОМ</v>
          </cell>
        </row>
        <row r="55">
          <cell r="A55" t="str">
            <v>БОНУС_1444 Сосиски «Сочные без свинины» ф/в 0,4 кг ТМ «Особый рецепт»  ПОКОМ</v>
          </cell>
        </row>
        <row r="56">
          <cell r="A56" t="str">
            <v>БОНУС_1445 Сосиски «Сочные без свинины» Весовые ТМ «Особый рецепт» 1,3 кг  ПОКОМ</v>
          </cell>
        </row>
        <row r="57">
          <cell r="A57" t="str">
            <v>БОНУС_1869-Колбаса Молочная ТМ Особый рецепт в оболочке полиамид большой батон.  ПОКОМ</v>
          </cell>
        </row>
        <row r="58">
          <cell r="A58" t="str">
            <v>БОНУС_1871-Колбаса Филейная оригинальная ТМ Особый рецепт в оболочке полиамид 0,4 кг.  ПОКОМ</v>
          </cell>
        </row>
        <row r="59">
          <cell r="A59" t="str">
            <v>БОНУС_1875-Колбаса Филейная оригинальная ТМ Особый рецепт в оболочке полиамид.  ПОКОМ</v>
          </cell>
        </row>
        <row r="60">
          <cell r="A60" t="str">
            <v>БОНУС_2094 Вареные колбасы Докторская Дугушка Дугушка Весовые Вектор Стародворье, вес 1кг</v>
          </cell>
        </row>
        <row r="61">
          <cell r="A61" t="str">
            <v>БОНУС_2150 В/к колбасы Рубленая Запеченная Дугушка Весовые Вектор Стародворье, вес 1кг</v>
          </cell>
        </row>
        <row r="62">
          <cell r="A62" t="str">
            <v>БОНУС_2205-Сосиски Молочные для завтрака ТМ Особый рецепт 0,4кг</v>
          </cell>
        </row>
        <row r="63">
          <cell r="A63" t="str">
            <v>БОНУС_2472 Сардельки Левантские Особая Без свинины Весовые NDX мгс Особый рецепт, вес 1кг</v>
          </cell>
        </row>
        <row r="64">
          <cell r="A64" t="str">
            <v>БОНУС_2634 Колбаса Дугушка Стародворская ТМ Стародворье ТС Дугушка  ПОКОМ</v>
          </cell>
        </row>
        <row r="65">
          <cell r="A65" t="str">
            <v>1224 В/к колбасы «Сочинка по-европейски с сочной грудинкой» Весовой фиброуз ТМ «Стародворье»  ПОКОМ</v>
          </cell>
        </row>
        <row r="66">
          <cell r="A66" t="str">
            <v>1201 В/к колбасы Сервелат Мясорубский с мелкорубленным окороком Бордо Весовой фиброуз Стародворье  П</v>
          </cell>
        </row>
        <row r="67">
          <cell r="A67" t="str">
            <v>0262 Ветчина «Сочинка с сочным окороком» Весовой п/а ТМ «Стародворье»  ПОКОМ</v>
          </cell>
        </row>
        <row r="68">
          <cell r="A68" t="str">
            <v>1231 Сосиски Сливочные Дугушки Дугушка Весовые П/а Стародворье, вес 1кг</v>
          </cell>
        </row>
        <row r="69">
          <cell r="A69" t="str">
            <v>1409 Сосиски Сочинки по-баварски ТМ Стародворье полиамид мгс вес СК3  ПОКОМ</v>
          </cell>
        </row>
        <row r="70">
          <cell r="A70" t="str">
            <v>1204 Копченые колбасы Салями Мясорубская с рубленым шпиком Бордо Весовой фиброуз Стародворье  ПОКОМ</v>
          </cell>
        </row>
        <row r="71">
          <cell r="A71" t="str">
            <v>1870-Колбаса Со шпиком ТМ Особый рецепт в оболочке полиамид большой батон.  ПОКОМ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F65"/>
  <sheetViews>
    <sheetView tabSelected="1" workbookViewId="0">
      <selection activeCell="Q17" sqref="Q17"/>
    </sheetView>
  </sheetViews>
  <sheetFormatPr defaultColWidth="10.5" defaultRowHeight="11.45" customHeight="1" x14ac:dyDescent="0.2"/>
  <cols>
    <col min="1" max="1" width="73.1640625" style="1" customWidth="1"/>
    <col min="2" max="4" width="10.5" style="7"/>
    <col min="5" max="16384" width="10.5" style="9"/>
  </cols>
  <sheetData>
    <row r="1" spans="1:6" ht="12.95" customHeight="1" x14ac:dyDescent="0.2">
      <c r="A1" s="2" t="s">
        <v>0</v>
      </c>
    </row>
    <row r="2" spans="1:6" ht="15.95" customHeight="1" x14ac:dyDescent="0.25">
      <c r="A2" s="3" t="s">
        <v>1</v>
      </c>
    </row>
    <row r="3" spans="1:6" s="1" customFormat="1" ht="2.1" customHeight="1" x14ac:dyDescent="0.2">
      <c r="B3" s="7"/>
      <c r="C3" s="7"/>
      <c r="D3" s="7"/>
    </row>
    <row r="4" spans="1:6" ht="11.1" customHeight="1" x14ac:dyDescent="0.2">
      <c r="A4" s="4" t="s">
        <v>2</v>
      </c>
      <c r="B4" s="12">
        <f ca="1">TODAY()</f>
        <v>45702</v>
      </c>
    </row>
    <row r="5" spans="1:6" s="1" customFormat="1" ht="2.1" customHeight="1" x14ac:dyDescent="0.2">
      <c r="B5" s="7"/>
      <c r="C5" s="7"/>
      <c r="D5" s="7"/>
    </row>
    <row r="6" spans="1:6" ht="11.1" customHeight="1" x14ac:dyDescent="0.2">
      <c r="A6" s="4" t="s">
        <v>3</v>
      </c>
    </row>
    <row r="7" spans="1:6" s="1" customFormat="1" ht="2.1" customHeight="1" x14ac:dyDescent="0.2">
      <c r="B7" s="7"/>
      <c r="C7" s="7"/>
      <c r="D7" s="7"/>
    </row>
    <row r="8" spans="1:6" ht="12.95" customHeight="1" x14ac:dyDescent="0.2">
      <c r="A8" s="5" t="s">
        <v>4</v>
      </c>
      <c r="B8" s="21" t="s">
        <v>57</v>
      </c>
      <c r="C8" s="22" t="s">
        <v>58</v>
      </c>
      <c r="D8" s="20" t="s">
        <v>59</v>
      </c>
    </row>
    <row r="9" spans="1:6" ht="27" customHeight="1" x14ac:dyDescent="0.2">
      <c r="A9" s="10" t="s">
        <v>5</v>
      </c>
      <c r="B9" s="21"/>
      <c r="C9" s="22"/>
      <c r="D9" s="20"/>
    </row>
    <row r="10" spans="1:6" ht="11.1" customHeight="1" x14ac:dyDescent="0.2">
      <c r="A10" s="8" t="s">
        <v>8</v>
      </c>
      <c r="B10" s="18">
        <f>164*0.4</f>
        <v>65.600000000000009</v>
      </c>
      <c r="C10" s="7">
        <f>750*0.4</f>
        <v>300</v>
      </c>
      <c r="D10" s="13"/>
      <c r="F10" s="9" t="str">
        <f>VLOOKUP(A10,[1]Sheet!$A:$A,1,0)</f>
        <v>2205-Сосиски Молочные для завтрака ТМ Особый рецепт 0,4кг</v>
      </c>
    </row>
    <row r="11" spans="1:6" ht="11.1" customHeight="1" x14ac:dyDescent="0.2">
      <c r="A11" s="8" t="s">
        <v>6</v>
      </c>
      <c r="B11" s="18">
        <v>500</v>
      </c>
      <c r="C11" s="7">
        <v>1906</v>
      </c>
      <c r="D11" s="13"/>
      <c r="F11" s="9" t="str">
        <f>VLOOKUP(A11,[1]Sheet!$A:$A,1,0)</f>
        <v>2074-Сосиски Молочные для завтрака Особый рецепт</v>
      </c>
    </row>
    <row r="12" spans="1:6" ht="11.1" customHeight="1" x14ac:dyDescent="0.2">
      <c r="A12" s="8" t="s">
        <v>47</v>
      </c>
      <c r="B12" s="7">
        <f>235*0.4</f>
        <v>94</v>
      </c>
      <c r="D12" s="13"/>
      <c r="E12" s="17"/>
    </row>
    <row r="13" spans="1:6" ht="11.1" customHeight="1" x14ac:dyDescent="0.2">
      <c r="A13" s="8" t="s">
        <v>18</v>
      </c>
      <c r="B13" s="18"/>
      <c r="C13" s="7">
        <f>670*0.45</f>
        <v>301.5</v>
      </c>
      <c r="D13" s="13"/>
      <c r="F13" s="9" t="str">
        <f>VLOOKUP(A13,[1]Sheet!$A:$A,1,0)</f>
        <v>Вареные колбасы Сливушка Вязанка Фикс.вес 0,45 П/а Вязанка  ПОКОМ</v>
      </c>
    </row>
    <row r="14" spans="1:6" ht="11.1" customHeight="1" x14ac:dyDescent="0.2">
      <c r="A14" s="8" t="s">
        <v>30</v>
      </c>
      <c r="B14" s="18"/>
      <c r="C14" s="7">
        <f>504*0.4</f>
        <v>201.60000000000002</v>
      </c>
      <c r="D14" s="13"/>
      <c r="F14" s="9" t="str">
        <f>VLOOKUP(A14,[1]Sheet!$A:$A,1,0)</f>
        <v>1371-Сосиски Сочинки с сочной грудинкой Бордо Фикс.вес 0,4 П/а мгс Стародворье</v>
      </c>
    </row>
    <row r="15" spans="1:6" ht="21.95" customHeight="1" x14ac:dyDescent="0.2">
      <c r="A15" s="8" t="s">
        <v>31</v>
      </c>
      <c r="B15" s="18"/>
      <c r="C15" s="7">
        <v>201</v>
      </c>
      <c r="D15" s="13"/>
      <c r="F15" s="9" t="str">
        <f>VLOOKUP(A15,[1]Sheet!$A:$A,1,0)</f>
        <v>1372-Сосиски Сочинки с сочным окороком Бордо Фикс.вес 0,4 П/а мгс Стародворье</v>
      </c>
    </row>
    <row r="16" spans="1:6" ht="11.1" customHeight="1" x14ac:dyDescent="0.2">
      <c r="A16" s="8" t="s">
        <v>21</v>
      </c>
      <c r="B16" s="18">
        <f>66*0.45</f>
        <v>29.7</v>
      </c>
      <c r="C16" s="7">
        <f>340*0.45</f>
        <v>153</v>
      </c>
      <c r="D16" s="13"/>
      <c r="F16" s="9" t="str">
        <f>VLOOKUP(A16,[1]Sheet!$A:$A,1,0)</f>
        <v>Вареные колбасы «Филейская» Фикс.вес 0,45 Вектор ТМ «Вязанка»  ПОКОМ</v>
      </c>
    </row>
    <row r="17" spans="1:6" ht="21.95" customHeight="1" x14ac:dyDescent="0.2">
      <c r="A17" s="8" t="s">
        <v>7</v>
      </c>
      <c r="B17" s="18">
        <v>38</v>
      </c>
      <c r="C17" s="7">
        <v>806</v>
      </c>
      <c r="D17" s="13"/>
      <c r="F17" s="9" t="str">
        <f>VLOOKUP(A17,[1]Sheet!$A:$A,1,0)</f>
        <v>1721-Сосиски Вязанка Сливочные ТМ Стародворские колбасы</v>
      </c>
    </row>
    <row r="18" spans="1:6" ht="21.95" customHeight="1" x14ac:dyDescent="0.2">
      <c r="A18" s="8" t="s">
        <v>32</v>
      </c>
      <c r="B18" s="18"/>
      <c r="C18" s="7">
        <f>618*0.4</f>
        <v>247.20000000000002</v>
      </c>
      <c r="D18" s="13"/>
      <c r="F18" s="9" t="str">
        <f>VLOOKUP(A18,[1]Sheet!$A:$A,1,0)</f>
        <v>1444 Сосиски «Сочные без свинины» ф/в 0,4 кг ТМ «Особый рецепт»  ПОКОМ</v>
      </c>
    </row>
    <row r="19" spans="1:6" ht="21.95" customHeight="1" x14ac:dyDescent="0.2">
      <c r="A19" s="8" t="s">
        <v>37</v>
      </c>
      <c r="B19" s="18"/>
      <c r="C19" s="7">
        <f>576*0.35</f>
        <v>201.6</v>
      </c>
      <c r="D19" s="13"/>
      <c r="F19" s="9" t="str">
        <f>VLOOKUP(A19,[1]Sheet!$A:$A,1,0)</f>
        <v>1202 В/к колбасы Сервелат Мясорубский с мелкорубленным окороком срез Бордо Фикс.вес 0,35 фиброуз Ста</v>
      </c>
    </row>
    <row r="20" spans="1:6" ht="21.95" customHeight="1" x14ac:dyDescent="0.2">
      <c r="A20" s="16" t="s">
        <v>16</v>
      </c>
      <c r="B20" s="18">
        <f>216</f>
        <v>216</v>
      </c>
      <c r="C20" s="7">
        <v>667</v>
      </c>
      <c r="D20" s="13"/>
      <c r="F20" s="9" t="str">
        <f>VLOOKUP(A20,[1]Sheet!$A:$A,1,0)</f>
        <v>1875-Колбаса Филейная оригинальная ТМ Особый рецепт в оболочке полиамид.  ПОКОМ</v>
      </c>
    </row>
    <row r="21" spans="1:6" ht="11.1" customHeight="1" x14ac:dyDescent="0.2">
      <c r="A21" s="8" t="s">
        <v>27</v>
      </c>
      <c r="B21" s="18"/>
      <c r="C21" s="7">
        <f>380*0.4</f>
        <v>152</v>
      </c>
      <c r="D21" s="13"/>
      <c r="F21" s="9" t="str">
        <f>VLOOKUP(A21,[1]Sheet!$A:$A,1,0)</f>
        <v>Вареные колбасы Докторская ГОСТ Вязанка Фикс.вес 0,4 Вектор Вязанка  ПОКОМ</v>
      </c>
    </row>
    <row r="22" spans="1:6" ht="11.1" customHeight="1" x14ac:dyDescent="0.2">
      <c r="A22" s="8" t="s">
        <v>24</v>
      </c>
      <c r="B22" s="18"/>
      <c r="C22" s="7">
        <v>600</v>
      </c>
      <c r="D22" s="13"/>
      <c r="F22" s="9" t="str">
        <f>VLOOKUP(A22,[1]Sheet!$A:$A,1,0)</f>
        <v>1870-Колбаса Со шпиком ТМ Особый рецепт в оболочке полиамид большой батон.  ПОКОМ</v>
      </c>
    </row>
    <row r="23" spans="1:6" ht="21.95" customHeight="1" x14ac:dyDescent="0.2">
      <c r="A23" s="8" t="s">
        <v>19</v>
      </c>
      <c r="B23" s="18"/>
      <c r="C23" s="7">
        <v>220</v>
      </c>
      <c r="D23" s="13"/>
      <c r="F23" s="9" t="str">
        <f>VLOOKUP(A23,[1]Sheet!$A:$A,1,0)</f>
        <v>1867-Колбаса Филейная ТМ Особый рецепт в оболочке полиамид большой батон.  ПОКОМ</v>
      </c>
    </row>
    <row r="24" spans="1:6" ht="11.1" customHeight="1" x14ac:dyDescent="0.2">
      <c r="A24" s="8" t="s">
        <v>41</v>
      </c>
      <c r="D24" s="19"/>
    </row>
    <row r="25" spans="1:6" ht="11.1" customHeight="1" x14ac:dyDescent="0.2">
      <c r="A25" s="8" t="s">
        <v>49</v>
      </c>
      <c r="D25" s="13"/>
    </row>
    <row r="26" spans="1:6" ht="21.95" customHeight="1" x14ac:dyDescent="0.2">
      <c r="A26" s="8" t="s">
        <v>26</v>
      </c>
      <c r="B26" s="18">
        <f>60*0.45</f>
        <v>27</v>
      </c>
      <c r="C26" s="7">
        <f>336*0.45</f>
        <v>151.20000000000002</v>
      </c>
      <c r="D26" s="13"/>
      <c r="F26" s="9" t="str">
        <f>VLOOKUP(A26,[1]Sheet!$A:$A,1,0)</f>
        <v>1720-Сосиски Вязанка Сливочные ТМ Стародворские колбасы ТС Вязанка амицел в мод газов.среде 0,45кг</v>
      </c>
    </row>
    <row r="27" spans="1:6" ht="11.1" customHeight="1" x14ac:dyDescent="0.2">
      <c r="A27" s="8" t="s">
        <v>22</v>
      </c>
      <c r="B27" s="18"/>
      <c r="C27" s="7">
        <v>419</v>
      </c>
      <c r="D27" s="13"/>
      <c r="F27" s="9" t="str">
        <f>VLOOKUP(A27,[1]Sheet!$A:$A,1,0)</f>
        <v>1869-Колбаса Молочная ТМ Особый рецепт в оболочке полиамид большой батон.  ПОКОМ</v>
      </c>
    </row>
    <row r="28" spans="1:6" ht="21.95" customHeight="1" x14ac:dyDescent="0.2">
      <c r="A28" s="8" t="s">
        <v>50</v>
      </c>
      <c r="B28" s="18">
        <f>164*0.5</f>
        <v>82</v>
      </c>
      <c r="C28" s="7">
        <v>150</v>
      </c>
      <c r="D28" s="13"/>
      <c r="F28" s="9" t="str">
        <f>VLOOKUP(A28,[1]Sheet!$A:$A,1,0)</f>
        <v>1868-Колбаса Филейная ТМ Особый рецепт в оболочке полиамид 0,5 кг.  ПОКОМ</v>
      </c>
    </row>
    <row r="29" spans="1:6" ht="11.1" customHeight="1" x14ac:dyDescent="0.2">
      <c r="A29" s="8" t="s">
        <v>51</v>
      </c>
      <c r="B29" s="7">
        <f>61*0.5</f>
        <v>30.5</v>
      </c>
      <c r="D29" s="13"/>
    </row>
    <row r="30" spans="1:6" ht="21.95" customHeight="1" x14ac:dyDescent="0.2">
      <c r="A30" s="8" t="s">
        <v>11</v>
      </c>
      <c r="B30" s="18"/>
      <c r="C30" s="7">
        <v>411</v>
      </c>
      <c r="D30" s="13"/>
      <c r="F30" s="9" t="str">
        <f>VLOOKUP(A30,[1]Sheet!$A:$A,1,0)</f>
        <v>2472 Сардельки Левантские Особая Без свинины Весовые NDX мгс Особый рецепт, вес 1кг</v>
      </c>
    </row>
    <row r="31" spans="1:6" ht="11.1" customHeight="1" x14ac:dyDescent="0.2">
      <c r="A31" s="8" t="s">
        <v>13</v>
      </c>
      <c r="B31" s="18"/>
      <c r="C31" s="7">
        <v>193</v>
      </c>
      <c r="D31" s="13"/>
      <c r="F31" s="9" t="str">
        <f>VLOOKUP(A31,[1]Sheet!$A:$A,1,0)</f>
        <v>2094 Вареные колбасы Докторская Дугушка Дугушка Весовые Вектор Стародворье, вес 1кг</v>
      </c>
    </row>
    <row r="32" spans="1:6" ht="11.1" customHeight="1" x14ac:dyDescent="0.2">
      <c r="A32" s="8" t="s">
        <v>34</v>
      </c>
      <c r="B32" s="18"/>
      <c r="C32" s="7">
        <f>228*0.45</f>
        <v>102.60000000000001</v>
      </c>
      <c r="D32" s="13"/>
      <c r="F32" s="9" t="str">
        <f>VLOOKUP(A32,[1]Sheet!$A:$A,1,0)</f>
        <v>1314-Сосиски Молокуши миникушай Вязанка Ф/в 0,45 амилюкс мгс Вязанка</v>
      </c>
    </row>
    <row r="33" spans="1:6" ht="11.1" customHeight="1" x14ac:dyDescent="0.2">
      <c r="A33" s="8" t="s">
        <v>10</v>
      </c>
      <c r="B33" s="7">
        <v>131</v>
      </c>
      <c r="D33" s="13"/>
    </row>
    <row r="34" spans="1:6" ht="11.1" customHeight="1" x14ac:dyDescent="0.2">
      <c r="A34" s="8" t="s">
        <v>48</v>
      </c>
      <c r="B34" s="7">
        <f>323*0.4</f>
        <v>129.20000000000002</v>
      </c>
      <c r="D34" s="13"/>
    </row>
    <row r="35" spans="1:6" ht="11.1" customHeight="1" x14ac:dyDescent="0.2">
      <c r="A35" s="8" t="s">
        <v>9</v>
      </c>
      <c r="B35" s="7">
        <v>94</v>
      </c>
      <c r="D35" s="13"/>
    </row>
    <row r="36" spans="1:6" ht="11.1" customHeight="1" x14ac:dyDescent="0.2">
      <c r="A36" s="8" t="s">
        <v>53</v>
      </c>
      <c r="B36" s="7">
        <f>487*0.17</f>
        <v>82.79</v>
      </c>
      <c r="D36" s="13"/>
    </row>
    <row r="37" spans="1:6" ht="11.1" customHeight="1" x14ac:dyDescent="0.2">
      <c r="A37" s="8" t="s">
        <v>12</v>
      </c>
      <c r="B37" s="18"/>
      <c r="C37" s="7">
        <v>200</v>
      </c>
      <c r="D37" s="13"/>
      <c r="F37" s="9" t="str">
        <f>VLOOKUP(A37,[1]Sheet!$A:$A,1,0)</f>
        <v>0222-Ветчины Дугушка Дугушка б/о Стародворье, 1кг</v>
      </c>
    </row>
    <row r="38" spans="1:6" ht="11.1" customHeight="1" x14ac:dyDescent="0.2">
      <c r="A38" s="8" t="s">
        <v>52</v>
      </c>
      <c r="B38" s="18"/>
      <c r="C38" s="7">
        <v>100</v>
      </c>
      <c r="D38" s="13"/>
      <c r="F38" s="9" t="str">
        <f>VLOOKUP(A38,[1]Sheet!$A:$A,1,0)</f>
        <v>1461 Сосиски «Баварские» Фикс.вес 0,35 П/а ТМ «Стародворье»  ПОКОМ</v>
      </c>
    </row>
    <row r="39" spans="1:6" ht="11.1" customHeight="1" x14ac:dyDescent="0.2">
      <c r="A39" s="8" t="s">
        <v>14</v>
      </c>
      <c r="B39" s="18"/>
      <c r="C39" s="7">
        <v>403</v>
      </c>
      <c r="D39" s="13"/>
      <c r="F39" s="9" t="str">
        <f>VLOOKUP(A39,[1]Sheet!$A:$A,1,0)</f>
        <v>0178 Ветчины Нежная Особая Особая Весовые П/а Особый рецепт большой батон  ПОКОМ</v>
      </c>
    </row>
    <row r="40" spans="1:6" ht="21.95" customHeight="1" x14ac:dyDescent="0.2">
      <c r="A40" s="8" t="s">
        <v>45</v>
      </c>
      <c r="B40" s="18"/>
      <c r="C40" s="7">
        <f>250*0.4</f>
        <v>100</v>
      </c>
      <c r="D40" s="13"/>
      <c r="F40" s="9" t="str">
        <f>VLOOKUP(A40,[1]Sheet!$A:$A,1,0)</f>
        <v>2027 Ветчина Нежная п/а ТМ Особый рецепт шт. 0,4кг</v>
      </c>
    </row>
    <row r="41" spans="1:6" ht="21.95" customHeight="1" x14ac:dyDescent="0.2">
      <c r="A41" s="8" t="s">
        <v>15</v>
      </c>
      <c r="B41" s="7">
        <v>63</v>
      </c>
      <c r="D41" s="13"/>
    </row>
    <row r="42" spans="1:6" ht="21.95" customHeight="1" x14ac:dyDescent="0.2">
      <c r="A42" s="8" t="s">
        <v>17</v>
      </c>
      <c r="B42" s="18"/>
      <c r="C42" s="7">
        <v>405</v>
      </c>
      <c r="D42" s="13"/>
      <c r="F42" s="9" t="str">
        <f>VLOOKUP(A42,[1]Sheet!$A:$A,1,0)</f>
        <v>1445 Сосиски «Сочные без свинины» Весовые ТМ «Особый рецепт» 1,3 кг  ПОКОМ</v>
      </c>
    </row>
    <row r="43" spans="1:6" ht="11.1" customHeight="1" x14ac:dyDescent="0.2">
      <c r="A43" s="8" t="s">
        <v>20</v>
      </c>
      <c r="B43" s="18">
        <v>60</v>
      </c>
      <c r="C43" s="7">
        <v>359</v>
      </c>
      <c r="D43" s="13"/>
      <c r="F43" s="9" t="str">
        <f>VLOOKUP(A43,[1]Sheet!$A:$A,1,0)</f>
        <v>1370-Сосиски Сочинки Бордо Весовой п/а Стародворье</v>
      </c>
    </row>
    <row r="44" spans="1:6" ht="21.95" customHeight="1" x14ac:dyDescent="0.2">
      <c r="A44" s="8" t="s">
        <v>23</v>
      </c>
      <c r="B44" s="18"/>
      <c r="C44" s="7">
        <v>357</v>
      </c>
      <c r="D44" s="13"/>
      <c r="F44" s="9" t="str">
        <f>VLOOKUP(A44,[1]Sheet!$A:$A,1,0)</f>
        <v>1411 Сосиски «Сочинки Сливочные» Весовые ТМ «Стародворье» 1,35 кг  ПОКОМ</v>
      </c>
    </row>
    <row r="45" spans="1:6" ht="21.95" customHeight="1" x14ac:dyDescent="0.2">
      <c r="A45" s="8" t="s">
        <v>38</v>
      </c>
      <c r="D45" s="13"/>
    </row>
    <row r="46" spans="1:6" ht="11.1" customHeight="1" x14ac:dyDescent="0.2">
      <c r="A46" s="8" t="s">
        <v>25</v>
      </c>
      <c r="B46" s="18"/>
      <c r="C46" s="7">
        <v>406</v>
      </c>
      <c r="D46" s="13"/>
      <c r="F46" s="9" t="str">
        <f>VLOOKUP(A46,[1]Sheet!$A:$A,1,0)</f>
        <v>1523-Сосиски Вязанка Молочные ТМ Стародворские колбасы</v>
      </c>
    </row>
    <row r="47" spans="1:6" ht="11.1" customHeight="1" x14ac:dyDescent="0.2">
      <c r="A47" s="8" t="s">
        <v>28</v>
      </c>
      <c r="B47" s="18"/>
      <c r="C47" s="7">
        <v>150</v>
      </c>
      <c r="D47" s="13"/>
      <c r="F47" s="9" t="str">
        <f>VLOOKUP(A47,[1]Sheet!$A:$A,1,0)</f>
        <v>Вареные колбасы «Филейская» Весовые Вектор ТМ «Вязанка»  ПОКОМ</v>
      </c>
    </row>
    <row r="48" spans="1:6" ht="21.95" customHeight="1" x14ac:dyDescent="0.2">
      <c r="A48" s="8" t="s">
        <v>29</v>
      </c>
      <c r="B48" s="18"/>
      <c r="C48" s="7">
        <v>151</v>
      </c>
      <c r="D48" s="13"/>
      <c r="F48" s="9" t="str">
        <f>VLOOKUP(A48,[1]Sheet!$A:$A,1,0)</f>
        <v>Вареные колбасы Молокуша Вязанка Вес п/а Вязанка  ПОКОМ</v>
      </c>
    </row>
    <row r="49" spans="1:6" ht="11.1" customHeight="1" x14ac:dyDescent="0.2">
      <c r="A49" s="8" t="s">
        <v>33</v>
      </c>
      <c r="B49" s="18"/>
      <c r="D49" s="13"/>
    </row>
    <row r="50" spans="1:6" ht="11.1" customHeight="1" x14ac:dyDescent="0.2">
      <c r="A50" s="8" t="s">
        <v>35</v>
      </c>
      <c r="B50" s="18"/>
      <c r="D50" s="13"/>
    </row>
    <row r="51" spans="1:6" ht="21.95" customHeight="1" x14ac:dyDescent="0.2">
      <c r="A51" s="8" t="s">
        <v>36</v>
      </c>
      <c r="B51" s="18"/>
      <c r="C51" s="7">
        <v>155</v>
      </c>
      <c r="D51" s="13"/>
      <c r="F51" s="9" t="str">
        <f>VLOOKUP(A51,[1]Sheet!$A:$A,1,0)</f>
        <v>1224 В/к колбасы «Сочинка по-европейски с сочной грудинкой» Весовой фиброуз ТМ «Стародворье»  ПОКОМ</v>
      </c>
    </row>
    <row r="52" spans="1:6" ht="21.95" customHeight="1" x14ac:dyDescent="0.2">
      <c r="A52" s="8" t="s">
        <v>39</v>
      </c>
      <c r="D52" s="13"/>
    </row>
    <row r="53" spans="1:6" ht="11.1" customHeight="1" x14ac:dyDescent="0.2">
      <c r="A53" s="8" t="s">
        <v>40</v>
      </c>
      <c r="B53" s="18"/>
      <c r="C53" s="7">
        <v>150</v>
      </c>
      <c r="D53" s="13"/>
      <c r="F53" s="9" t="str">
        <f>VLOOKUP(A53,[1]Sheet!$A:$A,1,0)</f>
        <v>1201 В/к колбасы Сервелат Мясорубский с мелкорубленным окороком Бордо Весовой фиброуз Стародворье  П</v>
      </c>
    </row>
    <row r="54" spans="1:6" ht="11.1" customHeight="1" x14ac:dyDescent="0.2">
      <c r="A54" s="8" t="s">
        <v>43</v>
      </c>
      <c r="C54" s="7">
        <v>108</v>
      </c>
      <c r="D54" s="13"/>
      <c r="F54" s="9" t="str">
        <f>VLOOKUP(A54,[1]Sheet!$A:$A,1,0)</f>
        <v>0262 Ветчина «Сочинка с сочным окороком» Весовой п/а ТМ «Стародворье»  ПОКОМ</v>
      </c>
    </row>
    <row r="55" spans="1:6" ht="11.1" customHeight="1" x14ac:dyDescent="0.2">
      <c r="A55" s="8" t="s">
        <v>42</v>
      </c>
      <c r="B55" s="18"/>
      <c r="C55" s="7">
        <v>155</v>
      </c>
      <c r="D55" s="13"/>
      <c r="F55" s="9" t="str">
        <f>VLOOKUP(A55,[1]Sheet!$A:$A,1,0)</f>
        <v>1231 Сосиски Сливочные Дугушки Дугушка Весовые П/а Стародворье, вес 1кг</v>
      </c>
    </row>
    <row r="56" spans="1:6" ht="11.1" customHeight="1" x14ac:dyDescent="0.2">
      <c r="A56" s="8" t="s">
        <v>46</v>
      </c>
      <c r="C56" s="7">
        <v>100</v>
      </c>
      <c r="D56" s="13"/>
      <c r="F56" s="9" t="str">
        <f>VLOOKUP(A56,[1]Sheet!$A:$A,1,0)</f>
        <v>1409 Сосиски Сочинки по-баварски ТМ Стародворье полиамид мгс вес СК3  ПОКОМ</v>
      </c>
    </row>
    <row r="57" spans="1:6" ht="11.1" customHeight="1" x14ac:dyDescent="0.2">
      <c r="A57" s="8" t="s">
        <v>44</v>
      </c>
      <c r="B57" s="18"/>
      <c r="C57" s="7">
        <v>152</v>
      </c>
      <c r="D57" s="13"/>
      <c r="F57" s="9" t="str">
        <f>VLOOKUP(A57,[1]Sheet!$A:$A,1,0)</f>
        <v>1204 Копченые колбасы Салями Мясорубская с рубленым шпиком Бордо Весовой фиброуз Стародворье  ПОКОМ</v>
      </c>
    </row>
    <row r="58" spans="1:6" ht="11.1" customHeight="1" x14ac:dyDescent="0.2">
      <c r="A58" s="8" t="s">
        <v>55</v>
      </c>
      <c r="B58" s="7">
        <v>74</v>
      </c>
      <c r="D58" s="13"/>
    </row>
    <row r="59" spans="1:6" ht="11.1" customHeight="1" x14ac:dyDescent="0.2">
      <c r="A59" s="8" t="s">
        <v>54</v>
      </c>
      <c r="B59" s="7">
        <v>93</v>
      </c>
      <c r="D59" s="13"/>
    </row>
    <row r="60" spans="1:6" ht="12.95" customHeight="1" x14ac:dyDescent="0.2">
      <c r="A60" s="11"/>
      <c r="B60" s="15">
        <f>SUM(B10:B59)</f>
        <v>1809.7900000000002</v>
      </c>
      <c r="C60" s="15">
        <f>SUM(C10:C59)</f>
        <v>10834.7</v>
      </c>
      <c r="D60" s="14">
        <f>SUM(D10:D59)</f>
        <v>0</v>
      </c>
    </row>
    <row r="61" spans="1:6" ht="11.1" customHeight="1" x14ac:dyDescent="0.2"/>
    <row r="62" spans="1:6" ht="11.1" customHeight="1" x14ac:dyDescent="0.2"/>
    <row r="63" spans="1:6" s="1" customFormat="1" ht="11.1" customHeight="1" x14ac:dyDescent="0.2">
      <c r="A63" s="6" t="s">
        <v>56</v>
      </c>
      <c r="B63" s="7"/>
      <c r="C63" s="7"/>
      <c r="D63" s="7"/>
    </row>
    <row r="64" spans="1:6" ht="11.1" customHeight="1" x14ac:dyDescent="0.2"/>
    <row r="65" ht="11.1" customHeight="1" x14ac:dyDescent="0.2"/>
  </sheetData>
  <autoFilter ref="A8:D60" xr:uid="{00000000-0009-0000-0000-000000000000}"/>
  <mergeCells count="3">
    <mergeCell ref="D8:D9"/>
    <mergeCell ref="B8:B9"/>
    <mergeCell ref="C8:C9"/>
  </mergeCells>
  <pageMargins left="0.19685039370078741" right="0.19685039370078741" top="0.39370078740157483" bottom="0.39370078740157483" header="0" footer="0"/>
  <pageSetup paperSize="9" fitToHeight="0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2025-02-06T12:35:12Z</dcterms:created>
  <dcterms:modified xsi:type="dcterms:W3CDTF">2025-02-14T10:35:18Z</dcterms:modified>
</cp:coreProperties>
</file>