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124" i="1" l="1"/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7" i="1"/>
  <c r="AH8" i="1"/>
  <c r="AH9" i="1"/>
  <c r="AH10" i="1"/>
  <c r="AH6" i="1" s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4" i="1"/>
  <c r="AH85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3" i="1"/>
  <c r="AH104" i="1"/>
  <c r="AH105" i="1"/>
  <c r="AH106" i="1"/>
  <c r="AH107" i="1"/>
  <c r="AH108" i="1"/>
  <c r="AH109" i="1"/>
  <c r="AH110" i="1"/>
  <c r="AH112" i="1"/>
  <c r="AH113" i="1"/>
  <c r="AH114" i="1"/>
  <c r="AH115" i="1"/>
  <c r="AH116" i="1"/>
  <c r="AH118" i="1"/>
  <c r="AH119" i="1"/>
  <c r="AH120" i="1"/>
  <c r="AH121" i="1"/>
  <c r="AH122" i="1"/>
  <c r="AH123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Z38" i="1" s="1"/>
  <c r="W39" i="1"/>
  <c r="Z39" i="1" s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Y62" i="1" s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Z100" i="1" s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6" i="1" s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6" i="1" s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7" i="1"/>
  <c r="J8" i="1"/>
  <c r="J9" i="1"/>
  <c r="J10" i="1"/>
  <c r="J6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7" i="1"/>
  <c r="AB6" i="1"/>
  <c r="AC6" i="1"/>
  <c r="AA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7" i="1"/>
  <c r="AJ6" i="1" l="1"/>
  <c r="Y38" i="1"/>
  <c r="Z62" i="1"/>
  <c r="Y39" i="1"/>
  <c r="Y100" i="1"/>
  <c r="AF6" i="1"/>
  <c r="AE6" i="1"/>
  <c r="W6" i="1"/>
  <c r="AD6" i="1"/>
  <c r="N6" i="1"/>
  <c r="M6" i="1"/>
  <c r="L6" i="1"/>
  <c r="K6" i="1"/>
</calcChain>
</file>

<file path=xl/sharedStrings.xml><?xml version="1.0" encoding="utf-8"?>
<sst xmlns="http://schemas.openxmlformats.org/spreadsheetml/2006/main" count="288" uniqueCount="154">
  <si>
    <t>Период: 22.11.2024 - 29.11.2024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</si>
  <si>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</si>
  <si>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</si>
  <si>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</si>
  <si>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</si>
  <si>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</si>
  <si>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</si>
  <si>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</si>
  <si>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</si>
  <si>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</si>
  <si>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</si>
  <si>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</si>
  <si>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</si>
  <si>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</si>
  <si>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</si>
  <si>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</si>
  <si>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</si>
  <si>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</si>
  <si>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</si>
  <si>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</si>
  <si>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</si>
  <si>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</si>
  <si>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</si>
  <si>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</si>
  <si>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</si>
  <si>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</si>
  <si>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</si>
  <si>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</si>
  <si>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</si>
  <si>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</si>
  <si>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</si>
  <si>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</si>
  <si>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</si>
  <si>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</si>
  <si>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</si>
  <si>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</si>
  <si>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</si>
  <si>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</si>
  <si>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</si>
  <si>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</si>
  <si>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</si>
  <si>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</si>
  <si>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</si>
  <si>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</si>
  <si>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</si>
  <si>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</si>
  <si>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</si>
  <si>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</si>
  <si>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</si>
  <si>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</si>
  <si>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</si>
  <si>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</si>
  <si>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</si>
  <si>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</si>
  <si>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</si>
  <si>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</si>
  <si>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</si>
  <si>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</si>
  <si>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</si>
  <si>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</si>
  <si>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</si>
  <si>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</si>
  <si>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</si>
  <si>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</si>
  <si>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</si>
  <si>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</si>
  <si>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</si>
  <si>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</si>
  <si>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</si>
  <si>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</si>
  <si>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</si>
  <si>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</si>
  <si>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</si>
  <si>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</si>
  <si>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</si>
  <si>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</si>
  <si>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</si>
  <si>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</si>
  <si>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</si>
  <si>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</si>
  <si>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</si>
  <si>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</si>
  <si>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</si>
  <si>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</si>
  <si>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</si>
  <si>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</si>
  <si>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</si>
  <si>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</si>
  <si>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</si>
  <si>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</si>
  <si>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</si>
  <si>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</si>
  <si>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</si>
  <si>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</si>
  <si>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</si>
  <si>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</si>
  <si>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</si>
  <si>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</si>
  <si>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</si>
  <si>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</si>
  <si>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</si>
  <si>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</si>
  <si>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</si>
  <si>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</si>
  <si>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</si>
  <si>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</si>
  <si>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</si>
  <si>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</si>
  <si>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</si>
  <si>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</si>
  <si>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</si>
  <si>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</si>
  <si>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</si>
  <si>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</si>
  <si>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</si>
  <si>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</si>
  <si>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</si>
  <si>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</si>
  <si>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</si>
  <si>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</si>
  <si>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</si>
  <si>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</si>
  <si>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</si>
  <si>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</si>
  <si>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</si>
  <si>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500  Сосиски Сливушки по-венски ВЕС ТМ Вязанка  ПОКОМ</t>
  </si>
  <si>
    <t xml:space="preserve"> 504  Ветчина Мясорубская с окороком 0,33кг срез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</si>
  <si>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</si>
  <si>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</si>
  <si>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</si>
  <si>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</si>
  <si>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</si>
  <si>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</si>
  <si>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</si>
  <si>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</si>
  <si>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</si>
  <si>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</si>
  <si>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</si>
  <si>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</si>
  <si>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</si>
  <si>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</si>
  <si>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</si>
  <si>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</si>
  <si>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29,11,</t>
  </si>
  <si>
    <t>02,12,</t>
  </si>
  <si>
    <t>03,12,</t>
  </si>
  <si>
    <t>03,12д</t>
  </si>
  <si>
    <t>04,12,</t>
  </si>
  <si>
    <t>05,12,</t>
  </si>
  <si>
    <t>08,11,</t>
  </si>
  <si>
    <t>14,11,</t>
  </si>
  <si>
    <t>22,11,</t>
  </si>
  <si>
    <t>склад</t>
  </si>
  <si>
    <t>Докторская особый рецепт 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</si>
</sst>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164" fontId="6" fillId="5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1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3-29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9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21.11.2024 - 28.11.2024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28,11,</v>
          </cell>
          <cell r="M5" t="str">
            <v>29,11,</v>
          </cell>
          <cell r="N5" t="str">
            <v>02,12,</v>
          </cell>
          <cell r="O5" t="str">
            <v>03,12,</v>
          </cell>
          <cell r="P5" t="str">
            <v>03,12д</v>
          </cell>
          <cell r="X5" t="str">
            <v>04,12,</v>
          </cell>
          <cell r="AE5" t="str">
            <v>08,11,</v>
          </cell>
          <cell r="AF5" t="str">
            <v>14,11,</v>
          </cell>
          <cell r="AG5" t="str">
            <v>22,11,</v>
          </cell>
          <cell r="AH5" t="str">
            <v>27,11,</v>
          </cell>
        </row>
        <row r="6">
          <cell r="E6">
            <v>110181.64200000002</v>
          </cell>
          <cell r="F6">
            <v>60405.927000000003</v>
          </cell>
          <cell r="J6">
            <v>111326.98</v>
          </cell>
          <cell r="K6">
            <v>-1145.338</v>
          </cell>
          <cell r="L6">
            <v>28370</v>
          </cell>
          <cell r="M6">
            <v>31070</v>
          </cell>
          <cell r="N6">
            <v>21140</v>
          </cell>
          <cell r="O6">
            <v>27050</v>
          </cell>
          <cell r="P6">
            <v>7000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19709.128400000009</v>
          </cell>
          <cell r="X6">
            <v>3980</v>
          </cell>
          <cell r="AA6">
            <v>0</v>
          </cell>
          <cell r="AB6">
            <v>0</v>
          </cell>
          <cell r="AC6">
            <v>0</v>
          </cell>
          <cell r="AD6">
            <v>11636</v>
          </cell>
          <cell r="AE6">
            <v>21934.444599999992</v>
          </cell>
          <cell r="AF6">
            <v>19635.748800000008</v>
          </cell>
          <cell r="AG6">
            <v>19861.882599999994</v>
          </cell>
          <cell r="AH6">
            <v>17374.407999999996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448.512</v>
          </cell>
          <cell r="D7">
            <v>514.59799999999996</v>
          </cell>
          <cell r="E7">
            <v>437.26600000000002</v>
          </cell>
          <cell r="F7">
            <v>512.58199999999999</v>
          </cell>
          <cell r="G7" t="str">
            <v>н</v>
          </cell>
          <cell r="H7">
            <v>1</v>
          </cell>
          <cell r="I7">
            <v>45</v>
          </cell>
          <cell r="J7">
            <v>427.50900000000001</v>
          </cell>
          <cell r="K7">
            <v>9.757000000000005</v>
          </cell>
          <cell r="L7">
            <v>50</v>
          </cell>
          <cell r="M7">
            <v>60</v>
          </cell>
          <cell r="N7">
            <v>50</v>
          </cell>
          <cell r="O7">
            <v>100</v>
          </cell>
          <cell r="P7">
            <v>0</v>
          </cell>
          <cell r="W7">
            <v>87.45320000000001</v>
          </cell>
          <cell r="Y7">
            <v>8.8342336243842414</v>
          </cell>
          <cell r="Z7">
            <v>5.8612149126618576</v>
          </cell>
          <cell r="AD7">
            <v>0</v>
          </cell>
          <cell r="AE7">
            <v>100.2448</v>
          </cell>
          <cell r="AF7">
            <v>90.031599999999997</v>
          </cell>
          <cell r="AG7">
            <v>97.230999999999995</v>
          </cell>
          <cell r="AH7">
            <v>50.741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359.77499999999998</v>
          </cell>
          <cell r="D8">
            <v>536.00300000000004</v>
          </cell>
          <cell r="E8">
            <v>501.55599999999998</v>
          </cell>
          <cell r="F8">
            <v>388.17200000000003</v>
          </cell>
          <cell r="G8" t="str">
            <v>ябл</v>
          </cell>
          <cell r="H8">
            <v>1</v>
          </cell>
          <cell r="I8">
            <v>45</v>
          </cell>
          <cell r="J8">
            <v>492.61399999999998</v>
          </cell>
          <cell r="K8">
            <v>8.9420000000000073</v>
          </cell>
          <cell r="L8">
            <v>120</v>
          </cell>
          <cell r="M8">
            <v>150</v>
          </cell>
          <cell r="N8">
            <v>120</v>
          </cell>
          <cell r="O8">
            <v>170</v>
          </cell>
          <cell r="P8">
            <v>0</v>
          </cell>
          <cell r="W8">
            <v>100.3112</v>
          </cell>
          <cell r="Y8">
            <v>9.4523044286181399</v>
          </cell>
          <cell r="Z8">
            <v>3.8696775634226293</v>
          </cell>
          <cell r="AD8">
            <v>0</v>
          </cell>
          <cell r="AE8">
            <v>103.25579999999999</v>
          </cell>
          <cell r="AF8">
            <v>111.8856</v>
          </cell>
          <cell r="AG8">
            <v>106.46420000000001</v>
          </cell>
          <cell r="AH8">
            <v>87.748000000000005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1308.075</v>
          </cell>
          <cell r="D9">
            <v>1238.5039999999999</v>
          </cell>
          <cell r="E9">
            <v>1457.8779999999999</v>
          </cell>
          <cell r="F9">
            <v>1058.114</v>
          </cell>
          <cell r="G9" t="str">
            <v>н</v>
          </cell>
          <cell r="H9">
            <v>1</v>
          </cell>
          <cell r="I9">
            <v>45</v>
          </cell>
          <cell r="J9">
            <v>1394.126</v>
          </cell>
          <cell r="K9">
            <v>63.751999999999953</v>
          </cell>
          <cell r="L9">
            <v>700</v>
          </cell>
          <cell r="M9">
            <v>400</v>
          </cell>
          <cell r="N9">
            <v>150</v>
          </cell>
          <cell r="O9">
            <v>500</v>
          </cell>
          <cell r="P9">
            <v>0</v>
          </cell>
          <cell r="W9">
            <v>291.57560000000001</v>
          </cell>
          <cell r="Y9">
            <v>9.6308264477548882</v>
          </cell>
          <cell r="Z9">
            <v>3.6289524912235454</v>
          </cell>
          <cell r="AD9">
            <v>0</v>
          </cell>
          <cell r="AE9">
            <v>290.39520000000005</v>
          </cell>
          <cell r="AF9">
            <v>274.74580000000003</v>
          </cell>
          <cell r="AG9">
            <v>335.0822</v>
          </cell>
          <cell r="AH9">
            <v>145.50299999999999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1191</v>
          </cell>
          <cell r="D10">
            <v>2805</v>
          </cell>
          <cell r="E10">
            <v>2624</v>
          </cell>
          <cell r="F10">
            <v>1341</v>
          </cell>
          <cell r="G10" t="str">
            <v>ябл</v>
          </cell>
          <cell r="H10">
            <v>0.4</v>
          </cell>
          <cell r="I10">
            <v>45</v>
          </cell>
          <cell r="J10">
            <v>2648</v>
          </cell>
          <cell r="K10">
            <v>-24</v>
          </cell>
          <cell r="L10">
            <v>500</v>
          </cell>
          <cell r="M10">
            <v>600</v>
          </cell>
          <cell r="N10">
            <v>200</v>
          </cell>
          <cell r="O10">
            <v>500</v>
          </cell>
          <cell r="P10">
            <v>0</v>
          </cell>
          <cell r="W10">
            <v>362.8</v>
          </cell>
          <cell r="Y10">
            <v>8.6576626240352805</v>
          </cell>
          <cell r="Z10">
            <v>3.6962513781697903</v>
          </cell>
          <cell r="AD10">
            <v>810</v>
          </cell>
          <cell r="AE10">
            <v>395.8</v>
          </cell>
          <cell r="AF10">
            <v>398.8</v>
          </cell>
          <cell r="AG10">
            <v>390</v>
          </cell>
          <cell r="AH10">
            <v>343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1728</v>
          </cell>
          <cell r="D11">
            <v>4377</v>
          </cell>
          <cell r="E11">
            <v>4435</v>
          </cell>
          <cell r="F11">
            <v>1632</v>
          </cell>
          <cell r="G11">
            <v>0</v>
          </cell>
          <cell r="H11">
            <v>0.45</v>
          </cell>
          <cell r="I11">
            <v>45</v>
          </cell>
          <cell r="J11">
            <v>4444</v>
          </cell>
          <cell r="K11">
            <v>-9</v>
          </cell>
          <cell r="L11">
            <v>1800</v>
          </cell>
          <cell r="M11">
            <v>1100</v>
          </cell>
          <cell r="N11">
            <v>1200</v>
          </cell>
          <cell r="O11">
            <v>1200</v>
          </cell>
          <cell r="P11">
            <v>0</v>
          </cell>
          <cell r="W11">
            <v>789.8</v>
          </cell>
          <cell r="Y11">
            <v>8.7769055457077751</v>
          </cell>
          <cell r="Z11">
            <v>2.0663459103570525</v>
          </cell>
          <cell r="AD11">
            <v>486</v>
          </cell>
          <cell r="AE11">
            <v>731.2</v>
          </cell>
          <cell r="AF11">
            <v>769.8</v>
          </cell>
          <cell r="AG11">
            <v>780.2</v>
          </cell>
          <cell r="AH11">
            <v>562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2424</v>
          </cell>
          <cell r="D12">
            <v>3895</v>
          </cell>
          <cell r="E12">
            <v>4707</v>
          </cell>
          <cell r="F12">
            <v>1529</v>
          </cell>
          <cell r="G12">
            <v>0</v>
          </cell>
          <cell r="H12">
            <v>0.45</v>
          </cell>
          <cell r="I12">
            <v>45</v>
          </cell>
          <cell r="J12">
            <v>4768</v>
          </cell>
          <cell r="K12">
            <v>-61</v>
          </cell>
          <cell r="L12">
            <v>1200</v>
          </cell>
          <cell r="M12">
            <v>900</v>
          </cell>
          <cell r="N12">
            <v>400</v>
          </cell>
          <cell r="O12">
            <v>900</v>
          </cell>
          <cell r="P12">
            <v>0</v>
          </cell>
          <cell r="W12">
            <v>581.4</v>
          </cell>
          <cell r="Y12">
            <v>8.4778121775025799</v>
          </cell>
          <cell r="Z12">
            <v>2.6298589611283112</v>
          </cell>
          <cell r="AD12">
            <v>1800</v>
          </cell>
          <cell r="AE12">
            <v>793.8</v>
          </cell>
          <cell r="AF12">
            <v>631.4</v>
          </cell>
          <cell r="AG12">
            <v>601.20000000000005</v>
          </cell>
          <cell r="AH12">
            <v>521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16</v>
          </cell>
          <cell r="D13">
            <v>65</v>
          </cell>
          <cell r="E13">
            <v>38</v>
          </cell>
          <cell r="F13">
            <v>37</v>
          </cell>
          <cell r="G13">
            <v>0</v>
          </cell>
          <cell r="H13">
            <v>0.4</v>
          </cell>
          <cell r="I13">
            <v>50</v>
          </cell>
          <cell r="J13">
            <v>48</v>
          </cell>
          <cell r="K13">
            <v>-10</v>
          </cell>
          <cell r="L13">
            <v>0</v>
          </cell>
          <cell r="M13">
            <v>10</v>
          </cell>
          <cell r="N13">
            <v>0</v>
          </cell>
          <cell r="O13">
            <v>20</v>
          </cell>
          <cell r="P13">
            <v>0</v>
          </cell>
          <cell r="W13">
            <v>7.6</v>
          </cell>
          <cell r="Y13">
            <v>8.8157894736842106</v>
          </cell>
          <cell r="Z13">
            <v>4.8684210526315788</v>
          </cell>
          <cell r="AD13">
            <v>0</v>
          </cell>
          <cell r="AE13">
            <v>10</v>
          </cell>
          <cell r="AF13">
            <v>9</v>
          </cell>
          <cell r="AG13">
            <v>7.6</v>
          </cell>
          <cell r="AH13">
            <v>12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121</v>
          </cell>
          <cell r="D14">
            <v>121</v>
          </cell>
          <cell r="E14">
            <v>174</v>
          </cell>
          <cell r="F14">
            <v>55</v>
          </cell>
          <cell r="G14">
            <v>0</v>
          </cell>
          <cell r="H14">
            <v>0.17</v>
          </cell>
          <cell r="I14">
            <v>180</v>
          </cell>
          <cell r="J14">
            <v>292</v>
          </cell>
          <cell r="K14">
            <v>-118</v>
          </cell>
          <cell r="L14">
            <v>120</v>
          </cell>
          <cell r="M14">
            <v>700</v>
          </cell>
          <cell r="N14">
            <v>0</v>
          </cell>
          <cell r="O14">
            <v>0</v>
          </cell>
          <cell r="P14">
            <v>0</v>
          </cell>
          <cell r="W14">
            <v>34.799999999999997</v>
          </cell>
          <cell r="Y14">
            <v>25.143678160919542</v>
          </cell>
          <cell r="Z14">
            <v>1.5804597701149428</v>
          </cell>
          <cell r="AD14">
            <v>0</v>
          </cell>
          <cell r="AE14">
            <v>30.4</v>
          </cell>
          <cell r="AF14">
            <v>4</v>
          </cell>
          <cell r="AG14">
            <v>59.2</v>
          </cell>
          <cell r="AH14">
            <v>15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136</v>
          </cell>
          <cell r="D15">
            <v>405</v>
          </cell>
          <cell r="E15">
            <v>286</v>
          </cell>
          <cell r="F15">
            <v>242</v>
          </cell>
          <cell r="G15">
            <v>0</v>
          </cell>
          <cell r="H15">
            <v>0.3</v>
          </cell>
          <cell r="I15">
            <v>40</v>
          </cell>
          <cell r="J15">
            <v>347</v>
          </cell>
          <cell r="K15">
            <v>-61</v>
          </cell>
          <cell r="L15">
            <v>80</v>
          </cell>
          <cell r="M15">
            <v>80</v>
          </cell>
          <cell r="N15">
            <v>0</v>
          </cell>
          <cell r="O15">
            <v>80</v>
          </cell>
          <cell r="P15">
            <v>0</v>
          </cell>
          <cell r="W15">
            <v>57.2</v>
          </cell>
          <cell r="Y15">
            <v>8.4265734265734267</v>
          </cell>
          <cell r="Z15">
            <v>4.2307692307692308</v>
          </cell>
          <cell r="AD15">
            <v>0</v>
          </cell>
          <cell r="AE15">
            <v>61</v>
          </cell>
          <cell r="AF15">
            <v>50</v>
          </cell>
          <cell r="AG15">
            <v>65.8</v>
          </cell>
          <cell r="AH15">
            <v>81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1584</v>
          </cell>
          <cell r="D16">
            <v>1644</v>
          </cell>
          <cell r="E16">
            <v>1159</v>
          </cell>
          <cell r="F16">
            <v>2041</v>
          </cell>
          <cell r="G16">
            <v>0</v>
          </cell>
          <cell r="H16">
            <v>0.17</v>
          </cell>
          <cell r="I16">
            <v>180</v>
          </cell>
          <cell r="J16">
            <v>1178</v>
          </cell>
          <cell r="K16">
            <v>-19</v>
          </cell>
          <cell r="L16">
            <v>0</v>
          </cell>
          <cell r="M16">
            <v>3000</v>
          </cell>
          <cell r="N16">
            <v>0</v>
          </cell>
          <cell r="O16">
            <v>0</v>
          </cell>
          <cell r="P16">
            <v>0</v>
          </cell>
          <cell r="W16">
            <v>231.8</v>
          </cell>
          <cell r="Y16">
            <v>21.747195858498706</v>
          </cell>
          <cell r="Z16">
            <v>8.8050043140638472</v>
          </cell>
          <cell r="AD16">
            <v>0</v>
          </cell>
          <cell r="AE16">
            <v>198.2</v>
          </cell>
          <cell r="AF16">
            <v>138.19999999999999</v>
          </cell>
          <cell r="AG16">
            <v>302.8</v>
          </cell>
          <cell r="AH16">
            <v>233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312</v>
          </cell>
          <cell r="D17">
            <v>816</v>
          </cell>
          <cell r="E17">
            <v>581</v>
          </cell>
          <cell r="F17">
            <v>543</v>
          </cell>
          <cell r="G17">
            <v>0</v>
          </cell>
          <cell r="H17">
            <v>0.35</v>
          </cell>
          <cell r="I17">
            <v>45</v>
          </cell>
          <cell r="J17">
            <v>599</v>
          </cell>
          <cell r="K17">
            <v>-18</v>
          </cell>
          <cell r="L17">
            <v>0</v>
          </cell>
          <cell r="M17">
            <v>90</v>
          </cell>
          <cell r="N17">
            <v>150</v>
          </cell>
          <cell r="O17">
            <v>160</v>
          </cell>
          <cell r="P17">
            <v>0</v>
          </cell>
          <cell r="W17">
            <v>116.2</v>
          </cell>
          <cell r="Y17">
            <v>8.1153184165232357</v>
          </cell>
          <cell r="Z17">
            <v>4.6729776247848536</v>
          </cell>
          <cell r="AD17">
            <v>0</v>
          </cell>
          <cell r="AE17">
            <v>147.4</v>
          </cell>
          <cell r="AF17">
            <v>133.19999999999999</v>
          </cell>
          <cell r="AG17">
            <v>111.8</v>
          </cell>
          <cell r="AH17">
            <v>97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179</v>
          </cell>
          <cell r="D18">
            <v>422</v>
          </cell>
          <cell r="E18">
            <v>440</v>
          </cell>
          <cell r="F18">
            <v>160</v>
          </cell>
          <cell r="G18" t="str">
            <v>н</v>
          </cell>
          <cell r="H18">
            <v>0.35</v>
          </cell>
          <cell r="I18">
            <v>45</v>
          </cell>
          <cell r="J18">
            <v>539</v>
          </cell>
          <cell r="K18">
            <v>-99</v>
          </cell>
          <cell r="L18">
            <v>20</v>
          </cell>
          <cell r="M18">
            <v>20</v>
          </cell>
          <cell r="N18">
            <v>0</v>
          </cell>
          <cell r="O18">
            <v>0</v>
          </cell>
          <cell r="P18">
            <v>0</v>
          </cell>
          <cell r="W18">
            <v>8.8000000000000007</v>
          </cell>
          <cell r="Y18">
            <v>22.727272727272727</v>
          </cell>
          <cell r="Z18">
            <v>18.18181818181818</v>
          </cell>
          <cell r="AD18">
            <v>396</v>
          </cell>
          <cell r="AE18">
            <v>20.6</v>
          </cell>
          <cell r="AF18">
            <v>17</v>
          </cell>
          <cell r="AG18">
            <v>22.2</v>
          </cell>
          <cell r="AH18">
            <v>1</v>
          </cell>
          <cell r="AI18" t="str">
            <v>увел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275</v>
          </cell>
          <cell r="D19">
            <v>762</v>
          </cell>
          <cell r="E19">
            <v>374</v>
          </cell>
          <cell r="F19">
            <v>651</v>
          </cell>
          <cell r="G19">
            <v>0</v>
          </cell>
          <cell r="H19">
            <v>0.35</v>
          </cell>
          <cell r="I19">
            <v>45</v>
          </cell>
          <cell r="J19">
            <v>394</v>
          </cell>
          <cell r="K19">
            <v>-20</v>
          </cell>
          <cell r="L19">
            <v>0</v>
          </cell>
          <cell r="M19">
            <v>100</v>
          </cell>
          <cell r="N19">
            <v>0</v>
          </cell>
          <cell r="O19">
            <v>0</v>
          </cell>
          <cell r="P19">
            <v>0</v>
          </cell>
          <cell r="W19">
            <v>65.2</v>
          </cell>
          <cell r="Y19">
            <v>11.51840490797546</v>
          </cell>
          <cell r="Z19">
            <v>9.984662576687116</v>
          </cell>
          <cell r="AD19">
            <v>48</v>
          </cell>
          <cell r="AE19">
            <v>26.6</v>
          </cell>
          <cell r="AF19">
            <v>57</v>
          </cell>
          <cell r="AG19">
            <v>103.8</v>
          </cell>
          <cell r="AH19">
            <v>45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714</v>
          </cell>
          <cell r="D20">
            <v>337</v>
          </cell>
          <cell r="E20">
            <v>359</v>
          </cell>
          <cell r="F20">
            <v>683</v>
          </cell>
          <cell r="G20">
            <v>0</v>
          </cell>
          <cell r="H20">
            <v>0.35</v>
          </cell>
          <cell r="I20">
            <v>45</v>
          </cell>
          <cell r="J20">
            <v>633</v>
          </cell>
          <cell r="K20">
            <v>-274</v>
          </cell>
          <cell r="L20">
            <v>0</v>
          </cell>
          <cell r="M20">
            <v>150</v>
          </cell>
          <cell r="N20">
            <v>0</v>
          </cell>
          <cell r="O20">
            <v>0</v>
          </cell>
          <cell r="P20">
            <v>0</v>
          </cell>
          <cell r="W20">
            <v>71.8</v>
          </cell>
          <cell r="Y20">
            <v>11.6016713091922</v>
          </cell>
          <cell r="Z20">
            <v>9.5125348189415053</v>
          </cell>
          <cell r="AD20">
            <v>0</v>
          </cell>
          <cell r="AE20">
            <v>115.8</v>
          </cell>
          <cell r="AF20">
            <v>93.6</v>
          </cell>
          <cell r="AG20">
            <v>110.8</v>
          </cell>
          <cell r="AH20">
            <v>56</v>
          </cell>
          <cell r="AI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75.727000000000004</v>
          </cell>
          <cell r="D21">
            <v>613.24599999999998</v>
          </cell>
          <cell r="E21">
            <v>390.077</v>
          </cell>
          <cell r="F21">
            <v>289.97899999999998</v>
          </cell>
          <cell r="G21">
            <v>0</v>
          </cell>
          <cell r="H21">
            <v>1</v>
          </cell>
          <cell r="I21">
            <v>50</v>
          </cell>
          <cell r="J21">
            <v>380.863</v>
          </cell>
          <cell r="K21">
            <v>9.2139999999999986</v>
          </cell>
          <cell r="L21">
            <v>60</v>
          </cell>
          <cell r="M21">
            <v>150</v>
          </cell>
          <cell r="N21">
            <v>50</v>
          </cell>
          <cell r="O21">
            <v>120</v>
          </cell>
          <cell r="P21">
            <v>0</v>
          </cell>
          <cell r="W21">
            <v>78.0154</v>
          </cell>
          <cell r="Y21">
            <v>8.5877788231554284</v>
          </cell>
          <cell r="Z21">
            <v>3.7169456286835674</v>
          </cell>
          <cell r="AD21">
            <v>0</v>
          </cell>
          <cell r="AE21">
            <v>92.735799999999998</v>
          </cell>
          <cell r="AF21">
            <v>86.599199999999996</v>
          </cell>
          <cell r="AG21">
            <v>81.272199999999998</v>
          </cell>
          <cell r="AH21">
            <v>76.033000000000001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4777.2430000000004</v>
          </cell>
          <cell r="D22">
            <v>3149.8580000000002</v>
          </cell>
          <cell r="E22">
            <v>4678.8990000000003</v>
          </cell>
          <cell r="F22">
            <v>3148.0439999999999</v>
          </cell>
          <cell r="G22">
            <v>0</v>
          </cell>
          <cell r="H22">
            <v>1</v>
          </cell>
          <cell r="I22">
            <v>50</v>
          </cell>
          <cell r="J22">
            <v>4768.8010000000004</v>
          </cell>
          <cell r="K22">
            <v>-89.902000000000044</v>
          </cell>
          <cell r="L22">
            <v>1100</v>
          </cell>
          <cell r="M22">
            <v>1500</v>
          </cell>
          <cell r="N22">
            <v>0</v>
          </cell>
          <cell r="O22">
            <v>1400</v>
          </cell>
          <cell r="P22">
            <v>1200</v>
          </cell>
          <cell r="W22">
            <v>935.77980000000002</v>
          </cell>
          <cell r="Y22">
            <v>8.9209491378206707</v>
          </cell>
          <cell r="Z22">
            <v>3.3640862946603463</v>
          </cell>
          <cell r="AD22">
            <v>0</v>
          </cell>
          <cell r="AE22">
            <v>981.8968000000001</v>
          </cell>
          <cell r="AF22">
            <v>970.69940000000008</v>
          </cell>
          <cell r="AG22">
            <v>966.31939999999997</v>
          </cell>
          <cell r="AH22">
            <v>686.12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204.86500000000001</v>
          </cell>
          <cell r="D23">
            <v>421.16800000000001</v>
          </cell>
          <cell r="E23">
            <v>310.73899999999998</v>
          </cell>
          <cell r="F23">
            <v>307.375</v>
          </cell>
          <cell r="G23">
            <v>0</v>
          </cell>
          <cell r="H23">
            <v>1</v>
          </cell>
          <cell r="I23">
            <v>50</v>
          </cell>
          <cell r="J23">
            <v>297.584</v>
          </cell>
          <cell r="K23">
            <v>13.154999999999973</v>
          </cell>
          <cell r="L23">
            <v>50</v>
          </cell>
          <cell r="M23">
            <v>80</v>
          </cell>
          <cell r="N23">
            <v>80</v>
          </cell>
          <cell r="O23">
            <v>110</v>
          </cell>
          <cell r="P23">
            <v>0</v>
          </cell>
          <cell r="W23">
            <v>62.147799999999997</v>
          </cell>
          <cell r="Y23">
            <v>10.094886705563191</v>
          </cell>
          <cell r="Z23">
            <v>4.9458709721019893</v>
          </cell>
          <cell r="AD23">
            <v>0</v>
          </cell>
          <cell r="AE23">
            <v>76.486400000000003</v>
          </cell>
          <cell r="AF23">
            <v>61.943600000000004</v>
          </cell>
          <cell r="AG23">
            <v>71.973800000000011</v>
          </cell>
          <cell r="AH23">
            <v>70.656999999999996</v>
          </cell>
          <cell r="AI23">
            <v>0</v>
          </cell>
        </row>
        <row r="24">
          <cell r="A24" t="str">
            <v xml:space="preserve"> 229  Колбаса Молочная Дугушка, в/у, ВЕС, ТМ Стародворье   ПОКОМ</v>
          </cell>
          <cell r="B24" t="str">
            <v>кг</v>
          </cell>
          <cell r="C24">
            <v>382.185</v>
          </cell>
          <cell r="D24">
            <v>469.75299999999999</v>
          </cell>
          <cell r="E24">
            <v>487.83100000000002</v>
          </cell>
          <cell r="F24">
            <v>358.78100000000001</v>
          </cell>
          <cell r="G24">
            <v>0</v>
          </cell>
          <cell r="H24">
            <v>1</v>
          </cell>
          <cell r="I24">
            <v>50</v>
          </cell>
          <cell r="J24">
            <v>466.94200000000001</v>
          </cell>
          <cell r="K24">
            <v>20.88900000000001</v>
          </cell>
          <cell r="L24">
            <v>50</v>
          </cell>
          <cell r="M24">
            <v>120</v>
          </cell>
          <cell r="N24">
            <v>120</v>
          </cell>
          <cell r="O24">
            <v>150</v>
          </cell>
          <cell r="P24">
            <v>0</v>
          </cell>
          <cell r="W24">
            <v>97.566200000000009</v>
          </cell>
          <cell r="Y24">
            <v>8.187066832571114</v>
          </cell>
          <cell r="Z24">
            <v>3.6773083301389207</v>
          </cell>
          <cell r="AD24">
            <v>0</v>
          </cell>
          <cell r="AE24">
            <v>125.20599999999999</v>
          </cell>
          <cell r="AF24">
            <v>113.03399999999999</v>
          </cell>
          <cell r="AG24">
            <v>97.515000000000001</v>
          </cell>
          <cell r="AH24">
            <v>111.202</v>
          </cell>
          <cell r="AI24">
            <v>0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B25" t="str">
            <v>кг</v>
          </cell>
          <cell r="C25">
            <v>111.938</v>
          </cell>
          <cell r="D25">
            <v>265.50599999999997</v>
          </cell>
          <cell r="E25">
            <v>214.607</v>
          </cell>
          <cell r="F25">
            <v>158.47200000000001</v>
          </cell>
          <cell r="G25">
            <v>0</v>
          </cell>
          <cell r="H25">
            <v>1</v>
          </cell>
          <cell r="I25">
            <v>60</v>
          </cell>
          <cell r="J25">
            <v>207.95</v>
          </cell>
          <cell r="K25">
            <v>6.6570000000000107</v>
          </cell>
          <cell r="L25">
            <v>80</v>
          </cell>
          <cell r="M25">
            <v>70</v>
          </cell>
          <cell r="N25">
            <v>0</v>
          </cell>
          <cell r="O25">
            <v>50</v>
          </cell>
          <cell r="P25">
            <v>0</v>
          </cell>
          <cell r="W25">
            <v>42.921399999999998</v>
          </cell>
          <cell r="Y25">
            <v>8.3518244978029603</v>
          </cell>
          <cell r="Z25">
            <v>3.692144245061904</v>
          </cell>
          <cell r="AD25">
            <v>0</v>
          </cell>
          <cell r="AE25">
            <v>51.676000000000002</v>
          </cell>
          <cell r="AF25">
            <v>50.140599999999999</v>
          </cell>
          <cell r="AG25">
            <v>48.686799999999998</v>
          </cell>
          <cell r="AH25">
            <v>60.484000000000002</v>
          </cell>
          <cell r="AI25">
            <v>0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B26" t="str">
            <v>кг</v>
          </cell>
          <cell r="C26">
            <v>200.84899999999999</v>
          </cell>
          <cell r="D26">
            <v>177.18100000000001</v>
          </cell>
          <cell r="E26">
            <v>206.548</v>
          </cell>
          <cell r="F26">
            <v>165.29400000000001</v>
          </cell>
          <cell r="G26">
            <v>0</v>
          </cell>
          <cell r="H26">
            <v>1</v>
          </cell>
          <cell r="I26">
            <v>60</v>
          </cell>
          <cell r="J26">
            <v>198.9</v>
          </cell>
          <cell r="K26">
            <v>7.6479999999999961</v>
          </cell>
          <cell r="L26">
            <v>80</v>
          </cell>
          <cell r="M26">
            <v>70</v>
          </cell>
          <cell r="N26">
            <v>0</v>
          </cell>
          <cell r="O26">
            <v>60</v>
          </cell>
          <cell r="P26">
            <v>0</v>
          </cell>
          <cell r="W26">
            <v>41.309600000000003</v>
          </cell>
          <cell r="Y26">
            <v>9.0849100451226814</v>
          </cell>
          <cell r="Z26">
            <v>4.0013459341170092</v>
          </cell>
          <cell r="AD26">
            <v>0</v>
          </cell>
          <cell r="AE26">
            <v>51.956399999999995</v>
          </cell>
          <cell r="AF26">
            <v>49.591200000000001</v>
          </cell>
          <cell r="AG26">
            <v>48.191600000000001</v>
          </cell>
          <cell r="AH26">
            <v>38.853999999999999</v>
          </cell>
          <cell r="AI26">
            <v>0</v>
          </cell>
        </row>
        <row r="27">
          <cell r="A27" t="str">
            <v xml:space="preserve"> 240  Колбаса Салями охотничья, ВЕС. ПОКОМ</v>
          </cell>
          <cell r="B27" t="str">
            <v>кг</v>
          </cell>
          <cell r="C27">
            <v>21.457999999999998</v>
          </cell>
          <cell r="D27">
            <v>21.370999999999999</v>
          </cell>
          <cell r="E27">
            <v>16.933</v>
          </cell>
          <cell r="F27">
            <v>25.896000000000001</v>
          </cell>
          <cell r="G27">
            <v>0</v>
          </cell>
          <cell r="H27">
            <v>1</v>
          </cell>
          <cell r="I27">
            <v>180</v>
          </cell>
          <cell r="J27">
            <v>24.393000000000001</v>
          </cell>
          <cell r="K27">
            <v>-7.4600000000000009</v>
          </cell>
          <cell r="L27">
            <v>20</v>
          </cell>
          <cell r="M27">
            <v>30</v>
          </cell>
          <cell r="N27">
            <v>0</v>
          </cell>
          <cell r="O27">
            <v>0</v>
          </cell>
          <cell r="P27">
            <v>0</v>
          </cell>
          <cell r="W27">
            <v>3.3866000000000001</v>
          </cell>
          <cell r="Y27">
            <v>22.410677375538889</v>
          </cell>
          <cell r="Z27">
            <v>7.6466072166774941</v>
          </cell>
          <cell r="AD27">
            <v>0</v>
          </cell>
          <cell r="AE27">
            <v>2.4074</v>
          </cell>
          <cell r="AF27">
            <v>0.35239999999999999</v>
          </cell>
          <cell r="AG27">
            <v>3.7887999999999997</v>
          </cell>
          <cell r="AH27">
            <v>2.8239999999999998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178.774</v>
          </cell>
          <cell r="D28">
            <v>697.38199999999995</v>
          </cell>
          <cell r="E28">
            <v>452.798</v>
          </cell>
          <cell r="F28">
            <v>400.77100000000002</v>
          </cell>
          <cell r="G28">
            <v>0</v>
          </cell>
          <cell r="H28">
            <v>1</v>
          </cell>
          <cell r="I28">
            <v>60</v>
          </cell>
          <cell r="J28">
            <v>553.62599999999998</v>
          </cell>
          <cell r="K28">
            <v>-100.82799999999997</v>
          </cell>
          <cell r="L28">
            <v>100</v>
          </cell>
          <cell r="M28">
            <v>150</v>
          </cell>
          <cell r="N28">
            <v>70</v>
          </cell>
          <cell r="O28">
            <v>130</v>
          </cell>
          <cell r="P28">
            <v>0</v>
          </cell>
          <cell r="W28">
            <v>90.559600000000003</v>
          </cell>
          <cell r="Y28">
            <v>9.3945975909787585</v>
          </cell>
          <cell r="Z28">
            <v>4.425494370558174</v>
          </cell>
          <cell r="AD28">
            <v>0</v>
          </cell>
          <cell r="AE28">
            <v>100.84700000000001</v>
          </cell>
          <cell r="AF28">
            <v>107.602</v>
          </cell>
          <cell r="AG28">
            <v>104.2548</v>
          </cell>
          <cell r="AH28">
            <v>81.506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116.67100000000001</v>
          </cell>
          <cell r="D29">
            <v>121.72</v>
          </cell>
          <cell r="E29">
            <v>155.43100000000001</v>
          </cell>
          <cell r="F29">
            <v>79.117000000000004</v>
          </cell>
          <cell r="G29">
            <v>0</v>
          </cell>
          <cell r="H29">
            <v>1</v>
          </cell>
          <cell r="I29">
            <v>30</v>
          </cell>
          <cell r="J29">
            <v>153.40299999999999</v>
          </cell>
          <cell r="K29">
            <v>2.02800000000002</v>
          </cell>
          <cell r="L29">
            <v>60</v>
          </cell>
          <cell r="M29">
            <v>40</v>
          </cell>
          <cell r="N29">
            <v>0</v>
          </cell>
          <cell r="O29">
            <v>20</v>
          </cell>
          <cell r="P29">
            <v>0</v>
          </cell>
          <cell r="W29">
            <v>31.086200000000002</v>
          </cell>
          <cell r="X29">
            <v>30</v>
          </cell>
          <cell r="Y29">
            <v>7.3703765658073364</v>
          </cell>
          <cell r="Z29">
            <v>2.5450843139399475</v>
          </cell>
          <cell r="AD29">
            <v>0</v>
          </cell>
          <cell r="AE29">
            <v>39.715800000000002</v>
          </cell>
          <cell r="AF29">
            <v>24.0426</v>
          </cell>
          <cell r="AG29">
            <v>32.832000000000001</v>
          </cell>
          <cell r="AH29">
            <v>35.625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170.38900000000001</v>
          </cell>
          <cell r="D30">
            <v>105.774</v>
          </cell>
          <cell r="E30">
            <v>170.25299999999999</v>
          </cell>
          <cell r="F30">
            <v>105.8</v>
          </cell>
          <cell r="G30" t="str">
            <v>н</v>
          </cell>
          <cell r="H30">
            <v>1</v>
          </cell>
          <cell r="I30">
            <v>30</v>
          </cell>
          <cell r="J30">
            <v>165.51499999999999</v>
          </cell>
          <cell r="K30">
            <v>4.7379999999999995</v>
          </cell>
          <cell r="L30">
            <v>30</v>
          </cell>
          <cell r="M30">
            <v>40</v>
          </cell>
          <cell r="N30">
            <v>20</v>
          </cell>
          <cell r="O30">
            <v>40</v>
          </cell>
          <cell r="P30">
            <v>0</v>
          </cell>
          <cell r="W30">
            <v>34.050599999999996</v>
          </cell>
          <cell r="X30">
            <v>20</v>
          </cell>
          <cell r="Y30">
            <v>7.5123492684416737</v>
          </cell>
          <cell r="Z30">
            <v>3.1071405496525761</v>
          </cell>
          <cell r="AD30">
            <v>0</v>
          </cell>
          <cell r="AE30">
            <v>53.447600000000001</v>
          </cell>
          <cell r="AF30">
            <v>35.074599999999997</v>
          </cell>
          <cell r="AG30">
            <v>34.683</v>
          </cell>
          <cell r="AH30">
            <v>27.396999999999998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506.41800000000001</v>
          </cell>
          <cell r="D31">
            <v>1038.4590000000001</v>
          </cell>
          <cell r="E31">
            <v>1096.1590000000001</v>
          </cell>
          <cell r="F31">
            <v>417.28199999999998</v>
          </cell>
          <cell r="G31">
            <v>0</v>
          </cell>
          <cell r="H31">
            <v>1</v>
          </cell>
          <cell r="I31">
            <v>30</v>
          </cell>
          <cell r="J31">
            <v>1082.174</v>
          </cell>
          <cell r="K31">
            <v>13.985000000000127</v>
          </cell>
          <cell r="L31">
            <v>400</v>
          </cell>
          <cell r="M31">
            <v>250</v>
          </cell>
          <cell r="N31">
            <v>200</v>
          </cell>
          <cell r="O31">
            <v>300</v>
          </cell>
          <cell r="P31">
            <v>0</v>
          </cell>
          <cell r="W31">
            <v>219.23180000000002</v>
          </cell>
          <cell r="X31">
            <v>100</v>
          </cell>
          <cell r="Y31">
            <v>7.6051102075520056</v>
          </cell>
          <cell r="Z31">
            <v>1.9033826297097407</v>
          </cell>
          <cell r="AD31">
            <v>0</v>
          </cell>
          <cell r="AE31">
            <v>277.51979999999998</v>
          </cell>
          <cell r="AF31">
            <v>195.69200000000001</v>
          </cell>
          <cell r="AG31">
            <v>218.82159999999999</v>
          </cell>
          <cell r="AH31">
            <v>184.86799999999999</v>
          </cell>
          <cell r="AI31">
            <v>0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99.587000000000003</v>
          </cell>
          <cell r="D32">
            <v>57.293999999999997</v>
          </cell>
          <cell r="E32">
            <v>62.103000000000002</v>
          </cell>
          <cell r="F32">
            <v>93.471999999999994</v>
          </cell>
          <cell r="G32">
            <v>0</v>
          </cell>
          <cell r="H32">
            <v>1</v>
          </cell>
          <cell r="I32">
            <v>40</v>
          </cell>
          <cell r="J32">
            <v>63.100999999999999</v>
          </cell>
          <cell r="K32">
            <v>-0.99799999999999756</v>
          </cell>
          <cell r="L32">
            <v>0</v>
          </cell>
          <cell r="M32">
            <v>20</v>
          </cell>
          <cell r="N32">
            <v>0</v>
          </cell>
          <cell r="O32">
            <v>0</v>
          </cell>
          <cell r="P32">
            <v>0</v>
          </cell>
          <cell r="W32">
            <v>12.4206</v>
          </cell>
          <cell r="Y32">
            <v>9.1357905415197322</v>
          </cell>
          <cell r="Z32">
            <v>7.5255623721881388</v>
          </cell>
          <cell r="AD32">
            <v>0</v>
          </cell>
          <cell r="AE32">
            <v>22.974399999999999</v>
          </cell>
          <cell r="AF32">
            <v>16.788800000000002</v>
          </cell>
          <cell r="AG32">
            <v>14.853</v>
          </cell>
          <cell r="AH32">
            <v>9.6</v>
          </cell>
          <cell r="AI32" t="str">
            <v>увел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115.721</v>
          </cell>
          <cell r="D33">
            <v>144.15100000000001</v>
          </cell>
          <cell r="E33">
            <v>128.095</v>
          </cell>
          <cell r="F33">
            <v>122.27200000000001</v>
          </cell>
          <cell r="G33" t="str">
            <v>н</v>
          </cell>
          <cell r="H33">
            <v>1</v>
          </cell>
          <cell r="I33">
            <v>35</v>
          </cell>
          <cell r="J33">
            <v>137.10400000000001</v>
          </cell>
          <cell r="K33">
            <v>-9.0090000000000146</v>
          </cell>
          <cell r="L33">
            <v>60</v>
          </cell>
          <cell r="M33">
            <v>40</v>
          </cell>
          <cell r="N33">
            <v>40</v>
          </cell>
          <cell r="O33">
            <v>50</v>
          </cell>
          <cell r="P33">
            <v>0</v>
          </cell>
          <cell r="W33">
            <v>25.619</v>
          </cell>
          <cell r="Y33">
            <v>12.189078418361373</v>
          </cell>
          <cell r="Z33">
            <v>4.7727077559623723</v>
          </cell>
          <cell r="AD33">
            <v>0</v>
          </cell>
          <cell r="AE33">
            <v>28.166599999999999</v>
          </cell>
          <cell r="AF33">
            <v>27.553199999999997</v>
          </cell>
          <cell r="AG33">
            <v>33.017600000000002</v>
          </cell>
          <cell r="AH33">
            <v>18.911999999999999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62.561999999999998</v>
          </cell>
          <cell r="D34">
            <v>61.13</v>
          </cell>
          <cell r="E34">
            <v>109.354</v>
          </cell>
          <cell r="F34">
            <v>11.648</v>
          </cell>
          <cell r="G34">
            <v>0</v>
          </cell>
          <cell r="H34">
            <v>1</v>
          </cell>
          <cell r="I34">
            <v>30</v>
          </cell>
          <cell r="J34">
            <v>127.84699999999999</v>
          </cell>
          <cell r="K34">
            <v>-18.492999999999995</v>
          </cell>
          <cell r="L34">
            <v>20</v>
          </cell>
          <cell r="M34">
            <v>20</v>
          </cell>
          <cell r="N34">
            <v>50</v>
          </cell>
          <cell r="O34">
            <v>40</v>
          </cell>
          <cell r="P34">
            <v>0</v>
          </cell>
          <cell r="W34">
            <v>21.870799999999999</v>
          </cell>
          <cell r="X34">
            <v>20</v>
          </cell>
          <cell r="Y34">
            <v>7.3910419371947986</v>
          </cell>
          <cell r="Z34">
            <v>0.53258225579311225</v>
          </cell>
          <cell r="AD34">
            <v>0</v>
          </cell>
          <cell r="AE34">
            <v>19.902799999999999</v>
          </cell>
          <cell r="AF34">
            <v>16.1312</v>
          </cell>
          <cell r="AG34">
            <v>14.7356</v>
          </cell>
          <cell r="AH34">
            <v>12.102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83.662000000000006</v>
          </cell>
          <cell r="D35">
            <v>28.097999999999999</v>
          </cell>
          <cell r="E35">
            <v>91.14</v>
          </cell>
          <cell r="F35">
            <v>15.335000000000001</v>
          </cell>
          <cell r="G35" t="str">
            <v>н</v>
          </cell>
          <cell r="H35">
            <v>1</v>
          </cell>
          <cell r="I35">
            <v>45</v>
          </cell>
          <cell r="J35">
            <v>110.81699999999999</v>
          </cell>
          <cell r="K35">
            <v>-19.676999999999992</v>
          </cell>
          <cell r="L35">
            <v>60</v>
          </cell>
          <cell r="M35">
            <v>10</v>
          </cell>
          <cell r="N35">
            <v>50</v>
          </cell>
          <cell r="O35">
            <v>40</v>
          </cell>
          <cell r="P35">
            <v>0</v>
          </cell>
          <cell r="W35">
            <v>18.228000000000002</v>
          </cell>
          <cell r="Y35">
            <v>9.618992758393679</v>
          </cell>
          <cell r="Z35">
            <v>0.84128812815448761</v>
          </cell>
          <cell r="AD35">
            <v>0</v>
          </cell>
          <cell r="AE35">
            <v>11.7326</v>
          </cell>
          <cell r="AF35">
            <v>15.430400000000001</v>
          </cell>
          <cell r="AG35">
            <v>15.167400000000001</v>
          </cell>
          <cell r="AH35">
            <v>7.88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28.76</v>
          </cell>
          <cell r="D36">
            <v>172.845</v>
          </cell>
          <cell r="E36">
            <v>69.878</v>
          </cell>
          <cell r="F36">
            <v>128.14099999999999</v>
          </cell>
          <cell r="G36" t="str">
            <v>н</v>
          </cell>
          <cell r="H36">
            <v>1</v>
          </cell>
          <cell r="I36">
            <v>45</v>
          </cell>
          <cell r="J36">
            <v>87.256</v>
          </cell>
          <cell r="K36">
            <v>-17.378</v>
          </cell>
          <cell r="L36">
            <v>0</v>
          </cell>
          <cell r="M36">
            <v>10</v>
          </cell>
          <cell r="N36">
            <v>0</v>
          </cell>
          <cell r="O36">
            <v>0</v>
          </cell>
          <cell r="P36">
            <v>0</v>
          </cell>
          <cell r="W36">
            <v>13.9756</v>
          </cell>
          <cell r="Y36">
            <v>9.8844414551074724</v>
          </cell>
          <cell r="Z36">
            <v>9.1689086693952309</v>
          </cell>
          <cell r="AD36">
            <v>0</v>
          </cell>
          <cell r="AE36">
            <v>20.434999999999999</v>
          </cell>
          <cell r="AF36">
            <v>9.0616000000000003</v>
          </cell>
          <cell r="AG36">
            <v>20.133199999999999</v>
          </cell>
          <cell r="AH36">
            <v>14.387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34.606999999999999</v>
          </cell>
          <cell r="D37">
            <v>109.52500000000001</v>
          </cell>
          <cell r="E37">
            <v>63.506999999999998</v>
          </cell>
          <cell r="F37">
            <v>79.177000000000007</v>
          </cell>
          <cell r="G37" t="str">
            <v>н</v>
          </cell>
          <cell r="H37">
            <v>1</v>
          </cell>
          <cell r="I37">
            <v>45</v>
          </cell>
          <cell r="J37">
            <v>91.207999999999998</v>
          </cell>
          <cell r="K37">
            <v>-27.701000000000001</v>
          </cell>
          <cell r="L37">
            <v>20</v>
          </cell>
          <cell r="M37">
            <v>20</v>
          </cell>
          <cell r="N37">
            <v>0</v>
          </cell>
          <cell r="O37">
            <v>0</v>
          </cell>
          <cell r="P37">
            <v>0</v>
          </cell>
          <cell r="W37">
            <v>12.7014</v>
          </cell>
          <cell r="Y37">
            <v>9.3829814036247985</v>
          </cell>
          <cell r="Z37">
            <v>6.2337222668367271</v>
          </cell>
          <cell r="AD37">
            <v>0</v>
          </cell>
          <cell r="AE37">
            <v>19.0824</v>
          </cell>
          <cell r="AF37">
            <v>6.1894</v>
          </cell>
          <cell r="AG37">
            <v>16.9558</v>
          </cell>
          <cell r="AH37">
            <v>11.534000000000001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988</v>
          </cell>
          <cell r="D38">
            <v>2041</v>
          </cell>
          <cell r="E38">
            <v>1620</v>
          </cell>
          <cell r="F38">
            <v>940</v>
          </cell>
          <cell r="G38" t="str">
            <v>акк</v>
          </cell>
          <cell r="H38">
            <v>0.35</v>
          </cell>
          <cell r="I38">
            <v>40</v>
          </cell>
          <cell r="J38">
            <v>1377</v>
          </cell>
          <cell r="K38">
            <v>243</v>
          </cell>
          <cell r="L38">
            <v>700</v>
          </cell>
          <cell r="M38">
            <v>500</v>
          </cell>
          <cell r="N38">
            <v>300</v>
          </cell>
          <cell r="O38">
            <v>500</v>
          </cell>
          <cell r="P38">
            <v>0</v>
          </cell>
          <cell r="W38">
            <v>324</v>
          </cell>
          <cell r="X38">
            <v>200</v>
          </cell>
          <cell r="Y38">
            <v>9.6913580246913575</v>
          </cell>
          <cell r="Z38">
            <v>2.9012345679012346</v>
          </cell>
          <cell r="AD38">
            <v>0</v>
          </cell>
          <cell r="AE38">
            <v>384.6</v>
          </cell>
          <cell r="AF38">
            <v>346.8</v>
          </cell>
          <cell r="AG38">
            <v>341</v>
          </cell>
          <cell r="AH38">
            <v>141</v>
          </cell>
          <cell r="AI38" t="str">
            <v>декяб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645</v>
          </cell>
          <cell r="D39">
            <v>9120</v>
          </cell>
          <cell r="E39">
            <v>4011</v>
          </cell>
          <cell r="F39">
            <v>548</v>
          </cell>
          <cell r="G39" t="str">
            <v>неакк</v>
          </cell>
          <cell r="H39">
            <v>0.4</v>
          </cell>
          <cell r="I39">
            <v>40</v>
          </cell>
          <cell r="J39">
            <v>3114</v>
          </cell>
          <cell r="K39">
            <v>897</v>
          </cell>
          <cell r="L39">
            <v>1300</v>
          </cell>
          <cell r="M39">
            <v>800</v>
          </cell>
          <cell r="N39">
            <v>1700</v>
          </cell>
          <cell r="O39">
            <v>1000</v>
          </cell>
          <cell r="P39">
            <v>0</v>
          </cell>
          <cell r="W39">
            <v>655.8</v>
          </cell>
          <cell r="Y39">
            <v>8.1549252820982012</v>
          </cell>
          <cell r="Z39">
            <v>0.83562061604147608</v>
          </cell>
          <cell r="AD39">
            <v>732</v>
          </cell>
          <cell r="AE39">
            <v>606.6</v>
          </cell>
          <cell r="AF39">
            <v>499.6</v>
          </cell>
          <cell r="AG39">
            <v>555.20000000000005</v>
          </cell>
          <cell r="AH39">
            <v>621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3543</v>
          </cell>
          <cell r="D40">
            <v>3787</v>
          </cell>
          <cell r="E40">
            <v>4475</v>
          </cell>
          <cell r="F40">
            <v>2770</v>
          </cell>
          <cell r="G40">
            <v>0</v>
          </cell>
          <cell r="H40">
            <v>0.45</v>
          </cell>
          <cell r="I40">
            <v>45</v>
          </cell>
          <cell r="J40">
            <v>4541</v>
          </cell>
          <cell r="K40">
            <v>-66</v>
          </cell>
          <cell r="L40">
            <v>1300</v>
          </cell>
          <cell r="M40">
            <v>1200</v>
          </cell>
          <cell r="N40">
            <v>500</v>
          </cell>
          <cell r="O40">
            <v>1200</v>
          </cell>
          <cell r="P40">
            <v>0</v>
          </cell>
          <cell r="W40">
            <v>795</v>
          </cell>
          <cell r="Y40">
            <v>8.7672955974842761</v>
          </cell>
          <cell r="Z40">
            <v>3.4842767295597485</v>
          </cell>
          <cell r="AD40">
            <v>500</v>
          </cell>
          <cell r="AE40">
            <v>1049</v>
          </cell>
          <cell r="AF40">
            <v>951.6</v>
          </cell>
          <cell r="AG40">
            <v>858.2</v>
          </cell>
          <cell r="AH40">
            <v>538</v>
          </cell>
          <cell r="AI40" t="str">
            <v>проддек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486.70699999999999</v>
          </cell>
          <cell r="D41">
            <v>147.96199999999999</v>
          </cell>
          <cell r="E41">
            <v>610.94399999999996</v>
          </cell>
          <cell r="F41">
            <v>9.7430000000000003</v>
          </cell>
          <cell r="G41" t="str">
            <v>оконч</v>
          </cell>
          <cell r="H41">
            <v>1</v>
          </cell>
          <cell r="I41">
            <v>40</v>
          </cell>
          <cell r="J41">
            <v>580.43100000000004</v>
          </cell>
          <cell r="K41">
            <v>30.51299999999992</v>
          </cell>
          <cell r="L41">
            <v>300</v>
          </cell>
          <cell r="M41">
            <v>150</v>
          </cell>
          <cell r="N41">
            <v>380</v>
          </cell>
          <cell r="O41">
            <v>180</v>
          </cell>
          <cell r="P41">
            <v>0</v>
          </cell>
          <cell r="W41">
            <v>122.18879999999999</v>
          </cell>
          <cell r="Y41">
            <v>8.3456339697255402</v>
          </cell>
          <cell r="Z41">
            <v>7.9737259061386984E-2</v>
          </cell>
          <cell r="AD41">
            <v>0</v>
          </cell>
          <cell r="AE41">
            <v>169.42599999999999</v>
          </cell>
          <cell r="AF41">
            <v>120.7542</v>
          </cell>
          <cell r="AG41">
            <v>116.1828</v>
          </cell>
          <cell r="AH41">
            <v>121.92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1658</v>
          </cell>
          <cell r="D42">
            <v>255</v>
          </cell>
          <cell r="E42">
            <v>464</v>
          </cell>
          <cell r="F42">
            <v>1047</v>
          </cell>
          <cell r="G42">
            <v>0</v>
          </cell>
          <cell r="H42">
            <v>0.1</v>
          </cell>
          <cell r="I42">
            <v>730</v>
          </cell>
          <cell r="J42">
            <v>494</v>
          </cell>
          <cell r="K42">
            <v>-30</v>
          </cell>
          <cell r="L42">
            <v>0</v>
          </cell>
          <cell r="M42">
            <v>1000</v>
          </cell>
          <cell r="N42">
            <v>0</v>
          </cell>
          <cell r="O42">
            <v>0</v>
          </cell>
          <cell r="P42">
            <v>0</v>
          </cell>
          <cell r="W42">
            <v>92.8</v>
          </cell>
          <cell r="Y42">
            <v>22.058189655172413</v>
          </cell>
          <cell r="Z42">
            <v>11.282327586206897</v>
          </cell>
          <cell r="AD42">
            <v>0</v>
          </cell>
          <cell r="AE42">
            <v>138.19999999999999</v>
          </cell>
          <cell r="AF42">
            <v>97</v>
          </cell>
          <cell r="AG42">
            <v>100</v>
          </cell>
          <cell r="AH42">
            <v>95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528</v>
          </cell>
          <cell r="D43">
            <v>1341</v>
          </cell>
          <cell r="E43">
            <v>1236</v>
          </cell>
          <cell r="F43">
            <v>597</v>
          </cell>
          <cell r="G43">
            <v>0</v>
          </cell>
          <cell r="H43">
            <v>0.35</v>
          </cell>
          <cell r="I43">
            <v>40</v>
          </cell>
          <cell r="J43">
            <v>1275</v>
          </cell>
          <cell r="K43">
            <v>-39</v>
          </cell>
          <cell r="L43">
            <v>350</v>
          </cell>
          <cell r="M43">
            <v>300</v>
          </cell>
          <cell r="N43">
            <v>400</v>
          </cell>
          <cell r="O43">
            <v>400</v>
          </cell>
          <cell r="P43">
            <v>0</v>
          </cell>
          <cell r="W43">
            <v>247.2</v>
          </cell>
          <cell r="Y43">
            <v>8.2807443365695796</v>
          </cell>
          <cell r="Z43">
            <v>2.4150485436893203</v>
          </cell>
          <cell r="AD43">
            <v>0</v>
          </cell>
          <cell r="AE43">
            <v>228.8</v>
          </cell>
          <cell r="AF43">
            <v>223.6</v>
          </cell>
          <cell r="AG43">
            <v>239.6</v>
          </cell>
          <cell r="AH43">
            <v>327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132.268</v>
          </cell>
          <cell r="D44">
            <v>205.19900000000001</v>
          </cell>
          <cell r="E44">
            <v>208.203</v>
          </cell>
          <cell r="F44">
            <v>122.777</v>
          </cell>
          <cell r="G44">
            <v>0</v>
          </cell>
          <cell r="H44">
            <v>1</v>
          </cell>
          <cell r="I44">
            <v>40</v>
          </cell>
          <cell r="J44">
            <v>207.72499999999999</v>
          </cell>
          <cell r="K44">
            <v>0.47800000000000864</v>
          </cell>
          <cell r="L44">
            <v>100</v>
          </cell>
          <cell r="M44">
            <v>70</v>
          </cell>
          <cell r="N44">
            <v>30</v>
          </cell>
          <cell r="O44">
            <v>50</v>
          </cell>
          <cell r="P44">
            <v>0</v>
          </cell>
          <cell r="W44">
            <v>41.640599999999999</v>
          </cell>
          <cell r="Y44">
            <v>8.9522485266782894</v>
          </cell>
          <cell r="Z44">
            <v>2.9484925769561436</v>
          </cell>
          <cell r="AD44">
            <v>0</v>
          </cell>
          <cell r="AE44">
            <v>53.890200000000007</v>
          </cell>
          <cell r="AF44">
            <v>45.470800000000004</v>
          </cell>
          <cell r="AG44">
            <v>45.036799999999999</v>
          </cell>
          <cell r="AH44">
            <v>33.274000000000001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857</v>
          </cell>
          <cell r="D45">
            <v>1089</v>
          </cell>
          <cell r="E45">
            <v>1285</v>
          </cell>
          <cell r="F45">
            <v>599</v>
          </cell>
          <cell r="G45">
            <v>0</v>
          </cell>
          <cell r="H45">
            <v>0.4</v>
          </cell>
          <cell r="I45">
            <v>35</v>
          </cell>
          <cell r="J45">
            <v>1626</v>
          </cell>
          <cell r="K45">
            <v>-341</v>
          </cell>
          <cell r="L45">
            <v>600</v>
          </cell>
          <cell r="M45">
            <v>400</v>
          </cell>
          <cell r="N45">
            <v>800</v>
          </cell>
          <cell r="O45">
            <v>500</v>
          </cell>
          <cell r="P45">
            <v>0</v>
          </cell>
          <cell r="W45">
            <v>257</v>
          </cell>
          <cell r="Y45">
            <v>11.280155642023347</v>
          </cell>
          <cell r="Z45">
            <v>2.3307392996108951</v>
          </cell>
          <cell r="AD45">
            <v>0</v>
          </cell>
          <cell r="AE45">
            <v>333.6</v>
          </cell>
          <cell r="AF45">
            <v>298.2</v>
          </cell>
          <cell r="AG45">
            <v>264.8</v>
          </cell>
          <cell r="AH45">
            <v>101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1727</v>
          </cell>
          <cell r="D46">
            <v>1770</v>
          </cell>
          <cell r="E46">
            <v>2486</v>
          </cell>
          <cell r="F46">
            <v>955</v>
          </cell>
          <cell r="G46">
            <v>0</v>
          </cell>
          <cell r="H46">
            <v>0.4</v>
          </cell>
          <cell r="I46">
            <v>40</v>
          </cell>
          <cell r="J46">
            <v>2536</v>
          </cell>
          <cell r="K46">
            <v>-50</v>
          </cell>
          <cell r="L46">
            <v>1000</v>
          </cell>
          <cell r="M46">
            <v>700</v>
          </cell>
          <cell r="N46">
            <v>900</v>
          </cell>
          <cell r="O46">
            <v>800</v>
          </cell>
          <cell r="P46">
            <v>0</v>
          </cell>
          <cell r="W46">
            <v>497.2</v>
          </cell>
          <cell r="Y46">
            <v>8.7590506838294448</v>
          </cell>
          <cell r="Z46">
            <v>1.9207562349155269</v>
          </cell>
          <cell r="AD46">
            <v>0</v>
          </cell>
          <cell r="AE46">
            <v>582</v>
          </cell>
          <cell r="AF46">
            <v>505</v>
          </cell>
          <cell r="AG46">
            <v>479.4</v>
          </cell>
          <cell r="AH46">
            <v>453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39.206000000000003</v>
          </cell>
          <cell r="D47">
            <v>124.663</v>
          </cell>
          <cell r="E47">
            <v>66.831999999999994</v>
          </cell>
          <cell r="F47">
            <v>91.927000000000007</v>
          </cell>
          <cell r="G47" t="str">
            <v>лид, я</v>
          </cell>
          <cell r="H47">
            <v>1</v>
          </cell>
          <cell r="I47">
            <v>40</v>
          </cell>
          <cell r="J47">
            <v>71.131</v>
          </cell>
          <cell r="K47">
            <v>-4.2990000000000066</v>
          </cell>
          <cell r="L47">
            <v>0</v>
          </cell>
          <cell r="M47">
            <v>20</v>
          </cell>
          <cell r="N47">
            <v>0</v>
          </cell>
          <cell r="O47">
            <v>0</v>
          </cell>
          <cell r="P47">
            <v>0</v>
          </cell>
          <cell r="W47">
            <v>13.366399999999999</v>
          </cell>
          <cell r="Y47">
            <v>8.3737580799616964</v>
          </cell>
          <cell r="Z47">
            <v>6.8774688771845831</v>
          </cell>
          <cell r="AD47">
            <v>0</v>
          </cell>
          <cell r="AE47">
            <v>19.212</v>
          </cell>
          <cell r="AF47">
            <v>15.231999999999999</v>
          </cell>
          <cell r="AG47">
            <v>15.966800000000001</v>
          </cell>
          <cell r="AH47">
            <v>17.504999999999999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208.73599999999999</v>
          </cell>
          <cell r="D48">
            <v>67.826999999999998</v>
          </cell>
          <cell r="E48">
            <v>165.471</v>
          </cell>
          <cell r="F48">
            <v>98.795000000000002</v>
          </cell>
          <cell r="G48" t="str">
            <v>оконч</v>
          </cell>
          <cell r="H48">
            <v>1</v>
          </cell>
          <cell r="I48">
            <v>40</v>
          </cell>
          <cell r="J48">
            <v>185.15700000000001</v>
          </cell>
          <cell r="K48">
            <v>-19.686000000000007</v>
          </cell>
          <cell r="L48">
            <v>90</v>
          </cell>
          <cell r="M48">
            <v>50</v>
          </cell>
          <cell r="N48">
            <v>30</v>
          </cell>
          <cell r="O48">
            <v>50</v>
          </cell>
          <cell r="P48">
            <v>0</v>
          </cell>
          <cell r="W48">
            <v>33.094200000000001</v>
          </cell>
          <cell r="Y48">
            <v>9.6329568323150276</v>
          </cell>
          <cell r="Z48">
            <v>2.9852663004393518</v>
          </cell>
          <cell r="AD48">
            <v>0</v>
          </cell>
          <cell r="AE48">
            <v>39.494199999999999</v>
          </cell>
          <cell r="AF48">
            <v>35.011800000000001</v>
          </cell>
          <cell r="AG48">
            <v>38.061799999999998</v>
          </cell>
          <cell r="AH48">
            <v>30.309000000000001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558</v>
          </cell>
          <cell r="D49">
            <v>1211</v>
          </cell>
          <cell r="E49">
            <v>1212</v>
          </cell>
          <cell r="F49">
            <v>529</v>
          </cell>
          <cell r="G49" t="str">
            <v>лид, я</v>
          </cell>
          <cell r="H49">
            <v>0.35</v>
          </cell>
          <cell r="I49">
            <v>40</v>
          </cell>
          <cell r="J49">
            <v>1238</v>
          </cell>
          <cell r="K49">
            <v>-26</v>
          </cell>
          <cell r="L49">
            <v>250</v>
          </cell>
          <cell r="M49">
            <v>300</v>
          </cell>
          <cell r="N49">
            <v>500</v>
          </cell>
          <cell r="O49">
            <v>350</v>
          </cell>
          <cell r="P49">
            <v>0</v>
          </cell>
          <cell r="W49">
            <v>242.4</v>
          </cell>
          <cell r="Y49">
            <v>7.9579207920792081</v>
          </cell>
          <cell r="Z49">
            <v>2.1823432343234321</v>
          </cell>
          <cell r="AD49">
            <v>0</v>
          </cell>
          <cell r="AE49">
            <v>270</v>
          </cell>
          <cell r="AF49">
            <v>227.4</v>
          </cell>
          <cell r="AG49">
            <v>219.2</v>
          </cell>
          <cell r="AH49">
            <v>304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928</v>
          </cell>
          <cell r="D50">
            <v>1746</v>
          </cell>
          <cell r="E50">
            <v>1773</v>
          </cell>
          <cell r="F50">
            <v>850</v>
          </cell>
          <cell r="G50" t="str">
            <v>неакк</v>
          </cell>
          <cell r="H50">
            <v>0.35</v>
          </cell>
          <cell r="I50">
            <v>40</v>
          </cell>
          <cell r="J50">
            <v>1824</v>
          </cell>
          <cell r="K50">
            <v>-51</v>
          </cell>
          <cell r="L50">
            <v>650</v>
          </cell>
          <cell r="M50">
            <v>500</v>
          </cell>
          <cell r="N50">
            <v>400</v>
          </cell>
          <cell r="O50">
            <v>550</v>
          </cell>
          <cell r="P50">
            <v>0</v>
          </cell>
          <cell r="W50">
            <v>354.6</v>
          </cell>
          <cell r="Y50">
            <v>8.3192329385222781</v>
          </cell>
          <cell r="Z50">
            <v>2.3970671178793004</v>
          </cell>
          <cell r="AD50">
            <v>0</v>
          </cell>
          <cell r="AE50">
            <v>435.8</v>
          </cell>
          <cell r="AF50">
            <v>332.8</v>
          </cell>
          <cell r="AG50">
            <v>358</v>
          </cell>
          <cell r="AH50">
            <v>409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475</v>
          </cell>
          <cell r="D51">
            <v>1021</v>
          </cell>
          <cell r="E51">
            <v>983</v>
          </cell>
          <cell r="F51">
            <v>491</v>
          </cell>
          <cell r="G51">
            <v>0</v>
          </cell>
          <cell r="H51">
            <v>0.4</v>
          </cell>
          <cell r="I51">
            <v>35</v>
          </cell>
          <cell r="J51">
            <v>1028</v>
          </cell>
          <cell r="K51">
            <v>-45</v>
          </cell>
          <cell r="L51">
            <v>420</v>
          </cell>
          <cell r="M51">
            <v>300</v>
          </cell>
          <cell r="N51">
            <v>170</v>
          </cell>
          <cell r="O51">
            <v>300</v>
          </cell>
          <cell r="P51">
            <v>0</v>
          </cell>
          <cell r="W51">
            <v>196.6</v>
          </cell>
          <cell r="Y51">
            <v>8.5503560528992875</v>
          </cell>
          <cell r="Z51">
            <v>2.4974567650050865</v>
          </cell>
          <cell r="AD51">
            <v>0</v>
          </cell>
          <cell r="AE51">
            <v>248</v>
          </cell>
          <cell r="AF51">
            <v>195.8</v>
          </cell>
          <cell r="AG51">
            <v>207.4</v>
          </cell>
          <cell r="AH51">
            <v>258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494.44900000000001</v>
          </cell>
          <cell r="D52">
            <v>57.012</v>
          </cell>
          <cell r="E52">
            <v>311.06299999999999</v>
          </cell>
          <cell r="F52">
            <v>209.20599999999999</v>
          </cell>
          <cell r="G52">
            <v>0</v>
          </cell>
          <cell r="H52">
            <v>1</v>
          </cell>
          <cell r="I52">
            <v>50</v>
          </cell>
          <cell r="J52">
            <v>337.87400000000002</v>
          </cell>
          <cell r="K52">
            <v>-26.811000000000035</v>
          </cell>
          <cell r="L52">
            <v>60</v>
          </cell>
          <cell r="M52">
            <v>80</v>
          </cell>
          <cell r="N52">
            <v>100</v>
          </cell>
          <cell r="O52">
            <v>100</v>
          </cell>
          <cell r="P52">
            <v>0</v>
          </cell>
          <cell r="W52">
            <v>62.212599999999995</v>
          </cell>
          <cell r="Y52">
            <v>8.827890170158458</v>
          </cell>
          <cell r="Z52">
            <v>3.3627593124222424</v>
          </cell>
          <cell r="AD52">
            <v>0</v>
          </cell>
          <cell r="AE52">
            <v>77.754199999999997</v>
          </cell>
          <cell r="AF52">
            <v>68.542200000000008</v>
          </cell>
          <cell r="AG52">
            <v>61.963800000000006</v>
          </cell>
          <cell r="AH52">
            <v>53.554000000000002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557.63900000000001</v>
          </cell>
          <cell r="D53">
            <v>927.62099999999998</v>
          </cell>
          <cell r="E53">
            <v>788.16499999999996</v>
          </cell>
          <cell r="F53">
            <v>683.40599999999995</v>
          </cell>
          <cell r="G53" t="str">
            <v>н</v>
          </cell>
          <cell r="H53">
            <v>1</v>
          </cell>
          <cell r="I53">
            <v>50</v>
          </cell>
          <cell r="J53">
            <v>776.53099999999995</v>
          </cell>
          <cell r="K53">
            <v>11.634000000000015</v>
          </cell>
          <cell r="L53">
            <v>100</v>
          </cell>
          <cell r="M53">
            <v>200</v>
          </cell>
          <cell r="N53">
            <v>200</v>
          </cell>
          <cell r="O53">
            <v>250</v>
          </cell>
          <cell r="P53">
            <v>0</v>
          </cell>
          <cell r="W53">
            <v>157.63299999999998</v>
          </cell>
          <cell r="Y53">
            <v>9.0933116796609852</v>
          </cell>
          <cell r="Z53">
            <v>4.335424688992787</v>
          </cell>
          <cell r="AD53">
            <v>0</v>
          </cell>
          <cell r="AE53">
            <v>174.45519999999999</v>
          </cell>
          <cell r="AF53">
            <v>167.7276</v>
          </cell>
          <cell r="AG53">
            <v>162.32400000000001</v>
          </cell>
          <cell r="AH53">
            <v>93.938999999999993</v>
          </cell>
          <cell r="AI53" t="str">
            <v>оконч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110.99299999999999</v>
          </cell>
          <cell r="E54">
            <v>54.048999999999999</v>
          </cell>
          <cell r="F54">
            <v>56.944000000000003</v>
          </cell>
          <cell r="G54">
            <v>0</v>
          </cell>
          <cell r="H54">
            <v>1</v>
          </cell>
          <cell r="I54">
            <v>50</v>
          </cell>
          <cell r="J54">
            <v>50.7</v>
          </cell>
          <cell r="K54">
            <v>3.3489999999999966</v>
          </cell>
          <cell r="L54">
            <v>0</v>
          </cell>
          <cell r="M54">
            <v>0</v>
          </cell>
          <cell r="N54">
            <v>20</v>
          </cell>
          <cell r="O54">
            <v>20</v>
          </cell>
          <cell r="P54">
            <v>0</v>
          </cell>
          <cell r="W54">
            <v>10.809799999999999</v>
          </cell>
          <cell r="Y54">
            <v>8.9681585228218843</v>
          </cell>
          <cell r="Z54">
            <v>5.2678125404725344</v>
          </cell>
          <cell r="AD54">
            <v>0</v>
          </cell>
          <cell r="AE54">
            <v>17.538399999999999</v>
          </cell>
          <cell r="AF54">
            <v>12.3026</v>
          </cell>
          <cell r="AG54">
            <v>10.507</v>
          </cell>
          <cell r="AH54">
            <v>12.006</v>
          </cell>
          <cell r="AI54" t="str">
            <v>увел</v>
          </cell>
        </row>
        <row r="55">
          <cell r="A55" t="str">
            <v xml:space="preserve"> 317 Колбаса Сервелат Рижский ТМ Зареченские, ВЕС  ПОКОМ</v>
          </cell>
          <cell r="B55" t="str">
            <v>кг</v>
          </cell>
          <cell r="C55">
            <v>45.066000000000003</v>
          </cell>
          <cell r="E55">
            <v>3.6080000000000001</v>
          </cell>
          <cell r="F55">
            <v>41.457999999999998</v>
          </cell>
          <cell r="G55" t="str">
            <v>нов</v>
          </cell>
          <cell r="H55">
            <v>0</v>
          </cell>
          <cell r="I55" t="e">
            <v>#N/A</v>
          </cell>
          <cell r="J55">
            <v>21.634</v>
          </cell>
          <cell r="K55">
            <v>-18.026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W55">
            <v>0.72160000000000002</v>
          </cell>
          <cell r="Y55">
            <v>57.452882483370281</v>
          </cell>
          <cell r="Z55">
            <v>57.452882483370281</v>
          </cell>
          <cell r="AD55">
            <v>0</v>
          </cell>
          <cell r="AE55">
            <v>0.92460000000000009</v>
          </cell>
          <cell r="AF55">
            <v>1.2844</v>
          </cell>
          <cell r="AG55">
            <v>0.30559999999999998</v>
          </cell>
          <cell r="AH55">
            <v>2.8439999999999999</v>
          </cell>
          <cell r="AI55" t="str">
            <v>склад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2021.1849999999999</v>
          </cell>
          <cell r="D56">
            <v>3599.6469999999999</v>
          </cell>
          <cell r="E56">
            <v>3474.2730000000001</v>
          </cell>
          <cell r="F56">
            <v>2135.5700000000002</v>
          </cell>
          <cell r="G56">
            <v>0</v>
          </cell>
          <cell r="H56">
            <v>1</v>
          </cell>
          <cell r="I56">
            <v>40</v>
          </cell>
          <cell r="J56">
            <v>3418.31</v>
          </cell>
          <cell r="K56">
            <v>55.963000000000193</v>
          </cell>
          <cell r="L56">
            <v>1300</v>
          </cell>
          <cell r="M56">
            <v>900</v>
          </cell>
          <cell r="N56">
            <v>500</v>
          </cell>
          <cell r="O56">
            <v>800</v>
          </cell>
          <cell r="P56">
            <v>0</v>
          </cell>
          <cell r="W56">
            <v>694.8546</v>
          </cell>
          <cell r="Y56">
            <v>8.1104305850461369</v>
          </cell>
          <cell r="Z56">
            <v>3.0734055729069079</v>
          </cell>
          <cell r="AD56">
            <v>0</v>
          </cell>
          <cell r="AE56">
            <v>721.47700000000009</v>
          </cell>
          <cell r="AF56">
            <v>709.70079999999996</v>
          </cell>
          <cell r="AG56">
            <v>721.7396</v>
          </cell>
          <cell r="AH56">
            <v>256.63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1479</v>
          </cell>
          <cell r="D57">
            <v>4870</v>
          </cell>
          <cell r="E57">
            <v>4805</v>
          </cell>
          <cell r="F57">
            <v>1492</v>
          </cell>
          <cell r="G57">
            <v>0</v>
          </cell>
          <cell r="H57">
            <v>0.45</v>
          </cell>
          <cell r="I57">
            <v>50</v>
          </cell>
          <cell r="J57">
            <v>4843</v>
          </cell>
          <cell r="K57">
            <v>-38</v>
          </cell>
          <cell r="L57">
            <v>500</v>
          </cell>
          <cell r="M57">
            <v>700</v>
          </cell>
          <cell r="N57">
            <v>600</v>
          </cell>
          <cell r="O57">
            <v>800</v>
          </cell>
          <cell r="P57">
            <v>0</v>
          </cell>
          <cell r="W57">
            <v>481</v>
          </cell>
          <cell r="Y57">
            <v>8.507276507276508</v>
          </cell>
          <cell r="Z57">
            <v>3.1018711018711018</v>
          </cell>
          <cell r="AD57">
            <v>2400</v>
          </cell>
          <cell r="AE57">
            <v>551.6</v>
          </cell>
          <cell r="AF57">
            <v>526.4</v>
          </cell>
          <cell r="AG57">
            <v>490</v>
          </cell>
          <cell r="AH57">
            <v>525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904</v>
          </cell>
          <cell r="D58">
            <v>5670</v>
          </cell>
          <cell r="E58">
            <v>3998</v>
          </cell>
          <cell r="F58">
            <v>2525</v>
          </cell>
          <cell r="G58" t="str">
            <v>акяб</v>
          </cell>
          <cell r="H58">
            <v>0.45</v>
          </cell>
          <cell r="I58">
            <v>50</v>
          </cell>
          <cell r="J58">
            <v>4025</v>
          </cell>
          <cell r="K58">
            <v>-27</v>
          </cell>
          <cell r="L58">
            <v>600</v>
          </cell>
          <cell r="M58">
            <v>200</v>
          </cell>
          <cell r="N58">
            <v>1200</v>
          </cell>
          <cell r="O58">
            <v>1100</v>
          </cell>
          <cell r="P58">
            <v>0</v>
          </cell>
          <cell r="W58">
            <v>799.6</v>
          </cell>
          <cell r="X58">
            <v>1000</v>
          </cell>
          <cell r="Y58">
            <v>8.2853926963481737</v>
          </cell>
          <cell r="Z58">
            <v>3.1578289144572285</v>
          </cell>
          <cell r="AD58">
            <v>0</v>
          </cell>
          <cell r="AE58">
            <v>610.4</v>
          </cell>
          <cell r="AF58">
            <v>608</v>
          </cell>
          <cell r="AG58">
            <v>658.2</v>
          </cell>
          <cell r="AH58">
            <v>828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753</v>
          </cell>
          <cell r="D59">
            <v>1286</v>
          </cell>
          <cell r="E59">
            <v>1188</v>
          </cell>
          <cell r="F59">
            <v>788</v>
          </cell>
          <cell r="G59">
            <v>0</v>
          </cell>
          <cell r="H59">
            <v>0.45</v>
          </cell>
          <cell r="I59">
            <v>50</v>
          </cell>
          <cell r="J59">
            <v>1233</v>
          </cell>
          <cell r="K59">
            <v>-45</v>
          </cell>
          <cell r="L59">
            <v>220</v>
          </cell>
          <cell r="M59">
            <v>300</v>
          </cell>
          <cell r="N59">
            <v>400</v>
          </cell>
          <cell r="O59">
            <v>300</v>
          </cell>
          <cell r="P59">
            <v>0</v>
          </cell>
          <cell r="W59">
            <v>237.6</v>
          </cell>
          <cell r="Y59">
            <v>8.4511784511784516</v>
          </cell>
          <cell r="Z59">
            <v>3.3164983164983166</v>
          </cell>
          <cell r="AD59">
            <v>0</v>
          </cell>
          <cell r="AE59">
            <v>317</v>
          </cell>
          <cell r="AF59">
            <v>273.8</v>
          </cell>
          <cell r="AG59">
            <v>245.6</v>
          </cell>
          <cell r="AH59">
            <v>251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428</v>
          </cell>
          <cell r="D60">
            <v>331</v>
          </cell>
          <cell r="E60">
            <v>523</v>
          </cell>
          <cell r="F60">
            <v>221</v>
          </cell>
          <cell r="G60">
            <v>0</v>
          </cell>
          <cell r="H60">
            <v>0.4</v>
          </cell>
          <cell r="I60">
            <v>40</v>
          </cell>
          <cell r="J60">
            <v>575</v>
          </cell>
          <cell r="K60">
            <v>-52</v>
          </cell>
          <cell r="L60">
            <v>100</v>
          </cell>
          <cell r="M60">
            <v>130</v>
          </cell>
          <cell r="N60">
            <v>250</v>
          </cell>
          <cell r="O60">
            <v>160</v>
          </cell>
          <cell r="P60">
            <v>0</v>
          </cell>
          <cell r="W60">
            <v>104.6</v>
          </cell>
          <cell r="Y60">
            <v>8.2313575525812617</v>
          </cell>
          <cell r="Z60">
            <v>2.1128107074569793</v>
          </cell>
          <cell r="AD60">
            <v>0</v>
          </cell>
          <cell r="AE60">
            <v>106.2</v>
          </cell>
          <cell r="AF60">
            <v>100.8</v>
          </cell>
          <cell r="AG60">
            <v>92.2</v>
          </cell>
          <cell r="AH60">
            <v>136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167</v>
          </cell>
          <cell r="D61">
            <v>301</v>
          </cell>
          <cell r="E61">
            <v>425</v>
          </cell>
          <cell r="F61">
            <v>30</v>
          </cell>
          <cell r="G61">
            <v>0</v>
          </cell>
          <cell r="H61">
            <v>0.4</v>
          </cell>
          <cell r="I61">
            <v>40</v>
          </cell>
          <cell r="J61">
            <v>434</v>
          </cell>
          <cell r="K61">
            <v>-9</v>
          </cell>
          <cell r="L61">
            <v>170</v>
          </cell>
          <cell r="M61">
            <v>130</v>
          </cell>
          <cell r="N61">
            <v>300</v>
          </cell>
          <cell r="O61">
            <v>130</v>
          </cell>
          <cell r="P61">
            <v>0</v>
          </cell>
          <cell r="W61">
            <v>85</v>
          </cell>
          <cell r="Y61">
            <v>8.9411764705882355</v>
          </cell>
          <cell r="Z61">
            <v>0.35294117647058826</v>
          </cell>
          <cell r="AD61">
            <v>0</v>
          </cell>
          <cell r="AE61">
            <v>102.2</v>
          </cell>
          <cell r="AF61">
            <v>84.6</v>
          </cell>
          <cell r="AG61">
            <v>92.4</v>
          </cell>
          <cell r="AH61">
            <v>112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758.59900000000005</v>
          </cell>
          <cell r="D62">
            <v>1659.6410000000001</v>
          </cell>
          <cell r="E62">
            <v>1108</v>
          </cell>
          <cell r="F62">
            <v>830</v>
          </cell>
          <cell r="G62" t="str">
            <v>ак апр</v>
          </cell>
          <cell r="H62">
            <v>1</v>
          </cell>
          <cell r="I62">
            <v>50</v>
          </cell>
          <cell r="J62">
            <v>812.72299999999996</v>
          </cell>
          <cell r="K62">
            <v>295.27700000000004</v>
          </cell>
          <cell r="L62">
            <v>200</v>
          </cell>
          <cell r="M62">
            <v>400</v>
          </cell>
          <cell r="N62">
            <v>300</v>
          </cell>
          <cell r="O62">
            <v>300</v>
          </cell>
          <cell r="P62">
            <v>0</v>
          </cell>
          <cell r="W62">
            <v>221.6</v>
          </cell>
          <cell r="Y62">
            <v>9.1606498194945853</v>
          </cell>
          <cell r="Z62">
            <v>3.7454873646209386</v>
          </cell>
          <cell r="AD62">
            <v>0</v>
          </cell>
          <cell r="AE62">
            <v>231.4</v>
          </cell>
          <cell r="AF62">
            <v>244</v>
          </cell>
          <cell r="AG62">
            <v>225.8</v>
          </cell>
          <cell r="AH62">
            <v>92.161000000000001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925</v>
          </cell>
          <cell r="D63">
            <v>573</v>
          </cell>
          <cell r="E63">
            <v>280</v>
          </cell>
          <cell r="F63">
            <v>614</v>
          </cell>
          <cell r="G63">
            <v>0</v>
          </cell>
          <cell r="H63">
            <v>0.1</v>
          </cell>
          <cell r="I63">
            <v>730</v>
          </cell>
          <cell r="J63">
            <v>296</v>
          </cell>
          <cell r="K63">
            <v>-16</v>
          </cell>
          <cell r="L63">
            <v>0</v>
          </cell>
          <cell r="M63">
            <v>500</v>
          </cell>
          <cell r="N63">
            <v>0</v>
          </cell>
          <cell r="O63">
            <v>0</v>
          </cell>
          <cell r="P63">
            <v>0</v>
          </cell>
          <cell r="W63">
            <v>56</v>
          </cell>
          <cell r="Y63">
            <v>19.892857142857142</v>
          </cell>
          <cell r="Z63">
            <v>10.964285714285714</v>
          </cell>
          <cell r="AD63">
            <v>0</v>
          </cell>
          <cell r="AE63">
            <v>76.2</v>
          </cell>
          <cell r="AF63">
            <v>51</v>
          </cell>
          <cell r="AG63">
            <v>51.6</v>
          </cell>
          <cell r="AH63">
            <v>54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272.38499999999999</v>
          </cell>
          <cell r="D64">
            <v>57.612000000000002</v>
          </cell>
          <cell r="E64">
            <v>250.09100000000001</v>
          </cell>
          <cell r="F64">
            <v>77.183999999999997</v>
          </cell>
          <cell r="G64">
            <v>0</v>
          </cell>
          <cell r="H64">
            <v>1</v>
          </cell>
          <cell r="I64">
            <v>50</v>
          </cell>
          <cell r="J64">
            <v>246.358</v>
          </cell>
          <cell r="K64">
            <v>3.7330000000000041</v>
          </cell>
          <cell r="L64">
            <v>60</v>
          </cell>
          <cell r="M64">
            <v>50</v>
          </cell>
          <cell r="N64">
            <v>150</v>
          </cell>
          <cell r="O64">
            <v>70</v>
          </cell>
          <cell r="P64">
            <v>0</v>
          </cell>
          <cell r="W64">
            <v>50.0182</v>
          </cell>
          <cell r="Y64">
            <v>8.1407167790924095</v>
          </cell>
          <cell r="Z64">
            <v>1.543118304937003</v>
          </cell>
          <cell r="AD64">
            <v>0</v>
          </cell>
          <cell r="AE64">
            <v>45.588799999999999</v>
          </cell>
          <cell r="AF64">
            <v>43.934600000000003</v>
          </cell>
          <cell r="AG64">
            <v>40.077800000000003</v>
          </cell>
          <cell r="AH64">
            <v>50.283000000000001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1225</v>
          </cell>
          <cell r="D65">
            <v>3056</v>
          </cell>
          <cell r="E65">
            <v>3144</v>
          </cell>
          <cell r="F65">
            <v>1088</v>
          </cell>
          <cell r="G65">
            <v>0</v>
          </cell>
          <cell r="H65">
            <v>0.4</v>
          </cell>
          <cell r="I65">
            <v>40</v>
          </cell>
          <cell r="J65">
            <v>3177</v>
          </cell>
          <cell r="K65">
            <v>-33</v>
          </cell>
          <cell r="L65">
            <v>900</v>
          </cell>
          <cell r="M65">
            <v>700</v>
          </cell>
          <cell r="N65">
            <v>700</v>
          </cell>
          <cell r="O65">
            <v>800</v>
          </cell>
          <cell r="P65">
            <v>0</v>
          </cell>
          <cell r="W65">
            <v>487.2</v>
          </cell>
          <cell r="Y65">
            <v>8.5960591133004929</v>
          </cell>
          <cell r="Z65">
            <v>2.2331691297208538</v>
          </cell>
          <cell r="AD65">
            <v>708</v>
          </cell>
          <cell r="AE65">
            <v>583.4</v>
          </cell>
          <cell r="AF65">
            <v>469.2</v>
          </cell>
          <cell r="AG65">
            <v>481.8</v>
          </cell>
          <cell r="AH65">
            <v>512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1237</v>
          </cell>
          <cell r="D66">
            <v>2031</v>
          </cell>
          <cell r="E66">
            <v>2050</v>
          </cell>
          <cell r="F66">
            <v>1181</v>
          </cell>
          <cell r="G66">
            <v>0</v>
          </cell>
          <cell r="H66">
            <v>0.4</v>
          </cell>
          <cell r="I66">
            <v>40</v>
          </cell>
          <cell r="J66">
            <v>2075</v>
          </cell>
          <cell r="K66">
            <v>-25</v>
          </cell>
          <cell r="L66">
            <v>800</v>
          </cell>
          <cell r="M66">
            <v>650</v>
          </cell>
          <cell r="N66">
            <v>400</v>
          </cell>
          <cell r="O66">
            <v>600</v>
          </cell>
          <cell r="P66">
            <v>0</v>
          </cell>
          <cell r="W66">
            <v>410</v>
          </cell>
          <cell r="Y66">
            <v>8.8560975609756092</v>
          </cell>
          <cell r="Z66">
            <v>2.8804878048780487</v>
          </cell>
          <cell r="AD66">
            <v>0</v>
          </cell>
          <cell r="AE66">
            <v>495.2</v>
          </cell>
          <cell r="AF66">
            <v>426.4</v>
          </cell>
          <cell r="AG66">
            <v>431.4</v>
          </cell>
          <cell r="AH66">
            <v>354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280.05700000000002</v>
          </cell>
          <cell r="D67">
            <v>371.88299999999998</v>
          </cell>
          <cell r="E67">
            <v>422.935</v>
          </cell>
          <cell r="F67">
            <v>222.53399999999999</v>
          </cell>
          <cell r="G67" t="str">
            <v>ябл</v>
          </cell>
          <cell r="H67">
            <v>1</v>
          </cell>
          <cell r="I67">
            <v>40</v>
          </cell>
          <cell r="J67">
            <v>421.56400000000002</v>
          </cell>
          <cell r="K67">
            <v>1.3709999999999809</v>
          </cell>
          <cell r="L67">
            <v>140</v>
          </cell>
          <cell r="M67">
            <v>110</v>
          </cell>
          <cell r="N67">
            <v>100</v>
          </cell>
          <cell r="O67">
            <v>120</v>
          </cell>
          <cell r="P67">
            <v>0</v>
          </cell>
          <cell r="W67">
            <v>84.587000000000003</v>
          </cell>
          <cell r="Y67">
            <v>8.1872391738683241</v>
          </cell>
          <cell r="Z67">
            <v>2.6308297965408394</v>
          </cell>
          <cell r="AD67">
            <v>0</v>
          </cell>
          <cell r="AE67">
            <v>107.797</v>
          </cell>
          <cell r="AF67">
            <v>88.495000000000005</v>
          </cell>
          <cell r="AG67">
            <v>82.88239999999999</v>
          </cell>
          <cell r="AH67">
            <v>95.113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168.09</v>
          </cell>
          <cell r="D68">
            <v>327.75700000000001</v>
          </cell>
          <cell r="E68">
            <v>281.95999999999998</v>
          </cell>
          <cell r="F68">
            <v>211.429</v>
          </cell>
          <cell r="G68">
            <v>0</v>
          </cell>
          <cell r="H68">
            <v>1</v>
          </cell>
          <cell r="I68">
            <v>40</v>
          </cell>
          <cell r="J68">
            <v>277.09500000000003</v>
          </cell>
          <cell r="K68">
            <v>4.8649999999999523</v>
          </cell>
          <cell r="L68">
            <v>80</v>
          </cell>
          <cell r="M68">
            <v>90</v>
          </cell>
          <cell r="N68">
            <v>0</v>
          </cell>
          <cell r="O68">
            <v>90</v>
          </cell>
          <cell r="P68">
            <v>0</v>
          </cell>
          <cell r="W68">
            <v>56.391999999999996</v>
          </cell>
          <cell r="Y68">
            <v>8.3598560079443889</v>
          </cell>
          <cell r="Z68">
            <v>3.749272946517237</v>
          </cell>
          <cell r="AD68">
            <v>0</v>
          </cell>
          <cell r="AE68">
            <v>78.424199999999999</v>
          </cell>
          <cell r="AF68">
            <v>65.418199999999999</v>
          </cell>
          <cell r="AG68">
            <v>62.327800000000003</v>
          </cell>
          <cell r="AH68">
            <v>69.2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449.88600000000002</v>
          </cell>
          <cell r="D69">
            <v>745.51099999999997</v>
          </cell>
          <cell r="E69">
            <v>660.78</v>
          </cell>
          <cell r="F69">
            <v>523.32500000000005</v>
          </cell>
          <cell r="G69" t="str">
            <v>ябл</v>
          </cell>
          <cell r="H69">
            <v>1</v>
          </cell>
          <cell r="I69">
            <v>40</v>
          </cell>
          <cell r="J69">
            <v>657.12300000000005</v>
          </cell>
          <cell r="K69">
            <v>3.6569999999999254</v>
          </cell>
          <cell r="L69">
            <v>180</v>
          </cell>
          <cell r="M69">
            <v>200</v>
          </cell>
          <cell r="N69">
            <v>0</v>
          </cell>
          <cell r="O69">
            <v>120</v>
          </cell>
          <cell r="P69">
            <v>0</v>
          </cell>
          <cell r="W69">
            <v>132.15600000000001</v>
          </cell>
          <cell r="X69">
            <v>100</v>
          </cell>
          <cell r="Y69">
            <v>8.4999924331850245</v>
          </cell>
          <cell r="Z69">
            <v>3.9599034474409032</v>
          </cell>
          <cell r="AD69">
            <v>0</v>
          </cell>
          <cell r="AE69">
            <v>155.55199999999999</v>
          </cell>
          <cell r="AF69">
            <v>153.71679999999998</v>
          </cell>
          <cell r="AG69">
            <v>144.45760000000001</v>
          </cell>
          <cell r="AH69">
            <v>159.04400000000001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341.79599999999999</v>
          </cell>
          <cell r="D70">
            <v>287.072</v>
          </cell>
          <cell r="E70">
            <v>421.63900000000001</v>
          </cell>
          <cell r="F70">
            <v>202.37299999999999</v>
          </cell>
          <cell r="G70">
            <v>0</v>
          </cell>
          <cell r="H70">
            <v>1</v>
          </cell>
          <cell r="I70">
            <v>40</v>
          </cell>
          <cell r="J70">
            <v>426.43299999999999</v>
          </cell>
          <cell r="K70">
            <v>-4.7939999999999827</v>
          </cell>
          <cell r="L70">
            <v>190</v>
          </cell>
          <cell r="M70">
            <v>120</v>
          </cell>
          <cell r="N70">
            <v>90</v>
          </cell>
          <cell r="O70">
            <v>130</v>
          </cell>
          <cell r="P70">
            <v>0</v>
          </cell>
          <cell r="W70">
            <v>84.327799999999996</v>
          </cell>
          <cell r="Y70">
            <v>8.6848346571356068</v>
          </cell>
          <cell r="Z70">
            <v>2.39983730157789</v>
          </cell>
          <cell r="AD70">
            <v>0</v>
          </cell>
          <cell r="AE70">
            <v>106.05760000000001</v>
          </cell>
          <cell r="AF70">
            <v>87.762599999999992</v>
          </cell>
          <cell r="AG70">
            <v>88.506399999999999</v>
          </cell>
          <cell r="AH70">
            <v>95.100999999999999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26</v>
          </cell>
          <cell r="D71">
            <v>151</v>
          </cell>
          <cell r="E71">
            <v>120</v>
          </cell>
          <cell r="F71">
            <v>55</v>
          </cell>
          <cell r="G71" t="str">
            <v>дк</v>
          </cell>
          <cell r="H71">
            <v>0.6</v>
          </cell>
          <cell r="I71">
            <v>60</v>
          </cell>
          <cell r="J71">
            <v>153</v>
          </cell>
          <cell r="K71">
            <v>-33</v>
          </cell>
          <cell r="L71">
            <v>80</v>
          </cell>
          <cell r="M71">
            <v>40</v>
          </cell>
          <cell r="N71">
            <v>40</v>
          </cell>
          <cell r="O71">
            <v>50</v>
          </cell>
          <cell r="P71">
            <v>0</v>
          </cell>
          <cell r="W71">
            <v>24</v>
          </cell>
          <cell r="Y71">
            <v>11.041666666666666</v>
          </cell>
          <cell r="Z71">
            <v>2.2916666666666665</v>
          </cell>
          <cell r="AD71">
            <v>0</v>
          </cell>
          <cell r="AE71">
            <v>10.8</v>
          </cell>
          <cell r="AF71">
            <v>9.6</v>
          </cell>
          <cell r="AG71">
            <v>26.8</v>
          </cell>
          <cell r="AH71">
            <v>26</v>
          </cell>
          <cell r="AI71">
            <v>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275</v>
          </cell>
          <cell r="D72">
            <v>246</v>
          </cell>
          <cell r="E72">
            <v>410</v>
          </cell>
          <cell r="F72">
            <v>106</v>
          </cell>
          <cell r="G72" t="str">
            <v>ябл</v>
          </cell>
          <cell r="H72">
            <v>0.6</v>
          </cell>
          <cell r="I72">
            <v>60</v>
          </cell>
          <cell r="J72">
            <v>411</v>
          </cell>
          <cell r="K72">
            <v>-1</v>
          </cell>
          <cell r="L72">
            <v>180</v>
          </cell>
          <cell r="M72">
            <v>100</v>
          </cell>
          <cell r="N72">
            <v>300</v>
          </cell>
          <cell r="O72">
            <v>120</v>
          </cell>
          <cell r="P72">
            <v>0</v>
          </cell>
          <cell r="W72">
            <v>82</v>
          </cell>
          <cell r="Y72">
            <v>9.8292682926829276</v>
          </cell>
          <cell r="Z72">
            <v>1.2926829268292683</v>
          </cell>
          <cell r="AD72">
            <v>0</v>
          </cell>
          <cell r="AE72">
            <v>64.2</v>
          </cell>
          <cell r="AF72">
            <v>55.2</v>
          </cell>
          <cell r="AG72">
            <v>73.400000000000006</v>
          </cell>
          <cell r="AH72">
            <v>46</v>
          </cell>
          <cell r="AI72" t="str">
            <v>проддек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335</v>
          </cell>
          <cell r="D73">
            <v>863</v>
          </cell>
          <cell r="E73">
            <v>867</v>
          </cell>
          <cell r="F73">
            <v>319</v>
          </cell>
          <cell r="G73" t="str">
            <v>ябл</v>
          </cell>
          <cell r="H73">
            <v>0.6</v>
          </cell>
          <cell r="I73">
            <v>60</v>
          </cell>
          <cell r="J73">
            <v>869</v>
          </cell>
          <cell r="K73">
            <v>-2</v>
          </cell>
          <cell r="L73">
            <v>400</v>
          </cell>
          <cell r="M73">
            <v>240</v>
          </cell>
          <cell r="N73">
            <v>250</v>
          </cell>
          <cell r="O73">
            <v>300</v>
          </cell>
          <cell r="P73">
            <v>0</v>
          </cell>
          <cell r="W73">
            <v>173.4</v>
          </cell>
          <cell r="Y73">
            <v>8.70242214532872</v>
          </cell>
          <cell r="Z73">
            <v>1.8396770472895039</v>
          </cell>
          <cell r="AD73">
            <v>0</v>
          </cell>
          <cell r="AE73">
            <v>120.6</v>
          </cell>
          <cell r="AF73">
            <v>123.6</v>
          </cell>
          <cell r="AG73">
            <v>170.2</v>
          </cell>
          <cell r="AH73">
            <v>141</v>
          </cell>
          <cell r="AI73" t="str">
            <v>оконч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60.945</v>
          </cell>
          <cell r="D74">
            <v>232.17099999999999</v>
          </cell>
          <cell r="E74">
            <v>129.41800000000001</v>
          </cell>
          <cell r="F74">
            <v>156.83600000000001</v>
          </cell>
          <cell r="G74">
            <v>0</v>
          </cell>
          <cell r="H74">
            <v>1</v>
          </cell>
          <cell r="I74">
            <v>30</v>
          </cell>
          <cell r="J74">
            <v>131.215</v>
          </cell>
          <cell r="K74">
            <v>-1.796999999999997</v>
          </cell>
          <cell r="L74">
            <v>50</v>
          </cell>
          <cell r="M74">
            <v>50</v>
          </cell>
          <cell r="N74">
            <v>0</v>
          </cell>
          <cell r="O74">
            <v>0</v>
          </cell>
          <cell r="P74">
            <v>0</v>
          </cell>
          <cell r="W74">
            <v>25.883600000000001</v>
          </cell>
          <cell r="Y74">
            <v>9.92273099568839</v>
          </cell>
          <cell r="Z74">
            <v>6.0592807801078674</v>
          </cell>
          <cell r="AD74">
            <v>0</v>
          </cell>
          <cell r="AE74">
            <v>29.619600000000002</v>
          </cell>
          <cell r="AF74">
            <v>26.933999999999997</v>
          </cell>
          <cell r="AG74">
            <v>35.92</v>
          </cell>
          <cell r="AH74">
            <v>31.673999999999999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379</v>
          </cell>
          <cell r="D75">
            <v>402</v>
          </cell>
          <cell r="E75">
            <v>522</v>
          </cell>
          <cell r="F75">
            <v>241</v>
          </cell>
          <cell r="G75" t="str">
            <v>ябл,дк</v>
          </cell>
          <cell r="H75">
            <v>0.6</v>
          </cell>
          <cell r="I75">
            <v>60</v>
          </cell>
          <cell r="J75">
            <v>538</v>
          </cell>
          <cell r="K75">
            <v>-16</v>
          </cell>
          <cell r="L75">
            <v>240</v>
          </cell>
          <cell r="M75">
            <v>150</v>
          </cell>
          <cell r="N75">
            <v>200</v>
          </cell>
          <cell r="O75">
            <v>180</v>
          </cell>
          <cell r="P75">
            <v>0</v>
          </cell>
          <cell r="W75">
            <v>104.4</v>
          </cell>
          <cell r="Y75">
            <v>9.6839080459770113</v>
          </cell>
          <cell r="Z75">
            <v>2.3084291187739461</v>
          </cell>
          <cell r="AD75">
            <v>0</v>
          </cell>
          <cell r="AE75">
            <v>120.8</v>
          </cell>
          <cell r="AF75">
            <v>101.4</v>
          </cell>
          <cell r="AG75">
            <v>111.4</v>
          </cell>
          <cell r="AH75">
            <v>78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293</v>
          </cell>
          <cell r="D76">
            <v>808</v>
          </cell>
          <cell r="E76">
            <v>772</v>
          </cell>
          <cell r="F76">
            <v>316</v>
          </cell>
          <cell r="G76" t="str">
            <v>ябл,дк</v>
          </cell>
          <cell r="H76">
            <v>0.6</v>
          </cell>
          <cell r="I76">
            <v>60</v>
          </cell>
          <cell r="J76">
            <v>784</v>
          </cell>
          <cell r="K76">
            <v>-12</v>
          </cell>
          <cell r="L76">
            <v>320</v>
          </cell>
          <cell r="M76">
            <v>200</v>
          </cell>
          <cell r="N76">
            <v>400</v>
          </cell>
          <cell r="O76">
            <v>160</v>
          </cell>
          <cell r="P76">
            <v>0</v>
          </cell>
          <cell r="W76">
            <v>154.4</v>
          </cell>
          <cell r="X76">
            <v>150</v>
          </cell>
          <cell r="Y76">
            <v>10.012953367875648</v>
          </cell>
          <cell r="Z76">
            <v>2.0466321243523313</v>
          </cell>
          <cell r="AD76">
            <v>0</v>
          </cell>
          <cell r="AE76">
            <v>153.80000000000001</v>
          </cell>
          <cell r="AF76">
            <v>150.4</v>
          </cell>
          <cell r="AG76">
            <v>152.4</v>
          </cell>
          <cell r="AH76">
            <v>138</v>
          </cell>
          <cell r="AI76" t="str">
            <v>декяб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160</v>
          </cell>
          <cell r="D77">
            <v>1138</v>
          </cell>
          <cell r="E77">
            <v>505</v>
          </cell>
          <cell r="F77">
            <v>238</v>
          </cell>
          <cell r="G77">
            <v>0</v>
          </cell>
          <cell r="H77">
            <v>0.4</v>
          </cell>
          <cell r="I77" t="e">
            <v>#N/A</v>
          </cell>
          <cell r="J77">
            <v>521</v>
          </cell>
          <cell r="K77">
            <v>-16</v>
          </cell>
          <cell r="L77">
            <v>150</v>
          </cell>
          <cell r="M77">
            <v>120</v>
          </cell>
          <cell r="N77">
            <v>200</v>
          </cell>
          <cell r="O77">
            <v>130</v>
          </cell>
          <cell r="P77">
            <v>0</v>
          </cell>
          <cell r="W77">
            <v>101</v>
          </cell>
          <cell r="Y77">
            <v>8.2970297029702973</v>
          </cell>
          <cell r="Z77">
            <v>2.3564356435643563</v>
          </cell>
          <cell r="AD77">
            <v>0</v>
          </cell>
          <cell r="AE77">
            <v>117.8</v>
          </cell>
          <cell r="AF77">
            <v>105.2</v>
          </cell>
          <cell r="AG77">
            <v>100.4</v>
          </cell>
          <cell r="AH77">
            <v>128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371</v>
          </cell>
          <cell r="D78">
            <v>1075</v>
          </cell>
          <cell r="E78">
            <v>543</v>
          </cell>
          <cell r="F78">
            <v>278</v>
          </cell>
          <cell r="G78">
            <v>0</v>
          </cell>
          <cell r="H78">
            <v>0.33</v>
          </cell>
          <cell r="I78">
            <v>60</v>
          </cell>
          <cell r="J78">
            <v>559</v>
          </cell>
          <cell r="K78">
            <v>-16</v>
          </cell>
          <cell r="L78">
            <v>110</v>
          </cell>
          <cell r="M78">
            <v>130</v>
          </cell>
          <cell r="N78">
            <v>150</v>
          </cell>
          <cell r="O78">
            <v>140</v>
          </cell>
          <cell r="P78">
            <v>0</v>
          </cell>
          <cell r="W78">
            <v>108.6</v>
          </cell>
          <cell r="X78">
            <v>100</v>
          </cell>
          <cell r="Y78">
            <v>8.3609576427255998</v>
          </cell>
          <cell r="Z78">
            <v>2.5598526703499083</v>
          </cell>
          <cell r="AD78">
            <v>0</v>
          </cell>
          <cell r="AE78">
            <v>145</v>
          </cell>
          <cell r="AF78">
            <v>109</v>
          </cell>
          <cell r="AG78">
            <v>103.8</v>
          </cell>
          <cell r="AH78">
            <v>158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267</v>
          </cell>
          <cell r="D79">
            <v>575</v>
          </cell>
          <cell r="E79">
            <v>376</v>
          </cell>
          <cell r="F79">
            <v>186</v>
          </cell>
          <cell r="G79">
            <v>0</v>
          </cell>
          <cell r="H79">
            <v>0.35</v>
          </cell>
          <cell r="I79" t="e">
            <v>#N/A</v>
          </cell>
          <cell r="J79">
            <v>396</v>
          </cell>
          <cell r="K79">
            <v>-20</v>
          </cell>
          <cell r="L79">
            <v>120</v>
          </cell>
          <cell r="M79">
            <v>110</v>
          </cell>
          <cell r="N79">
            <v>50</v>
          </cell>
          <cell r="O79">
            <v>100</v>
          </cell>
          <cell r="P79">
            <v>0</v>
          </cell>
          <cell r="W79">
            <v>75.2</v>
          </cell>
          <cell r="X79">
            <v>50</v>
          </cell>
          <cell r="Y79">
            <v>8.1914893617021267</v>
          </cell>
          <cell r="Z79">
            <v>2.4734042553191489</v>
          </cell>
          <cell r="AD79">
            <v>0</v>
          </cell>
          <cell r="AE79">
            <v>110.8</v>
          </cell>
          <cell r="AF79">
            <v>78.599999999999994</v>
          </cell>
          <cell r="AG79">
            <v>80</v>
          </cell>
          <cell r="AH79">
            <v>119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329</v>
          </cell>
          <cell r="D80">
            <v>186</v>
          </cell>
          <cell r="E80">
            <v>189</v>
          </cell>
          <cell r="F80">
            <v>193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188</v>
          </cell>
          <cell r="K80">
            <v>1</v>
          </cell>
          <cell r="L80">
            <v>60</v>
          </cell>
          <cell r="M80">
            <v>40</v>
          </cell>
          <cell r="N80">
            <v>30</v>
          </cell>
          <cell r="O80">
            <v>50</v>
          </cell>
          <cell r="P80">
            <v>0</v>
          </cell>
          <cell r="W80">
            <v>37.799999999999997</v>
          </cell>
          <cell r="Y80">
            <v>9.8677248677248688</v>
          </cell>
          <cell r="Z80">
            <v>5.105820105820106</v>
          </cell>
          <cell r="AD80">
            <v>0</v>
          </cell>
          <cell r="AE80">
            <v>77.599999999999994</v>
          </cell>
          <cell r="AF80">
            <v>36.200000000000003</v>
          </cell>
          <cell r="AG80">
            <v>42.4</v>
          </cell>
          <cell r="AH80">
            <v>9</v>
          </cell>
          <cell r="AI80">
            <v>0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2366</v>
          </cell>
          <cell r="D81">
            <v>6052</v>
          </cell>
          <cell r="E81">
            <v>6331</v>
          </cell>
          <cell r="F81">
            <v>1975</v>
          </cell>
          <cell r="G81">
            <v>0</v>
          </cell>
          <cell r="H81">
            <v>0.35</v>
          </cell>
          <cell r="I81">
            <v>40</v>
          </cell>
          <cell r="J81">
            <v>6418</v>
          </cell>
          <cell r="K81">
            <v>-87</v>
          </cell>
          <cell r="L81">
            <v>1400</v>
          </cell>
          <cell r="M81">
            <v>1100</v>
          </cell>
          <cell r="N81">
            <v>900</v>
          </cell>
          <cell r="O81">
            <v>800</v>
          </cell>
          <cell r="P81">
            <v>0</v>
          </cell>
          <cell r="W81">
            <v>786.2</v>
          </cell>
          <cell r="X81">
            <v>200</v>
          </cell>
          <cell r="Y81">
            <v>8.1086237598575419</v>
          </cell>
          <cell r="Z81">
            <v>2.512083439328415</v>
          </cell>
          <cell r="AD81">
            <v>2400</v>
          </cell>
          <cell r="AE81">
            <v>803.8</v>
          </cell>
          <cell r="AF81">
            <v>805.8</v>
          </cell>
          <cell r="AG81">
            <v>777.6</v>
          </cell>
          <cell r="AH81">
            <v>557</v>
          </cell>
          <cell r="AI81" t="str">
            <v>оконч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2830</v>
          </cell>
          <cell r="D82">
            <v>6682</v>
          </cell>
          <cell r="E82">
            <v>6646</v>
          </cell>
          <cell r="F82">
            <v>2768</v>
          </cell>
          <cell r="G82">
            <v>0</v>
          </cell>
          <cell r="H82">
            <v>0.35</v>
          </cell>
          <cell r="I82">
            <v>45</v>
          </cell>
          <cell r="J82">
            <v>6741</v>
          </cell>
          <cell r="K82">
            <v>-95</v>
          </cell>
          <cell r="L82">
            <v>2000</v>
          </cell>
          <cell r="M82">
            <v>1700</v>
          </cell>
          <cell r="N82">
            <v>2000</v>
          </cell>
          <cell r="O82">
            <v>1200</v>
          </cell>
          <cell r="P82">
            <v>0</v>
          </cell>
          <cell r="W82">
            <v>1058</v>
          </cell>
          <cell r="X82">
            <v>500</v>
          </cell>
          <cell r="Y82">
            <v>9.6105860113421553</v>
          </cell>
          <cell r="Z82">
            <v>2.616257088846881</v>
          </cell>
          <cell r="AD82">
            <v>1356</v>
          </cell>
          <cell r="AE82">
            <v>1303.2</v>
          </cell>
          <cell r="AF82">
            <v>1075.4000000000001</v>
          </cell>
          <cell r="AG82">
            <v>1116.4000000000001</v>
          </cell>
          <cell r="AH82">
            <v>1115</v>
          </cell>
          <cell r="AI82" t="str">
            <v>декяб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48</v>
          </cell>
          <cell r="E83">
            <v>20</v>
          </cell>
          <cell r="F83">
            <v>28</v>
          </cell>
          <cell r="G83">
            <v>0</v>
          </cell>
          <cell r="H83">
            <v>0.11</v>
          </cell>
          <cell r="I83" t="e">
            <v>#N/A</v>
          </cell>
          <cell r="J83">
            <v>24</v>
          </cell>
          <cell r="K83">
            <v>-4</v>
          </cell>
          <cell r="L83">
            <v>0</v>
          </cell>
          <cell r="M83">
            <v>20</v>
          </cell>
          <cell r="N83">
            <v>0</v>
          </cell>
          <cell r="O83">
            <v>0</v>
          </cell>
          <cell r="P83">
            <v>0</v>
          </cell>
          <cell r="W83">
            <v>4</v>
          </cell>
          <cell r="Y83">
            <v>12</v>
          </cell>
          <cell r="Z83">
            <v>7</v>
          </cell>
          <cell r="AD83">
            <v>0</v>
          </cell>
          <cell r="AE83">
            <v>0</v>
          </cell>
          <cell r="AF83">
            <v>5.2</v>
          </cell>
          <cell r="AG83">
            <v>8.6</v>
          </cell>
          <cell r="AH83">
            <v>0</v>
          </cell>
          <cell r="AI83" t="e">
            <v>#N/A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58</v>
          </cell>
          <cell r="D84">
            <v>4</v>
          </cell>
          <cell r="E84">
            <v>13</v>
          </cell>
          <cell r="F84">
            <v>47</v>
          </cell>
          <cell r="G84">
            <v>0</v>
          </cell>
          <cell r="H84">
            <v>0.06</v>
          </cell>
          <cell r="I84" t="e">
            <v>#N/A</v>
          </cell>
          <cell r="J84">
            <v>184</v>
          </cell>
          <cell r="K84">
            <v>-171</v>
          </cell>
          <cell r="L84">
            <v>0</v>
          </cell>
          <cell r="M84">
            <v>20</v>
          </cell>
          <cell r="N84">
            <v>30</v>
          </cell>
          <cell r="O84">
            <v>0</v>
          </cell>
          <cell r="P84">
            <v>0</v>
          </cell>
          <cell r="W84">
            <v>2.6</v>
          </cell>
          <cell r="Y84">
            <v>37.307692307692307</v>
          </cell>
          <cell r="Z84">
            <v>18.076923076923077</v>
          </cell>
          <cell r="AD84">
            <v>0</v>
          </cell>
          <cell r="AE84">
            <v>1.6</v>
          </cell>
          <cell r="AF84">
            <v>8.8000000000000007</v>
          </cell>
          <cell r="AG84">
            <v>12.6</v>
          </cell>
          <cell r="AH84">
            <v>2</v>
          </cell>
          <cell r="AI84" t="str">
            <v>увел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76</v>
          </cell>
          <cell r="D85">
            <v>233</v>
          </cell>
          <cell r="E85">
            <v>139</v>
          </cell>
          <cell r="F85">
            <v>152</v>
          </cell>
          <cell r="G85">
            <v>0</v>
          </cell>
          <cell r="H85">
            <v>0.06</v>
          </cell>
          <cell r="I85" t="e">
            <v>#N/A</v>
          </cell>
          <cell r="J85">
            <v>295</v>
          </cell>
          <cell r="K85">
            <v>-156</v>
          </cell>
          <cell r="L85">
            <v>0</v>
          </cell>
          <cell r="M85">
            <v>0</v>
          </cell>
          <cell r="N85">
            <v>0</v>
          </cell>
          <cell r="O85">
            <v>30</v>
          </cell>
          <cell r="P85">
            <v>0</v>
          </cell>
          <cell r="W85">
            <v>27.8</v>
          </cell>
          <cell r="X85">
            <v>50</v>
          </cell>
          <cell r="Y85">
            <v>8.3453237410071939</v>
          </cell>
          <cell r="Z85">
            <v>5.4676258992805753</v>
          </cell>
          <cell r="AD85">
            <v>0</v>
          </cell>
          <cell r="AE85">
            <v>29.4</v>
          </cell>
          <cell r="AF85">
            <v>32</v>
          </cell>
          <cell r="AG85">
            <v>22.6</v>
          </cell>
          <cell r="AH85">
            <v>42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127</v>
          </cell>
          <cell r="D86">
            <v>42</v>
          </cell>
          <cell r="E86">
            <v>51</v>
          </cell>
          <cell r="F86">
            <v>116</v>
          </cell>
          <cell r="G86">
            <v>0</v>
          </cell>
          <cell r="H86">
            <v>0.15</v>
          </cell>
          <cell r="I86" t="e">
            <v>#N/A</v>
          </cell>
          <cell r="J86">
            <v>119</v>
          </cell>
          <cell r="K86">
            <v>-68</v>
          </cell>
          <cell r="L86">
            <v>0</v>
          </cell>
          <cell r="M86">
            <v>20</v>
          </cell>
          <cell r="N86">
            <v>0</v>
          </cell>
          <cell r="O86">
            <v>0</v>
          </cell>
          <cell r="P86">
            <v>0</v>
          </cell>
          <cell r="W86">
            <v>10.199999999999999</v>
          </cell>
          <cell r="Y86">
            <v>13.333333333333334</v>
          </cell>
          <cell r="Z86">
            <v>11.372549019607844</v>
          </cell>
          <cell r="AD86">
            <v>0</v>
          </cell>
          <cell r="AE86">
            <v>8.8000000000000007</v>
          </cell>
          <cell r="AF86">
            <v>6</v>
          </cell>
          <cell r="AG86">
            <v>15.2</v>
          </cell>
          <cell r="AH86">
            <v>0</v>
          </cell>
          <cell r="AI86">
            <v>0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-3</v>
          </cell>
          <cell r="D87">
            <v>622</v>
          </cell>
          <cell r="E87">
            <v>388</v>
          </cell>
          <cell r="F87">
            <v>192</v>
          </cell>
          <cell r="G87">
            <v>0</v>
          </cell>
          <cell r="H87">
            <v>0.4</v>
          </cell>
          <cell r="I87" t="e">
            <v>#N/A</v>
          </cell>
          <cell r="J87">
            <v>433</v>
          </cell>
          <cell r="K87">
            <v>-45</v>
          </cell>
          <cell r="L87">
            <v>60</v>
          </cell>
          <cell r="M87">
            <v>50</v>
          </cell>
          <cell r="N87">
            <v>80</v>
          </cell>
          <cell r="O87">
            <v>80</v>
          </cell>
          <cell r="P87">
            <v>0</v>
          </cell>
          <cell r="W87">
            <v>77.599999999999994</v>
          </cell>
          <cell r="X87">
            <v>200</v>
          </cell>
          <cell r="Y87">
            <v>8.5309278350515463</v>
          </cell>
          <cell r="Z87">
            <v>2.4742268041237114</v>
          </cell>
          <cell r="AD87">
            <v>0</v>
          </cell>
          <cell r="AE87">
            <v>87</v>
          </cell>
          <cell r="AF87">
            <v>67.400000000000006</v>
          </cell>
          <cell r="AG87">
            <v>73.599999999999994</v>
          </cell>
          <cell r="AH87">
            <v>129</v>
          </cell>
          <cell r="AI87" t="str">
            <v>Паша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208.18100000000001</v>
          </cell>
          <cell r="D88">
            <v>50.637</v>
          </cell>
          <cell r="E88">
            <v>179.53200000000001</v>
          </cell>
          <cell r="F88">
            <v>73.512</v>
          </cell>
          <cell r="G88" t="str">
            <v>н</v>
          </cell>
          <cell r="H88">
            <v>1</v>
          </cell>
          <cell r="I88" t="e">
            <v>#N/A</v>
          </cell>
          <cell r="J88">
            <v>178.60300000000001</v>
          </cell>
          <cell r="K88">
            <v>0.92900000000000205</v>
          </cell>
          <cell r="L88">
            <v>50</v>
          </cell>
          <cell r="M88">
            <v>40</v>
          </cell>
          <cell r="N88">
            <v>50</v>
          </cell>
          <cell r="O88">
            <v>60</v>
          </cell>
          <cell r="P88">
            <v>0</v>
          </cell>
          <cell r="W88">
            <v>35.906400000000005</v>
          </cell>
          <cell r="X88">
            <v>20</v>
          </cell>
          <cell r="Y88">
            <v>8.1743644587037405</v>
          </cell>
          <cell r="Z88">
            <v>2.0473230399037496</v>
          </cell>
          <cell r="AD88">
            <v>0</v>
          </cell>
          <cell r="AE88">
            <v>45.228200000000001</v>
          </cell>
          <cell r="AF88">
            <v>25.117799999999999</v>
          </cell>
          <cell r="AG88">
            <v>36.416000000000004</v>
          </cell>
          <cell r="AH88">
            <v>39.051000000000002</v>
          </cell>
          <cell r="AI88" t="str">
            <v>увел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83.515000000000001</v>
          </cell>
          <cell r="D89">
            <v>1.45</v>
          </cell>
          <cell r="E89">
            <v>18.843</v>
          </cell>
          <cell r="F89">
            <v>64.671999999999997</v>
          </cell>
          <cell r="G89">
            <v>0</v>
          </cell>
          <cell r="H89">
            <v>1</v>
          </cell>
          <cell r="I89" t="e">
            <v>#N/A</v>
          </cell>
          <cell r="J89">
            <v>20.5</v>
          </cell>
          <cell r="K89">
            <v>-1.657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W89">
            <v>3.7686000000000002</v>
          </cell>
          <cell r="Y89">
            <v>17.160749349891205</v>
          </cell>
          <cell r="Z89">
            <v>17.160749349891205</v>
          </cell>
          <cell r="AD89">
            <v>0</v>
          </cell>
          <cell r="AE89">
            <v>6.9171999999999993</v>
          </cell>
          <cell r="AF89">
            <v>7.1774000000000004</v>
          </cell>
          <cell r="AG89">
            <v>5.2279999999999998</v>
          </cell>
          <cell r="AH89">
            <v>8.6829999999999998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94</v>
          </cell>
          <cell r="D90">
            <v>196</v>
          </cell>
          <cell r="E90">
            <v>214</v>
          </cell>
          <cell r="F90">
            <v>71</v>
          </cell>
          <cell r="G90">
            <v>0</v>
          </cell>
          <cell r="H90">
            <v>0.4</v>
          </cell>
          <cell r="I90" t="e">
            <v>#N/A</v>
          </cell>
          <cell r="J90">
            <v>230</v>
          </cell>
          <cell r="K90">
            <v>-16</v>
          </cell>
          <cell r="L90">
            <v>80</v>
          </cell>
          <cell r="M90">
            <v>60</v>
          </cell>
          <cell r="N90">
            <v>80</v>
          </cell>
          <cell r="O90">
            <v>50</v>
          </cell>
          <cell r="P90">
            <v>0</v>
          </cell>
          <cell r="W90">
            <v>42.8</v>
          </cell>
          <cell r="Y90">
            <v>7.9672897196261685</v>
          </cell>
          <cell r="Z90">
            <v>1.6588785046728973</v>
          </cell>
          <cell r="AD90">
            <v>0</v>
          </cell>
          <cell r="AE90">
            <v>42.2</v>
          </cell>
          <cell r="AF90">
            <v>41.6</v>
          </cell>
          <cell r="AG90">
            <v>40.6</v>
          </cell>
          <cell r="AH90">
            <v>29</v>
          </cell>
          <cell r="AI90" t="str">
            <v>увел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125.539</v>
          </cell>
          <cell r="D91">
            <v>100.09</v>
          </cell>
          <cell r="E91">
            <v>124.495</v>
          </cell>
          <cell r="F91">
            <v>77.578000000000003</v>
          </cell>
          <cell r="G91">
            <v>0</v>
          </cell>
          <cell r="H91">
            <v>1</v>
          </cell>
          <cell r="I91" t="e">
            <v>#N/A</v>
          </cell>
          <cell r="J91">
            <v>145.60300000000001</v>
          </cell>
          <cell r="K91">
            <v>-21.108000000000004</v>
          </cell>
          <cell r="L91">
            <v>40</v>
          </cell>
          <cell r="M91">
            <v>40</v>
          </cell>
          <cell r="N91">
            <v>40</v>
          </cell>
          <cell r="O91">
            <v>40</v>
          </cell>
          <cell r="P91">
            <v>0</v>
          </cell>
          <cell r="W91">
            <v>24.899000000000001</v>
          </cell>
          <cell r="Y91">
            <v>9.5416683400939792</v>
          </cell>
          <cell r="Z91">
            <v>3.1157074581308488</v>
          </cell>
          <cell r="AD91">
            <v>0</v>
          </cell>
          <cell r="AE91">
            <v>30.314800000000002</v>
          </cell>
          <cell r="AF91">
            <v>19.970800000000001</v>
          </cell>
          <cell r="AG91">
            <v>25.495799999999999</v>
          </cell>
          <cell r="AH91">
            <v>21.681000000000001</v>
          </cell>
          <cell r="AI91" t="str">
            <v>увел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C92">
            <v>14</v>
          </cell>
          <cell r="D92">
            <v>185</v>
          </cell>
          <cell r="E92">
            <v>3</v>
          </cell>
          <cell r="F92">
            <v>17</v>
          </cell>
          <cell r="G92" t="str">
            <v>н</v>
          </cell>
          <cell r="H92">
            <v>0.4</v>
          </cell>
          <cell r="I92" t="e">
            <v>#N/A</v>
          </cell>
          <cell r="J92">
            <v>14</v>
          </cell>
          <cell r="K92">
            <v>-11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W92">
            <v>0.6</v>
          </cell>
          <cell r="Y92">
            <v>28.333333333333336</v>
          </cell>
          <cell r="Z92">
            <v>28.333333333333336</v>
          </cell>
          <cell r="AD92">
            <v>0</v>
          </cell>
          <cell r="AE92">
            <v>12.6</v>
          </cell>
          <cell r="AF92">
            <v>3.8</v>
          </cell>
          <cell r="AG92">
            <v>3.4</v>
          </cell>
          <cell r="AH92">
            <v>3</v>
          </cell>
          <cell r="AI92" t="str">
            <v>увел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78</v>
          </cell>
          <cell r="D93">
            <v>94</v>
          </cell>
          <cell r="E93">
            <v>95</v>
          </cell>
          <cell r="F93">
            <v>54</v>
          </cell>
          <cell r="G93">
            <v>0</v>
          </cell>
          <cell r="H93">
            <v>0.2</v>
          </cell>
          <cell r="I93" t="e">
            <v>#N/A</v>
          </cell>
          <cell r="J93">
            <v>145</v>
          </cell>
          <cell r="K93">
            <v>-50</v>
          </cell>
          <cell r="L93">
            <v>30</v>
          </cell>
          <cell r="M93">
            <v>20</v>
          </cell>
          <cell r="N93">
            <v>30</v>
          </cell>
          <cell r="O93">
            <v>30</v>
          </cell>
          <cell r="P93">
            <v>0</v>
          </cell>
          <cell r="W93">
            <v>19</v>
          </cell>
          <cell r="Y93">
            <v>8.6315789473684212</v>
          </cell>
          <cell r="Z93">
            <v>2.8421052631578947</v>
          </cell>
          <cell r="AD93">
            <v>0</v>
          </cell>
          <cell r="AE93">
            <v>24.6</v>
          </cell>
          <cell r="AF93">
            <v>14</v>
          </cell>
          <cell r="AG93">
            <v>18.399999999999999</v>
          </cell>
          <cell r="AH93">
            <v>24</v>
          </cell>
          <cell r="AI93">
            <v>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108</v>
          </cell>
          <cell r="D94">
            <v>1</v>
          </cell>
          <cell r="E94">
            <v>66</v>
          </cell>
          <cell r="F94">
            <v>42</v>
          </cell>
          <cell r="G94">
            <v>0</v>
          </cell>
          <cell r="H94">
            <v>0.2</v>
          </cell>
          <cell r="I94" t="e">
            <v>#N/A</v>
          </cell>
          <cell r="J94">
            <v>115</v>
          </cell>
          <cell r="K94">
            <v>-49</v>
          </cell>
          <cell r="L94">
            <v>0</v>
          </cell>
          <cell r="M94">
            <v>20</v>
          </cell>
          <cell r="N94">
            <v>70</v>
          </cell>
          <cell r="O94">
            <v>30</v>
          </cell>
          <cell r="P94">
            <v>0</v>
          </cell>
          <cell r="W94">
            <v>13.2</v>
          </cell>
          <cell r="Y94">
            <v>12.272727272727273</v>
          </cell>
          <cell r="Z94">
            <v>3.1818181818181821</v>
          </cell>
          <cell r="AD94">
            <v>0</v>
          </cell>
          <cell r="AE94">
            <v>18.399999999999999</v>
          </cell>
          <cell r="AF94">
            <v>17</v>
          </cell>
          <cell r="AG94">
            <v>11.4</v>
          </cell>
          <cell r="AH94">
            <v>4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410</v>
          </cell>
          <cell r="D95">
            <v>62</v>
          </cell>
          <cell r="E95">
            <v>227</v>
          </cell>
          <cell r="F95">
            <v>222</v>
          </cell>
          <cell r="G95">
            <v>0</v>
          </cell>
          <cell r="H95">
            <v>0.2</v>
          </cell>
          <cell r="I95" t="e">
            <v>#N/A</v>
          </cell>
          <cell r="J95">
            <v>256</v>
          </cell>
          <cell r="K95">
            <v>-29</v>
          </cell>
          <cell r="L95">
            <v>0</v>
          </cell>
          <cell r="M95">
            <v>0</v>
          </cell>
          <cell r="N95">
            <v>100</v>
          </cell>
          <cell r="O95">
            <v>70</v>
          </cell>
          <cell r="P95">
            <v>0</v>
          </cell>
          <cell r="W95">
            <v>45.4</v>
          </cell>
          <cell r="Y95">
            <v>8.6343612334801758</v>
          </cell>
          <cell r="Z95">
            <v>4.8898678414096919</v>
          </cell>
          <cell r="AD95">
            <v>0</v>
          </cell>
          <cell r="AE95">
            <v>44.8</v>
          </cell>
          <cell r="AF95">
            <v>43</v>
          </cell>
          <cell r="AG95">
            <v>40.799999999999997</v>
          </cell>
          <cell r="AH95">
            <v>53</v>
          </cell>
          <cell r="AI95" t="str">
            <v>увел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199</v>
          </cell>
          <cell r="D96">
            <v>116</v>
          </cell>
          <cell r="E96">
            <v>220</v>
          </cell>
          <cell r="F96">
            <v>92</v>
          </cell>
          <cell r="G96">
            <v>0</v>
          </cell>
          <cell r="H96">
            <v>0.3</v>
          </cell>
          <cell r="I96" t="e">
            <v>#N/A</v>
          </cell>
          <cell r="J96">
            <v>254</v>
          </cell>
          <cell r="K96">
            <v>-34</v>
          </cell>
          <cell r="L96">
            <v>80</v>
          </cell>
          <cell r="M96">
            <v>50</v>
          </cell>
          <cell r="N96">
            <v>200</v>
          </cell>
          <cell r="O96">
            <v>100</v>
          </cell>
          <cell r="P96">
            <v>0</v>
          </cell>
          <cell r="W96">
            <v>44</v>
          </cell>
          <cell r="Y96">
            <v>11.863636363636363</v>
          </cell>
          <cell r="Z96">
            <v>2.0909090909090908</v>
          </cell>
          <cell r="AD96">
            <v>0</v>
          </cell>
          <cell r="AE96">
            <v>45.8</v>
          </cell>
          <cell r="AF96">
            <v>44.8</v>
          </cell>
          <cell r="AG96">
            <v>40.4</v>
          </cell>
          <cell r="AH96">
            <v>4</v>
          </cell>
          <cell r="AI96" t="str">
            <v>декяб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212.88300000000001</v>
          </cell>
          <cell r="D97">
            <v>355.36399999999998</v>
          </cell>
          <cell r="E97">
            <v>328.565</v>
          </cell>
          <cell r="F97">
            <v>235.44499999999999</v>
          </cell>
          <cell r="G97" t="str">
            <v>рот</v>
          </cell>
          <cell r="H97">
            <v>1</v>
          </cell>
          <cell r="I97" t="e">
            <v>#N/A</v>
          </cell>
          <cell r="J97">
            <v>327.565</v>
          </cell>
          <cell r="K97">
            <v>1</v>
          </cell>
          <cell r="L97">
            <v>70</v>
          </cell>
          <cell r="M97">
            <v>80</v>
          </cell>
          <cell r="N97">
            <v>120</v>
          </cell>
          <cell r="O97">
            <v>70</v>
          </cell>
          <cell r="P97">
            <v>0</v>
          </cell>
          <cell r="W97">
            <v>65.712999999999994</v>
          </cell>
          <cell r="Y97">
            <v>8.7569430706252955</v>
          </cell>
          <cell r="Z97">
            <v>3.5829287964329741</v>
          </cell>
          <cell r="AD97">
            <v>0</v>
          </cell>
          <cell r="AE97">
            <v>71.050600000000003</v>
          </cell>
          <cell r="AF97">
            <v>74.051199999999994</v>
          </cell>
          <cell r="AG97">
            <v>68.461600000000004</v>
          </cell>
          <cell r="AH97">
            <v>52.597999999999999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3295.41</v>
          </cell>
          <cell r="D98">
            <v>2059.2649999999999</v>
          </cell>
          <cell r="E98">
            <v>3157.087</v>
          </cell>
          <cell r="F98">
            <v>2144.9569999999999</v>
          </cell>
          <cell r="G98">
            <v>0</v>
          </cell>
          <cell r="H98">
            <v>1</v>
          </cell>
          <cell r="I98" t="e">
            <v>#N/A</v>
          </cell>
          <cell r="J98">
            <v>3254.45</v>
          </cell>
          <cell r="K98">
            <v>-97.362999999999829</v>
          </cell>
          <cell r="L98">
            <v>300</v>
          </cell>
          <cell r="M98">
            <v>900</v>
          </cell>
          <cell r="N98">
            <v>700</v>
          </cell>
          <cell r="O98">
            <v>600</v>
          </cell>
          <cell r="P98">
            <v>1100</v>
          </cell>
          <cell r="W98">
            <v>631.41740000000004</v>
          </cell>
          <cell r="X98">
            <v>600</v>
          </cell>
          <cell r="Y98">
            <v>10.048752220005341</v>
          </cell>
          <cell r="Z98">
            <v>3.397050825650354</v>
          </cell>
          <cell r="AD98">
            <v>0</v>
          </cell>
          <cell r="AE98">
            <v>765.43059999999991</v>
          </cell>
          <cell r="AF98">
            <v>655.11080000000004</v>
          </cell>
          <cell r="AG98">
            <v>599.38339999999994</v>
          </cell>
          <cell r="AH98">
            <v>590.72799999999995</v>
          </cell>
          <cell r="AI98">
            <v>0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6545.3689999999997</v>
          </cell>
          <cell r="D99">
            <v>4615.0829999999996</v>
          </cell>
          <cell r="E99">
            <v>7237.9769999999999</v>
          </cell>
          <cell r="F99">
            <v>3803.01</v>
          </cell>
          <cell r="G99">
            <v>0</v>
          </cell>
          <cell r="H99">
            <v>1</v>
          </cell>
          <cell r="I99" t="e">
            <v>#N/A</v>
          </cell>
          <cell r="J99">
            <v>7363.0150000000003</v>
          </cell>
          <cell r="K99">
            <v>-125.03800000000047</v>
          </cell>
          <cell r="L99">
            <v>1800</v>
          </cell>
          <cell r="M99">
            <v>2100</v>
          </cell>
          <cell r="N99">
            <v>0</v>
          </cell>
          <cell r="O99">
            <v>2500</v>
          </cell>
          <cell r="P99">
            <v>3400</v>
          </cell>
          <cell r="W99">
            <v>1447.5953999999999</v>
          </cell>
          <cell r="Y99">
            <v>9.3969696228656154</v>
          </cell>
          <cell r="Z99">
            <v>2.6271221917394878</v>
          </cell>
          <cell r="AD99">
            <v>0</v>
          </cell>
          <cell r="AE99">
            <v>1387.8288</v>
          </cell>
          <cell r="AF99">
            <v>1300.3592000000001</v>
          </cell>
          <cell r="AG99">
            <v>1341.7801999999999</v>
          </cell>
          <cell r="AH99">
            <v>1213.8889999999999</v>
          </cell>
          <cell r="AI99" t="str">
            <v>проддек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3702.8049999999998</v>
          </cell>
          <cell r="D100">
            <v>2397.0529999999999</v>
          </cell>
          <cell r="E100">
            <v>3554</v>
          </cell>
          <cell r="F100">
            <v>2223</v>
          </cell>
          <cell r="G100">
            <v>0</v>
          </cell>
          <cell r="H100">
            <v>1</v>
          </cell>
          <cell r="I100" t="e">
            <v>#N/A</v>
          </cell>
          <cell r="J100">
            <v>2873.636</v>
          </cell>
          <cell r="K100">
            <v>680.36400000000003</v>
          </cell>
          <cell r="L100">
            <v>1000</v>
          </cell>
          <cell r="M100">
            <v>1000</v>
          </cell>
          <cell r="N100">
            <v>0</v>
          </cell>
          <cell r="O100">
            <v>1300</v>
          </cell>
          <cell r="P100">
            <v>1300</v>
          </cell>
          <cell r="W100">
            <v>710.8</v>
          </cell>
          <cell r="X100">
            <v>550</v>
          </cell>
          <cell r="Y100">
            <v>10.37281935846933</v>
          </cell>
          <cell r="Z100">
            <v>3.1274620146314014</v>
          </cell>
          <cell r="AD100">
            <v>0</v>
          </cell>
          <cell r="AE100">
            <v>861.2</v>
          </cell>
          <cell r="AF100">
            <v>752.6</v>
          </cell>
          <cell r="AG100">
            <v>698</v>
          </cell>
          <cell r="AH100">
            <v>488.36200000000002</v>
          </cell>
          <cell r="AI100" t="str">
            <v>декяб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21.46</v>
          </cell>
          <cell r="D101">
            <v>10.756</v>
          </cell>
          <cell r="E101">
            <v>1.3420000000000001</v>
          </cell>
          <cell r="F101">
            <v>30.873999999999999</v>
          </cell>
          <cell r="G101">
            <v>0</v>
          </cell>
          <cell r="H101">
            <v>1</v>
          </cell>
          <cell r="I101" t="e">
            <v>#N/A</v>
          </cell>
          <cell r="J101">
            <v>1.3</v>
          </cell>
          <cell r="K101">
            <v>4.2000000000000037E-2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W101">
            <v>0.26840000000000003</v>
          </cell>
          <cell r="Y101">
            <v>115.02980625931444</v>
          </cell>
          <cell r="Z101">
            <v>115.02980625931444</v>
          </cell>
          <cell r="AD101">
            <v>0</v>
          </cell>
          <cell r="AE101">
            <v>0</v>
          </cell>
          <cell r="AF101">
            <v>0.78839999999999999</v>
          </cell>
          <cell r="AG101">
            <v>1.5958000000000001</v>
          </cell>
          <cell r="AH101">
            <v>1.3420000000000001</v>
          </cell>
          <cell r="AI101" t="str">
            <v>увел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10.760999999999999</v>
          </cell>
          <cell r="D102">
            <v>21.417000000000002</v>
          </cell>
          <cell r="E102">
            <v>1.3420000000000001</v>
          </cell>
          <cell r="F102">
            <v>30.835999999999999</v>
          </cell>
          <cell r="G102">
            <v>0</v>
          </cell>
          <cell r="H102">
            <v>1</v>
          </cell>
          <cell r="I102" t="e">
            <v>#N/A</v>
          </cell>
          <cell r="J102">
            <v>1.3</v>
          </cell>
          <cell r="K102">
            <v>4.2000000000000037E-2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W102">
            <v>0.26840000000000003</v>
          </cell>
          <cell r="Y102">
            <v>114.88822652757078</v>
          </cell>
          <cell r="Z102">
            <v>114.88822652757078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увел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152.84800000000001</v>
          </cell>
          <cell r="D103">
            <v>138.26400000000001</v>
          </cell>
          <cell r="E103">
            <v>175.393</v>
          </cell>
          <cell r="F103">
            <v>112.5</v>
          </cell>
          <cell r="G103" t="str">
            <v>г</v>
          </cell>
          <cell r="H103">
            <v>1</v>
          </cell>
          <cell r="I103" t="e">
            <v>#N/A</v>
          </cell>
          <cell r="J103">
            <v>180.26900000000001</v>
          </cell>
          <cell r="K103">
            <v>-4.8760000000000048</v>
          </cell>
          <cell r="L103">
            <v>50</v>
          </cell>
          <cell r="M103">
            <v>40</v>
          </cell>
          <cell r="N103">
            <v>20</v>
          </cell>
          <cell r="O103">
            <v>40</v>
          </cell>
          <cell r="P103">
            <v>0</v>
          </cell>
          <cell r="W103">
            <v>35.078600000000002</v>
          </cell>
          <cell r="X103">
            <v>50</v>
          </cell>
          <cell r="Y103">
            <v>8.9085653361308594</v>
          </cell>
          <cell r="Z103">
            <v>3.2070835210071098</v>
          </cell>
          <cell r="AD103">
            <v>0</v>
          </cell>
          <cell r="AE103">
            <v>43.388600000000004</v>
          </cell>
          <cell r="AF103">
            <v>30.566199999999998</v>
          </cell>
          <cell r="AG103">
            <v>32.820399999999999</v>
          </cell>
          <cell r="AH103">
            <v>47.058999999999997</v>
          </cell>
          <cell r="AI103">
            <v>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140</v>
          </cell>
          <cell r="D104">
            <v>565</v>
          </cell>
          <cell r="E104">
            <v>178</v>
          </cell>
          <cell r="F104">
            <v>50</v>
          </cell>
          <cell r="G104">
            <v>0</v>
          </cell>
          <cell r="H104">
            <v>0.5</v>
          </cell>
          <cell r="I104" t="e">
            <v>#N/A</v>
          </cell>
          <cell r="J104">
            <v>201</v>
          </cell>
          <cell r="K104">
            <v>-23</v>
          </cell>
          <cell r="L104">
            <v>90</v>
          </cell>
          <cell r="M104">
            <v>40</v>
          </cell>
          <cell r="N104">
            <v>100</v>
          </cell>
          <cell r="O104">
            <v>70</v>
          </cell>
          <cell r="P104">
            <v>0</v>
          </cell>
          <cell r="W104">
            <v>35.6</v>
          </cell>
          <cell r="Y104">
            <v>9.8314606741573023</v>
          </cell>
          <cell r="Z104">
            <v>1.4044943820224718</v>
          </cell>
          <cell r="AD104">
            <v>0</v>
          </cell>
          <cell r="AE104">
            <v>36.6</v>
          </cell>
          <cell r="AF104">
            <v>40.799999999999997</v>
          </cell>
          <cell r="AG104">
            <v>35.799999999999997</v>
          </cell>
          <cell r="AH104">
            <v>35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84</v>
          </cell>
          <cell r="D105">
            <v>21</v>
          </cell>
          <cell r="E105">
            <v>46</v>
          </cell>
          <cell r="F105">
            <v>58</v>
          </cell>
          <cell r="G105">
            <v>0</v>
          </cell>
          <cell r="H105">
            <v>0.4</v>
          </cell>
          <cell r="I105" t="e">
            <v>#N/A</v>
          </cell>
          <cell r="J105">
            <v>47</v>
          </cell>
          <cell r="K105">
            <v>-1</v>
          </cell>
          <cell r="L105">
            <v>0</v>
          </cell>
          <cell r="M105">
            <v>20</v>
          </cell>
          <cell r="N105">
            <v>0</v>
          </cell>
          <cell r="O105">
            <v>0</v>
          </cell>
          <cell r="P105">
            <v>0</v>
          </cell>
          <cell r="W105">
            <v>9.1999999999999993</v>
          </cell>
          <cell r="Y105">
            <v>8.4782608695652186</v>
          </cell>
          <cell r="Z105">
            <v>6.304347826086957</v>
          </cell>
          <cell r="AD105">
            <v>0</v>
          </cell>
          <cell r="AE105">
            <v>25</v>
          </cell>
          <cell r="AF105">
            <v>16.399999999999999</v>
          </cell>
          <cell r="AG105">
            <v>11.6</v>
          </cell>
          <cell r="AH105">
            <v>15</v>
          </cell>
          <cell r="AI105" t="str">
            <v>увел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83</v>
          </cell>
          <cell r="D106">
            <v>1</v>
          </cell>
          <cell r="E106">
            <v>12</v>
          </cell>
          <cell r="F106">
            <v>70</v>
          </cell>
          <cell r="G106">
            <v>0</v>
          </cell>
          <cell r="H106">
            <v>0.4</v>
          </cell>
          <cell r="I106" t="e">
            <v>#N/A</v>
          </cell>
          <cell r="J106">
            <v>24</v>
          </cell>
          <cell r="K106">
            <v>-12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W106">
            <v>2.4</v>
          </cell>
          <cell r="Y106">
            <v>29.166666666666668</v>
          </cell>
          <cell r="Z106">
            <v>29.166666666666668</v>
          </cell>
          <cell r="AD106">
            <v>0</v>
          </cell>
          <cell r="AE106">
            <v>19.2</v>
          </cell>
          <cell r="AF106">
            <v>8.1999999999999993</v>
          </cell>
          <cell r="AG106">
            <v>6.4</v>
          </cell>
          <cell r="AH106">
            <v>1</v>
          </cell>
          <cell r="AI106" t="str">
            <v>увел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B107" t="str">
            <v>шт</v>
          </cell>
          <cell r="C107">
            <v>64</v>
          </cell>
          <cell r="D107">
            <v>168</v>
          </cell>
          <cell r="E107">
            <v>36</v>
          </cell>
          <cell r="F107">
            <v>80</v>
          </cell>
          <cell r="G107" t="str">
            <v>н</v>
          </cell>
          <cell r="H107">
            <v>0.3</v>
          </cell>
          <cell r="I107" t="e">
            <v>#N/A</v>
          </cell>
          <cell r="J107">
            <v>77</v>
          </cell>
          <cell r="K107">
            <v>-41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W107">
            <v>7.2</v>
          </cell>
          <cell r="Y107">
            <v>11.111111111111111</v>
          </cell>
          <cell r="Z107">
            <v>11.111111111111111</v>
          </cell>
          <cell r="AD107">
            <v>0</v>
          </cell>
          <cell r="AE107">
            <v>22.8</v>
          </cell>
          <cell r="AF107">
            <v>16.2</v>
          </cell>
          <cell r="AG107">
            <v>8.6</v>
          </cell>
          <cell r="AH107">
            <v>11</v>
          </cell>
          <cell r="AI107" t="str">
            <v>увел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B108" t="str">
            <v>шт</v>
          </cell>
          <cell r="C108">
            <v>103</v>
          </cell>
          <cell r="D108">
            <v>281</v>
          </cell>
          <cell r="E108">
            <v>83</v>
          </cell>
          <cell r="F108">
            <v>115</v>
          </cell>
          <cell r="G108" t="str">
            <v>н</v>
          </cell>
          <cell r="H108">
            <v>0.3</v>
          </cell>
          <cell r="I108" t="e">
            <v>#N/A</v>
          </cell>
          <cell r="J108">
            <v>94</v>
          </cell>
          <cell r="K108">
            <v>-11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W108">
            <v>16.600000000000001</v>
          </cell>
          <cell r="X108">
            <v>20</v>
          </cell>
          <cell r="Y108">
            <v>8.1325301204819276</v>
          </cell>
          <cell r="Z108">
            <v>6.9277108433734931</v>
          </cell>
          <cell r="AD108">
            <v>0</v>
          </cell>
          <cell r="AE108">
            <v>41</v>
          </cell>
          <cell r="AF108">
            <v>30.2</v>
          </cell>
          <cell r="AG108">
            <v>20</v>
          </cell>
          <cell r="AH108">
            <v>31</v>
          </cell>
          <cell r="AI108" t="e">
            <v>#N/A</v>
          </cell>
        </row>
        <row r="109">
          <cell r="A109" t="str">
            <v xml:space="preserve"> 492  Колбаса Салями Филейская 0,3кг ТМ Вязанка  ПОКОМ</v>
          </cell>
          <cell r="B109" t="str">
            <v>шт</v>
          </cell>
          <cell r="C109">
            <v>128</v>
          </cell>
          <cell r="D109">
            <v>203</v>
          </cell>
          <cell r="E109">
            <v>92</v>
          </cell>
          <cell r="F109">
            <v>100</v>
          </cell>
          <cell r="G109" t="str">
            <v>н</v>
          </cell>
          <cell r="H109">
            <v>0.3</v>
          </cell>
          <cell r="I109" t="e">
            <v>#N/A</v>
          </cell>
          <cell r="J109">
            <v>99</v>
          </cell>
          <cell r="K109">
            <v>-7</v>
          </cell>
          <cell r="L109">
            <v>0</v>
          </cell>
          <cell r="M109">
            <v>0</v>
          </cell>
          <cell r="N109">
            <v>20</v>
          </cell>
          <cell r="O109">
            <v>20</v>
          </cell>
          <cell r="P109">
            <v>0</v>
          </cell>
          <cell r="W109">
            <v>18.399999999999999</v>
          </cell>
          <cell r="X109">
            <v>20</v>
          </cell>
          <cell r="Y109">
            <v>8.6956521739130448</v>
          </cell>
          <cell r="Z109">
            <v>5.4347826086956523</v>
          </cell>
          <cell r="AD109">
            <v>0</v>
          </cell>
          <cell r="AE109">
            <v>36.200000000000003</v>
          </cell>
          <cell r="AF109">
            <v>31.2</v>
          </cell>
          <cell r="AG109">
            <v>19.399999999999999</v>
          </cell>
          <cell r="AH109">
            <v>25</v>
          </cell>
          <cell r="AI109" t="e">
            <v>#N/A</v>
          </cell>
        </row>
        <row r="110">
          <cell r="A110" t="str">
            <v xml:space="preserve"> 493  Колбаса Салями Филейская ТМ Вязанка ВЕС  ПОКОМ</v>
          </cell>
          <cell r="B110" t="str">
            <v>кг</v>
          </cell>
          <cell r="C110">
            <v>12.406000000000001</v>
          </cell>
          <cell r="D110">
            <v>13.837</v>
          </cell>
          <cell r="E110">
            <v>5.0090000000000003</v>
          </cell>
          <cell r="F110">
            <v>20.533999999999999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5.62</v>
          </cell>
          <cell r="K110">
            <v>-0.61099999999999977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W110">
            <v>1.0018</v>
          </cell>
          <cell r="Y110">
            <v>20.49710521062088</v>
          </cell>
          <cell r="Z110">
            <v>20.49710521062088</v>
          </cell>
          <cell r="AD110">
            <v>0</v>
          </cell>
          <cell r="AE110">
            <v>1.8861999999999999</v>
          </cell>
          <cell r="AF110">
            <v>0.42899999999999999</v>
          </cell>
          <cell r="AG110">
            <v>0</v>
          </cell>
          <cell r="AH110">
            <v>2.82</v>
          </cell>
          <cell r="AI110" t="str">
            <v>увел</v>
          </cell>
        </row>
        <row r="111">
          <cell r="A111" t="str">
            <v xml:space="preserve"> 494  Колбаса Филейская Рубленая ТМ Вязанка ВЕС  ПОКОМ</v>
          </cell>
          <cell r="B111" t="str">
            <v>кг</v>
          </cell>
          <cell r="D111">
            <v>13.084</v>
          </cell>
          <cell r="E111">
            <v>4.3019999999999996</v>
          </cell>
          <cell r="F111">
            <v>8.782</v>
          </cell>
          <cell r="G111" t="str">
            <v>нов041,</v>
          </cell>
          <cell r="H111">
            <v>1</v>
          </cell>
          <cell r="I111" t="e">
            <v>#N/A</v>
          </cell>
          <cell r="J111">
            <v>5</v>
          </cell>
          <cell r="K111">
            <v>-0.6980000000000004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W111">
            <v>0.86039999999999994</v>
          </cell>
          <cell r="Y111">
            <v>10.206880520688053</v>
          </cell>
          <cell r="Z111">
            <v>10.206880520688053</v>
          </cell>
          <cell r="AD111">
            <v>0</v>
          </cell>
          <cell r="AE111">
            <v>1.7254</v>
          </cell>
          <cell r="AF111">
            <v>0.2838</v>
          </cell>
          <cell r="AG111">
            <v>0</v>
          </cell>
          <cell r="AH111">
            <v>1.4</v>
          </cell>
          <cell r="AI111" t="str">
            <v>увел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B112" t="str">
            <v>шт</v>
          </cell>
          <cell r="C112">
            <v>622</v>
          </cell>
          <cell r="D112">
            <v>371</v>
          </cell>
          <cell r="E112">
            <v>546</v>
          </cell>
          <cell r="F112">
            <v>436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555</v>
          </cell>
          <cell r="K112">
            <v>-9</v>
          </cell>
          <cell r="L112">
            <v>0</v>
          </cell>
          <cell r="M112">
            <v>200</v>
          </cell>
          <cell r="N112">
            <v>140</v>
          </cell>
          <cell r="O112">
            <v>170</v>
          </cell>
          <cell r="P112">
            <v>0</v>
          </cell>
          <cell r="W112">
            <v>109.2</v>
          </cell>
          <cell r="Y112">
            <v>8.6630036630036624</v>
          </cell>
          <cell r="Z112">
            <v>3.9926739926739927</v>
          </cell>
          <cell r="AD112">
            <v>0</v>
          </cell>
          <cell r="AE112">
            <v>118.6</v>
          </cell>
          <cell r="AF112">
            <v>145.4</v>
          </cell>
          <cell r="AG112">
            <v>113.6</v>
          </cell>
          <cell r="AH112">
            <v>120</v>
          </cell>
          <cell r="AI112" t="e">
            <v>#N/A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B113" t="str">
            <v>шт</v>
          </cell>
          <cell r="C113">
            <v>628</v>
          </cell>
          <cell r="D113">
            <v>231</v>
          </cell>
          <cell r="E113">
            <v>406</v>
          </cell>
          <cell r="F113">
            <v>449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408</v>
          </cell>
          <cell r="K113">
            <v>-2</v>
          </cell>
          <cell r="L113">
            <v>0</v>
          </cell>
          <cell r="M113">
            <v>50</v>
          </cell>
          <cell r="N113">
            <v>100</v>
          </cell>
          <cell r="O113">
            <v>130</v>
          </cell>
          <cell r="P113">
            <v>0</v>
          </cell>
          <cell r="W113">
            <v>81.2</v>
          </cell>
          <cell r="Y113">
            <v>8.9778325123152705</v>
          </cell>
          <cell r="Z113">
            <v>5.5295566502463052</v>
          </cell>
          <cell r="AD113">
            <v>0</v>
          </cell>
          <cell r="AE113">
            <v>110</v>
          </cell>
          <cell r="AF113">
            <v>129.4</v>
          </cell>
          <cell r="AG113">
            <v>86.4</v>
          </cell>
          <cell r="AH113">
            <v>89</v>
          </cell>
          <cell r="AI113" t="e">
            <v>#N/A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B114" t="str">
            <v>шт</v>
          </cell>
          <cell r="C114">
            <v>706</v>
          </cell>
          <cell r="D114">
            <v>1047</v>
          </cell>
          <cell r="E114">
            <v>561</v>
          </cell>
          <cell r="F114">
            <v>523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579</v>
          </cell>
          <cell r="K114">
            <v>-18</v>
          </cell>
          <cell r="L114">
            <v>40</v>
          </cell>
          <cell r="M114">
            <v>200</v>
          </cell>
          <cell r="N114">
            <v>70</v>
          </cell>
          <cell r="O114">
            <v>170</v>
          </cell>
          <cell r="P114">
            <v>0</v>
          </cell>
          <cell r="W114">
            <v>112.2</v>
          </cell>
          <cell r="Y114">
            <v>8.9393939393939394</v>
          </cell>
          <cell r="Z114">
            <v>4.6613190730837788</v>
          </cell>
          <cell r="AD114">
            <v>0</v>
          </cell>
          <cell r="AE114">
            <v>144.80000000000001</v>
          </cell>
          <cell r="AF114">
            <v>157.80000000000001</v>
          </cell>
          <cell r="AG114">
            <v>122.4</v>
          </cell>
          <cell r="AH114">
            <v>121</v>
          </cell>
          <cell r="AI114" t="e">
            <v>#N/A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B115" t="str">
            <v>шт</v>
          </cell>
          <cell r="C115">
            <v>690</v>
          </cell>
          <cell r="D115">
            <v>838</v>
          </cell>
          <cell r="E115">
            <v>452</v>
          </cell>
          <cell r="F115">
            <v>373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468</v>
          </cell>
          <cell r="K115">
            <v>-16</v>
          </cell>
          <cell r="L115">
            <v>0</v>
          </cell>
          <cell r="M115">
            <v>190</v>
          </cell>
          <cell r="N115">
            <v>80</v>
          </cell>
          <cell r="O115">
            <v>140</v>
          </cell>
          <cell r="P115">
            <v>0</v>
          </cell>
          <cell r="W115">
            <v>90.4</v>
          </cell>
          <cell r="Y115">
            <v>8.6615044247787605</v>
          </cell>
          <cell r="Z115">
            <v>4.1261061946902649</v>
          </cell>
          <cell r="AD115">
            <v>0</v>
          </cell>
          <cell r="AE115">
            <v>123.2</v>
          </cell>
          <cell r="AF115">
            <v>126.6</v>
          </cell>
          <cell r="AG115">
            <v>101.8</v>
          </cell>
          <cell r="AH115">
            <v>103</v>
          </cell>
          <cell r="AI115" t="e">
            <v>#N/A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B116" t="str">
            <v>кг</v>
          </cell>
          <cell r="C116">
            <v>31.55</v>
          </cell>
          <cell r="D116">
            <v>120.105</v>
          </cell>
          <cell r="E116">
            <v>69.936000000000007</v>
          </cell>
          <cell r="F116">
            <v>79.992000000000004</v>
          </cell>
          <cell r="G116" t="str">
            <v>нов041,</v>
          </cell>
          <cell r="H116">
            <v>1</v>
          </cell>
          <cell r="I116" t="e">
            <v>#N/A</v>
          </cell>
          <cell r="J116">
            <v>71.900000000000006</v>
          </cell>
          <cell r="K116">
            <v>-1.9639999999999986</v>
          </cell>
          <cell r="L116">
            <v>20</v>
          </cell>
          <cell r="M116">
            <v>30</v>
          </cell>
          <cell r="N116">
            <v>0</v>
          </cell>
          <cell r="O116">
            <v>0</v>
          </cell>
          <cell r="P116">
            <v>0</v>
          </cell>
          <cell r="W116">
            <v>13.987200000000001</v>
          </cell>
          <cell r="Y116">
            <v>9.2936398993365366</v>
          </cell>
          <cell r="Z116">
            <v>5.7189430336307483</v>
          </cell>
          <cell r="AD116">
            <v>0</v>
          </cell>
          <cell r="AE116">
            <v>25.462</v>
          </cell>
          <cell r="AF116">
            <v>21.1096</v>
          </cell>
          <cell r="AG116">
            <v>18.286200000000001</v>
          </cell>
          <cell r="AH116">
            <v>15.099</v>
          </cell>
          <cell r="AI116" t="e">
            <v>#N/A</v>
          </cell>
        </row>
        <row r="117">
          <cell r="A117" t="str">
            <v xml:space="preserve"> 500  Сосиски Сливушки по-венски ВЕС ТМ Вязанка  ПОКОМ</v>
          </cell>
          <cell r="B117" t="str">
            <v>кг</v>
          </cell>
          <cell r="C117">
            <v>-6.4</v>
          </cell>
          <cell r="D117">
            <v>11.45</v>
          </cell>
          <cell r="E117">
            <v>0</v>
          </cell>
          <cell r="F117">
            <v>5.05</v>
          </cell>
          <cell r="G117" t="str">
            <v>нов11,10,</v>
          </cell>
          <cell r="H117">
            <v>1</v>
          </cell>
          <cell r="I117" t="e">
            <v>#N/A</v>
          </cell>
          <cell r="J117">
            <v>1.3</v>
          </cell>
          <cell r="K117">
            <v>-1.3</v>
          </cell>
          <cell r="L117">
            <v>10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0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1.8912</v>
          </cell>
          <cell r="AF117">
            <v>0.8004</v>
          </cell>
          <cell r="AG117">
            <v>1.0788</v>
          </cell>
          <cell r="AH117">
            <v>0</v>
          </cell>
          <cell r="AI117" t="str">
            <v>увел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 t="str">
            <v>шт</v>
          </cell>
          <cell r="C118">
            <v>351</v>
          </cell>
          <cell r="D118">
            <v>872</v>
          </cell>
          <cell r="E118">
            <v>657</v>
          </cell>
          <cell r="F118">
            <v>520</v>
          </cell>
          <cell r="G118" t="str">
            <v>нов23,10,</v>
          </cell>
          <cell r="H118">
            <v>0.28000000000000003</v>
          </cell>
          <cell r="I118" t="e">
            <v>#N/A</v>
          </cell>
          <cell r="J118">
            <v>740</v>
          </cell>
          <cell r="K118">
            <v>-83</v>
          </cell>
          <cell r="L118">
            <v>100</v>
          </cell>
          <cell r="M118">
            <v>150</v>
          </cell>
          <cell r="N118">
            <v>200</v>
          </cell>
          <cell r="O118">
            <v>200</v>
          </cell>
          <cell r="P118">
            <v>0</v>
          </cell>
          <cell r="W118">
            <v>131.4</v>
          </cell>
          <cell r="Y118">
            <v>8.9041095890410951</v>
          </cell>
          <cell r="Z118">
            <v>3.9573820395738202</v>
          </cell>
          <cell r="AD118">
            <v>0</v>
          </cell>
          <cell r="AE118">
            <v>154.4</v>
          </cell>
          <cell r="AF118">
            <v>123.8</v>
          </cell>
          <cell r="AG118">
            <v>132</v>
          </cell>
          <cell r="AH118">
            <v>146</v>
          </cell>
          <cell r="AI118" t="str">
            <v>увел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 t="str">
            <v>шт</v>
          </cell>
          <cell r="C119">
            <v>95</v>
          </cell>
          <cell r="D119">
            <v>45</v>
          </cell>
          <cell r="E119">
            <v>51</v>
          </cell>
          <cell r="F119">
            <v>67</v>
          </cell>
          <cell r="G119" t="str">
            <v>нов 06,11,</v>
          </cell>
          <cell r="H119">
            <v>0.33</v>
          </cell>
          <cell r="I119" t="e">
            <v>#N/A</v>
          </cell>
          <cell r="J119">
            <v>64</v>
          </cell>
          <cell r="K119">
            <v>-13</v>
          </cell>
          <cell r="L119">
            <v>0</v>
          </cell>
          <cell r="M119">
            <v>20</v>
          </cell>
          <cell r="N119">
            <v>20</v>
          </cell>
          <cell r="O119">
            <v>10</v>
          </cell>
          <cell r="P119">
            <v>0</v>
          </cell>
          <cell r="W119">
            <v>10.199999999999999</v>
          </cell>
          <cell r="Y119">
            <v>11.470588235294118</v>
          </cell>
          <cell r="Z119">
            <v>6.5686274509803928</v>
          </cell>
          <cell r="AD119">
            <v>0</v>
          </cell>
          <cell r="AE119">
            <v>7.2</v>
          </cell>
          <cell r="AF119">
            <v>5.8</v>
          </cell>
          <cell r="AG119">
            <v>30.6</v>
          </cell>
          <cell r="AH119">
            <v>5</v>
          </cell>
          <cell r="AI119" t="str">
            <v>увел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390.38099999999997</v>
          </cell>
          <cell r="D120">
            <v>1222.232</v>
          </cell>
          <cell r="E120">
            <v>803.34900000000005</v>
          </cell>
          <cell r="F120">
            <v>434.76400000000001</v>
          </cell>
          <cell r="G120" t="str">
            <v>ак</v>
          </cell>
          <cell r="H120">
            <v>0</v>
          </cell>
          <cell r="I120" t="e">
            <v>#N/A</v>
          </cell>
          <cell r="J120">
            <v>844.55799999999999</v>
          </cell>
          <cell r="K120">
            <v>-41.208999999999946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W120">
            <v>160.66980000000001</v>
          </cell>
          <cell r="Y120">
            <v>2.7059472284150474</v>
          </cell>
          <cell r="Z120">
            <v>2.7059472284150474</v>
          </cell>
          <cell r="AD120">
            <v>0</v>
          </cell>
          <cell r="AE120">
            <v>175.06020000000001</v>
          </cell>
          <cell r="AF120">
            <v>159.74880000000002</v>
          </cell>
          <cell r="AG120">
            <v>169.124</v>
          </cell>
          <cell r="AH120">
            <v>148.01900000000001</v>
          </cell>
          <cell r="AI120" t="e">
            <v>#N/A</v>
          </cell>
        </row>
        <row r="121">
          <cell r="A121" t="str">
            <v>БОНУС_273  Сосиски Сочинки с сочной грудинкой, МГС 0.4кг,   ПОКОМ</v>
          </cell>
          <cell r="B121" t="str">
            <v>шт</v>
          </cell>
          <cell r="C121">
            <v>408</v>
          </cell>
          <cell r="D121">
            <v>979</v>
          </cell>
          <cell r="E121">
            <v>957</v>
          </cell>
          <cell r="F121">
            <v>253</v>
          </cell>
          <cell r="G121" t="str">
            <v>не акц</v>
          </cell>
          <cell r="H121">
            <v>0</v>
          </cell>
          <cell r="I121">
            <v>0</v>
          </cell>
          <cell r="J121">
            <v>1033</v>
          </cell>
          <cell r="K121">
            <v>-76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W121">
            <v>191.4</v>
          </cell>
          <cell r="Y121">
            <v>1.3218390804597702</v>
          </cell>
          <cell r="Z121">
            <v>1.3218390804597702</v>
          </cell>
          <cell r="AD121">
            <v>0</v>
          </cell>
          <cell r="AE121">
            <v>44</v>
          </cell>
          <cell r="AF121">
            <v>17</v>
          </cell>
          <cell r="AG121">
            <v>71</v>
          </cell>
          <cell r="AH121">
            <v>192</v>
          </cell>
          <cell r="AI121" t="e">
            <v>#N/A</v>
          </cell>
        </row>
        <row r="122">
          <cell r="A122" t="str">
            <v>БОНУС_Колбаса вареная Филейская ТМ Вязанка. ВЕС  ПОКОМ</v>
          </cell>
          <cell r="B122" t="str">
            <v>кг</v>
          </cell>
          <cell r="C122">
            <v>-20.882000000000001</v>
          </cell>
          <cell r="D122">
            <v>756.83500000000004</v>
          </cell>
          <cell r="E122">
            <v>302.98700000000002</v>
          </cell>
          <cell r="F122">
            <v>280.19</v>
          </cell>
          <cell r="G122" t="str">
            <v>ак</v>
          </cell>
          <cell r="H122">
            <v>0</v>
          </cell>
          <cell r="I122" t="e">
            <v>#N/A</v>
          </cell>
          <cell r="J122">
            <v>316.62400000000002</v>
          </cell>
          <cell r="K122">
            <v>-13.637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W122">
            <v>60.597400000000007</v>
          </cell>
          <cell r="Y122">
            <v>4.6237957404113041</v>
          </cell>
          <cell r="Z122">
            <v>4.6237957404113041</v>
          </cell>
          <cell r="AD122">
            <v>0</v>
          </cell>
          <cell r="AE122">
            <v>72.165199999999999</v>
          </cell>
          <cell r="AF122">
            <v>71.758600000000001</v>
          </cell>
          <cell r="AG122">
            <v>66.5732</v>
          </cell>
          <cell r="AH122">
            <v>50.143000000000001</v>
          </cell>
          <cell r="AI122" t="e">
            <v>#N/A</v>
          </cell>
        </row>
        <row r="123">
          <cell r="A123" t="str">
            <v>БОНУС_Колбаса Сервелат Филедворский, фиброуз, в/у 0,35 кг срез,  ПОКОМ</v>
          </cell>
          <cell r="B123" t="str">
            <v>шт</v>
          </cell>
          <cell r="C123">
            <v>-15</v>
          </cell>
          <cell r="D123">
            <v>531</v>
          </cell>
          <cell r="E123">
            <v>230</v>
          </cell>
          <cell r="F123">
            <v>260</v>
          </cell>
          <cell r="G123" t="str">
            <v>ак</v>
          </cell>
          <cell r="H123">
            <v>0</v>
          </cell>
          <cell r="I123">
            <v>0</v>
          </cell>
          <cell r="J123">
            <v>245</v>
          </cell>
          <cell r="K123">
            <v>-15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W123">
            <v>46</v>
          </cell>
          <cell r="Y123">
            <v>5.6521739130434785</v>
          </cell>
          <cell r="Z123">
            <v>5.6521739130434785</v>
          </cell>
          <cell r="AD123">
            <v>0</v>
          </cell>
          <cell r="AE123">
            <v>70</v>
          </cell>
          <cell r="AF123">
            <v>64.2</v>
          </cell>
          <cell r="AG123">
            <v>60.2</v>
          </cell>
          <cell r="AH123">
            <v>61</v>
          </cell>
          <cell r="AI12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23.11.2024 - 29.11.2024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2.7850000000000001</v>
          </cell>
          <cell r="F7">
            <v>448.40899999999999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5.2619999999999996</v>
          </cell>
          <cell r="F8">
            <v>484.92500000000001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5.4</v>
          </cell>
          <cell r="F9">
            <v>1486.425</v>
          </cell>
        </row>
        <row r="10">
          <cell r="A10" t="str">
            <v xml:space="preserve"> 022  Колбаса Вязанка со шпиком, вектор 0,5кг, ПОКОМ</v>
          </cell>
          <cell r="F10">
            <v>7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827</v>
          </cell>
          <cell r="F11">
            <v>2683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510</v>
          </cell>
          <cell r="F12">
            <v>4394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1831</v>
          </cell>
          <cell r="F13">
            <v>4830</v>
          </cell>
        </row>
        <row r="14">
          <cell r="A14" t="str">
            <v xml:space="preserve"> 034  Сосиски Рубленые, Вязанка вискофан МГС, 0.5кг, ПОКОМ</v>
          </cell>
          <cell r="F14">
            <v>15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4</v>
          </cell>
          <cell r="F15">
            <v>52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</v>
          </cell>
          <cell r="F16">
            <v>257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4</v>
          </cell>
          <cell r="F17">
            <v>354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7</v>
          </cell>
          <cell r="F18">
            <v>1062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6</v>
          </cell>
          <cell r="F19">
            <v>650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397</v>
          </cell>
          <cell r="F20">
            <v>541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55</v>
          </cell>
          <cell r="F21">
            <v>368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11</v>
          </cell>
          <cell r="F22">
            <v>651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5.15</v>
          </cell>
          <cell r="F23">
            <v>385.81299999999999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20.2</v>
          </cell>
          <cell r="F24">
            <v>4780.8879999999999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3.8</v>
          </cell>
          <cell r="F25">
            <v>300.113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8.1</v>
          </cell>
          <cell r="F26">
            <v>488.565</v>
          </cell>
        </row>
        <row r="27">
          <cell r="A27" t="str">
            <v xml:space="preserve"> 235  Колбаса Особая ТМ Особый рецепт, ВЕС, ТМ Стародворье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204.30199999999999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1.7</v>
          </cell>
          <cell r="F29">
            <v>188.9</v>
          </cell>
        </row>
        <row r="30">
          <cell r="A30" t="str">
            <v xml:space="preserve"> 240  Колбаса Салями охотничья, ВЕС. ПОКОМ</v>
          </cell>
          <cell r="F30">
            <v>27.741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8.4</v>
          </cell>
          <cell r="F31">
            <v>560.56700000000001</v>
          </cell>
        </row>
        <row r="32">
          <cell r="A32" t="str">
            <v xml:space="preserve"> 247  Сардельки Нежные, ВЕС.  ПОКОМ</v>
          </cell>
          <cell r="D32">
            <v>1.3</v>
          </cell>
          <cell r="F32">
            <v>145.553</v>
          </cell>
        </row>
        <row r="33">
          <cell r="A33" t="str">
            <v xml:space="preserve"> 248  Сардельки Сочные ТМ Особый рецепт,   ПОКОМ</v>
          </cell>
          <cell r="F33">
            <v>153.45599999999999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33.299999999999997</v>
          </cell>
          <cell r="F34">
            <v>1085.952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61.250999999999998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141.00399999999999</v>
          </cell>
        </row>
        <row r="37">
          <cell r="A37" t="str">
            <v xml:space="preserve"> 263  Шпикачки Стародворские, ВЕС.  ПОКОМ</v>
          </cell>
          <cell r="F37">
            <v>122.646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111.955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90.185000000000002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83.305999999999997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4</v>
          </cell>
          <cell r="F41">
            <v>1499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762</v>
          </cell>
          <cell r="F42">
            <v>3160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522</v>
          </cell>
          <cell r="F43">
            <v>4503</v>
          </cell>
        </row>
        <row r="44">
          <cell r="A44" t="str">
            <v xml:space="preserve"> 283  Сосиски Сочинки, ВЕС, ТМ Стародворье ПОКОМ</v>
          </cell>
          <cell r="D44">
            <v>8.35</v>
          </cell>
          <cell r="F44">
            <v>586.23099999999999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</v>
          </cell>
          <cell r="F45">
            <v>490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24</v>
          </cell>
          <cell r="F46">
            <v>1268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F47">
            <v>202.524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11</v>
          </cell>
          <cell r="F48">
            <v>1633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13</v>
          </cell>
          <cell r="F49">
            <v>2580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88.531999999999996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2.8</v>
          </cell>
          <cell r="F52">
            <v>183.48699999999999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20</v>
          </cell>
          <cell r="F53">
            <v>1284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19</v>
          </cell>
          <cell r="F54">
            <v>1911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</v>
          </cell>
          <cell r="F55">
            <v>1015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9.4239999999999995</v>
          </cell>
          <cell r="F56">
            <v>338.19799999999998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6.6</v>
          </cell>
          <cell r="F57">
            <v>818.53099999999995</v>
          </cell>
        </row>
        <row r="58">
          <cell r="A58" t="str">
            <v xml:space="preserve"> 316  Колбаса Нежная ТМ Зареченские ВЕС  ПОКОМ</v>
          </cell>
          <cell r="F58">
            <v>51.05</v>
          </cell>
        </row>
        <row r="59">
          <cell r="A59" t="str">
            <v xml:space="preserve"> 317 Колбаса Сервелат Рижский ТМ Зареченские, ВЕС  ПОКОМ</v>
          </cell>
          <cell r="F59">
            <v>34.902999999999999</v>
          </cell>
        </row>
        <row r="60">
          <cell r="A60" t="str">
            <v xml:space="preserve"> 318  Сосиски Датские ТМ Зареченские, ВЕС  ПОКОМ</v>
          </cell>
          <cell r="D60">
            <v>74</v>
          </cell>
          <cell r="F60">
            <v>3490.0619999999999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2437</v>
          </cell>
          <cell r="F61">
            <v>5071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36</v>
          </cell>
          <cell r="F62">
            <v>4171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14</v>
          </cell>
          <cell r="F63">
            <v>1465</v>
          </cell>
        </row>
        <row r="64">
          <cell r="A64" t="str">
            <v xml:space="preserve"> 328  Сардельки Сочинки Стародворье ТМ  0,4 кг ПОКОМ</v>
          </cell>
          <cell r="D64">
            <v>5</v>
          </cell>
          <cell r="F64">
            <v>579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3</v>
          </cell>
          <cell r="F65">
            <v>408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6.65</v>
          </cell>
          <cell r="F66">
            <v>837.18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3</v>
          </cell>
          <cell r="F67">
            <v>265</v>
          </cell>
        </row>
        <row r="68">
          <cell r="A68" t="str">
            <v xml:space="preserve"> 335  Колбаса Сливушка ТМ Вязанка. ВЕС.  ПОКОМ </v>
          </cell>
          <cell r="D68">
            <v>4</v>
          </cell>
          <cell r="F68">
            <v>250.30699999999999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716</v>
          </cell>
          <cell r="F69">
            <v>3240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9</v>
          </cell>
          <cell r="F70">
            <v>2074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2.4</v>
          </cell>
          <cell r="F71">
            <v>410.84899999999999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2.4</v>
          </cell>
          <cell r="F72">
            <v>277.08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1.6</v>
          </cell>
          <cell r="F73">
            <v>594.01800000000003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2.4</v>
          </cell>
          <cell r="F74">
            <v>398.51400000000001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</v>
          </cell>
          <cell r="F75">
            <v>151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</v>
          </cell>
          <cell r="F76">
            <v>442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3</v>
          </cell>
          <cell r="F77">
            <v>800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124.79300000000001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</v>
          </cell>
          <cell r="F79">
            <v>586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</v>
          </cell>
          <cell r="F80">
            <v>801</v>
          </cell>
        </row>
        <row r="81">
          <cell r="A81" t="str">
            <v xml:space="preserve"> 378  Колбаса Докторская Дугушка 0,6кг НЕГОСТ ТМ Стародворье  ПОКОМ </v>
          </cell>
          <cell r="D81">
            <v>1</v>
          </cell>
          <cell r="F81">
            <v>25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1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10</v>
          </cell>
          <cell r="F83">
            <v>516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9</v>
          </cell>
          <cell r="F84">
            <v>567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3</v>
          </cell>
          <cell r="F85">
            <v>392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2</v>
          </cell>
          <cell r="F86">
            <v>205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2439</v>
          </cell>
          <cell r="F87">
            <v>6577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1429</v>
          </cell>
          <cell r="F88">
            <v>6805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F89">
            <v>14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F90">
            <v>9</v>
          </cell>
        </row>
        <row r="91">
          <cell r="A91" t="str">
            <v xml:space="preserve"> 418  Колбаса Балыкбургская с мраморным балыком и нотками кориандра 0,06 кг нарезка ТМ Баварушка  ПО</v>
          </cell>
          <cell r="F91">
            <v>162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F92">
            <v>295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F93">
            <v>94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5</v>
          </cell>
          <cell r="F94">
            <v>446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F95">
            <v>198.953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F96">
            <v>25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3</v>
          </cell>
          <cell r="F97">
            <v>251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1.35</v>
          </cell>
          <cell r="F98">
            <v>138.15299999999999</v>
          </cell>
        </row>
        <row r="99">
          <cell r="A99" t="str">
            <v xml:space="preserve"> 438  Колбаса Филедворская 0,4 кг. ТМ Стародворье  ПОКОМ</v>
          </cell>
          <cell r="F99">
            <v>15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D100">
            <v>2</v>
          </cell>
          <cell r="F100">
            <v>138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D101">
            <v>2</v>
          </cell>
          <cell r="F101">
            <v>140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7</v>
          </cell>
          <cell r="F102">
            <v>259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1</v>
          </cell>
          <cell r="F103">
            <v>347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4.4000000000000004</v>
          </cell>
          <cell r="F104">
            <v>332.56700000000001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12.6</v>
          </cell>
          <cell r="F105">
            <v>3422.5659999999998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40.200000000000003</v>
          </cell>
          <cell r="F106">
            <v>7586.6459999999997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20.2</v>
          </cell>
          <cell r="F107">
            <v>2749.7570000000001</v>
          </cell>
        </row>
        <row r="108">
          <cell r="A108" t="str">
            <v xml:space="preserve"> 459  Колбаса Докторская Филейная 0,5кг ТМ Особый рецепт  ПОКОМ</v>
          </cell>
          <cell r="F108">
            <v>1</v>
          </cell>
        </row>
        <row r="109">
          <cell r="A109" t="str">
            <v xml:space="preserve"> 460  Колбаса Стародворская Традиционная ВЕС ТМ Стародворье в оболочке полиамид. ПОКОМ</v>
          </cell>
          <cell r="F109">
            <v>2.6</v>
          </cell>
        </row>
        <row r="110">
          <cell r="A110" t="str">
            <v xml:space="preserve"> 463  Колбаса Молочная Традиционнаяв оболочке полиамид.ТМ Стародворье. ВЕС ПОКОМ</v>
          </cell>
          <cell r="F110">
            <v>1.3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F111">
            <v>170.66499999999999</v>
          </cell>
        </row>
        <row r="112">
          <cell r="A112" t="str">
            <v xml:space="preserve"> 467  Колбаса Филейная 0,5кг ТМ Особый рецепт  ПОКОМ</v>
          </cell>
          <cell r="D112">
            <v>6</v>
          </cell>
          <cell r="F112">
            <v>181</v>
          </cell>
        </row>
        <row r="113">
          <cell r="A113" t="str">
            <v xml:space="preserve"> 468  Колбаса Стародворская Традиционная ТМ Стародворье в оболочке полиамид 0,4 кг. ПОКОМ</v>
          </cell>
          <cell r="F113">
            <v>39</v>
          </cell>
        </row>
        <row r="114">
          <cell r="A114" t="str">
            <v xml:space="preserve"> 483  Колбаса Молочная Традиционная ТМ Стародворье в оболочке полиамид 0,4 кг. ПОКОМ </v>
          </cell>
          <cell r="F114">
            <v>32</v>
          </cell>
        </row>
        <row r="115">
          <cell r="A115" t="str">
            <v xml:space="preserve"> 490  Колбаса Сервелат Филейский ТМ Вязанка  0,3 кг. срез  ПОКОМ</v>
          </cell>
          <cell r="F115">
            <v>79</v>
          </cell>
        </row>
        <row r="116">
          <cell r="A116" t="str">
            <v xml:space="preserve"> 491  Колбаса Филейская Рубленая ТМ Вязанка  0,3 кг. срез.  ПОКОМ</v>
          </cell>
          <cell r="F116">
            <v>100</v>
          </cell>
        </row>
        <row r="117">
          <cell r="A117" t="str">
            <v xml:space="preserve"> 492  Колбаса Салями Филейская 0,3кг ТМ Вязанка  ПОКОМ</v>
          </cell>
          <cell r="F117">
            <v>110</v>
          </cell>
        </row>
        <row r="118">
          <cell r="A118" t="str">
            <v xml:space="preserve"> 493  Колбаса Салями Филейская ТМ Вязанка ВЕС  ПОКОМ</v>
          </cell>
          <cell r="F118">
            <v>6.3209999999999997</v>
          </cell>
        </row>
        <row r="119">
          <cell r="A119" t="str">
            <v xml:space="preserve"> 494  Колбаса Филейская Рубленая ТМ Вязанка ВЕС  ПОКОМ</v>
          </cell>
          <cell r="F119">
            <v>5</v>
          </cell>
        </row>
        <row r="120">
          <cell r="A120" t="str">
            <v xml:space="preserve"> 495  Колбаса Сочинка по-европейски с сочной грудинкой 0,3кг ТМ Стародворье  ПОКОМ</v>
          </cell>
          <cell r="D120">
            <v>6</v>
          </cell>
          <cell r="F120">
            <v>553</v>
          </cell>
        </row>
        <row r="121">
          <cell r="A121" t="str">
            <v xml:space="preserve"> 496  Колбаса Сочинка по-фински с сочным окроком 0,3кг ТМ Стародворье  ПОКОМ</v>
          </cell>
          <cell r="D121">
            <v>6</v>
          </cell>
          <cell r="F121">
            <v>409</v>
          </cell>
        </row>
        <row r="122">
          <cell r="A122" t="str">
            <v xml:space="preserve"> 497  Колбаса Сочинка зернистая с сочной грудинкой 0,3кг ТМ Стародворье  ПОКОМ</v>
          </cell>
          <cell r="D122">
            <v>7</v>
          </cell>
          <cell r="F122">
            <v>556</v>
          </cell>
        </row>
        <row r="123">
          <cell r="A123" t="str">
            <v xml:space="preserve"> 498  Колбаса Сочинка рубленая с сочным окороком 0,3кг ТМ Стародворье  ПОКОМ</v>
          </cell>
          <cell r="D123">
            <v>7</v>
          </cell>
          <cell r="F123">
            <v>452</v>
          </cell>
        </row>
        <row r="124">
          <cell r="A124" t="str">
            <v xml:space="preserve"> 499  Сардельки Дугушки со сливочным маслом ВЕС ТМ Стародворье ТС Дугушка  ПОКОМ</v>
          </cell>
          <cell r="F124">
            <v>77.95</v>
          </cell>
        </row>
        <row r="125">
          <cell r="A125" t="str">
            <v xml:space="preserve"> 500  Сосиски Сливушки по-венски ВЕС ТМ Вязанка  ПОКОМ</v>
          </cell>
          <cell r="F125">
            <v>1.3</v>
          </cell>
        </row>
        <row r="126">
          <cell r="A126" t="str">
            <v xml:space="preserve"> 502  Колбаски Краковюрст ТМ Баварушка с изысканными пряностями в оболочке NDX в мгс 0,28 кг. ПОКОМ</v>
          </cell>
          <cell r="D126">
            <v>7</v>
          </cell>
          <cell r="F126">
            <v>744</v>
          </cell>
        </row>
        <row r="127">
          <cell r="A127" t="str">
            <v xml:space="preserve"> 504  Ветчина Мясорубская с окороком 0,33кг срез ТМ Стародворье  ПОКОМ</v>
          </cell>
          <cell r="D127">
            <v>1</v>
          </cell>
          <cell r="F127">
            <v>51</v>
          </cell>
        </row>
        <row r="128">
          <cell r="A128" t="str">
            <v>1146 Ароматная с/к в/у ОСТАНКИНО</v>
          </cell>
          <cell r="D128">
            <v>11.5</v>
          </cell>
          <cell r="F128">
            <v>11.5</v>
          </cell>
        </row>
        <row r="129">
          <cell r="A129" t="str">
            <v>3215 ВЕТЧ.МЯСНАЯ Папа может п/о 0.4кг 8шт.    ОСТАНКИНО</v>
          </cell>
          <cell r="D129">
            <v>400</v>
          </cell>
          <cell r="F129">
            <v>400</v>
          </cell>
        </row>
        <row r="130">
          <cell r="A130" t="str">
            <v>3680 ПРЕСИЖН с/к дек. спец мгс ОСТАНКИНО</v>
          </cell>
          <cell r="D130">
            <v>14.6</v>
          </cell>
          <cell r="F130">
            <v>14.6</v>
          </cell>
        </row>
        <row r="131">
          <cell r="A131" t="str">
            <v>3684 ПРЕСИЖН с/к в/у 1/250 8шт.   ОСТАНКИНО</v>
          </cell>
          <cell r="D131">
            <v>94</v>
          </cell>
          <cell r="F131">
            <v>94</v>
          </cell>
        </row>
        <row r="132">
          <cell r="A132" t="str">
            <v>3812 СОЧНЫЕ сос п/о мгс 2*2  ОСТАНКИНО</v>
          </cell>
          <cell r="D132">
            <v>846.4</v>
          </cell>
          <cell r="F132">
            <v>846.4</v>
          </cell>
        </row>
        <row r="133">
          <cell r="A133" t="str">
            <v>4063 МЯСНАЯ Папа может вар п/о_Л   ОСТАНКИНО</v>
          </cell>
          <cell r="D133">
            <v>1412</v>
          </cell>
          <cell r="F133">
            <v>1412</v>
          </cell>
        </row>
        <row r="134">
          <cell r="A134" t="str">
            <v>4117 ЭКСТРА Папа может с/к в/у_Л   ОСТАНКИНО</v>
          </cell>
          <cell r="D134">
            <v>83.6</v>
          </cell>
          <cell r="F134">
            <v>83.6</v>
          </cell>
        </row>
        <row r="135">
          <cell r="A135" t="str">
            <v>4555 Докторская ГОСТ вар п/о ОСТАНКИНО</v>
          </cell>
          <cell r="D135">
            <v>19.55</v>
          </cell>
          <cell r="F135">
            <v>19.55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117.9</v>
          </cell>
          <cell r="F136">
            <v>117.9</v>
          </cell>
        </row>
        <row r="137">
          <cell r="A137" t="str">
            <v>4691 ШЕЙКА КОПЧЕНАЯ к/в мл/к в/у 300*6  ОСТАНКИНО</v>
          </cell>
          <cell r="D137">
            <v>178</v>
          </cell>
          <cell r="F137">
            <v>178</v>
          </cell>
        </row>
        <row r="138">
          <cell r="A138" t="str">
            <v>4786 КОЛБ.СНЭКИ Папа может в/к мгс 1/70_5  ОСТАНКИНО</v>
          </cell>
          <cell r="D138">
            <v>96</v>
          </cell>
          <cell r="F138">
            <v>96</v>
          </cell>
        </row>
        <row r="139">
          <cell r="A139" t="str">
            <v>4813 ФИЛЕЙНАЯ Папа может вар п/о_Л   ОСТАНКИНО</v>
          </cell>
          <cell r="D139">
            <v>466.05</v>
          </cell>
          <cell r="F139">
            <v>466.05</v>
          </cell>
        </row>
        <row r="140">
          <cell r="A140" t="str">
            <v>4993 САЛЯМИ ИТАЛЬЯНСКАЯ с/к в/у 1/250*8_120c ОСТАНКИНО</v>
          </cell>
          <cell r="D140">
            <v>375</v>
          </cell>
          <cell r="F140">
            <v>375</v>
          </cell>
        </row>
        <row r="141">
          <cell r="A141" t="str">
            <v>5246 ДОКТОРСКАЯ ПРЕМИУМ вар б/о мгс_30с ОСТАНКИНО</v>
          </cell>
          <cell r="D141">
            <v>31.2</v>
          </cell>
          <cell r="F141">
            <v>31.2</v>
          </cell>
        </row>
        <row r="142">
          <cell r="A142" t="str">
            <v>5341 СЕРВЕЛАТ ОХОТНИЧИЙ в/к в/у  ОСТАНКИНО</v>
          </cell>
          <cell r="D142">
            <v>468.5</v>
          </cell>
          <cell r="F142">
            <v>468.5</v>
          </cell>
        </row>
        <row r="143">
          <cell r="A143" t="str">
            <v>5483 ЭКСТРА Папа может с/к в/у 1/250 8шт.   ОСТАНКИНО</v>
          </cell>
          <cell r="D143">
            <v>791</v>
          </cell>
          <cell r="F143">
            <v>791</v>
          </cell>
        </row>
        <row r="144">
          <cell r="A144" t="str">
            <v>5544 Сервелат Финский в/к в/у_45с НОВАЯ ОСТАНКИНО</v>
          </cell>
          <cell r="D144">
            <v>871.6</v>
          </cell>
          <cell r="F144">
            <v>871.6</v>
          </cell>
        </row>
        <row r="145">
          <cell r="A145" t="str">
            <v>5679 САЛЯМИ ИТАЛЬЯНСКАЯ с/к в/у 1/150_60с ОСТАНКИНО</v>
          </cell>
          <cell r="D145">
            <v>239</v>
          </cell>
          <cell r="F145">
            <v>239</v>
          </cell>
        </row>
        <row r="146">
          <cell r="A146" t="str">
            <v>5682 САЛЯМИ МЕЛКОЗЕРНЕНАЯ с/к в/у 1/120_60с   ОСТАНКИНО</v>
          </cell>
          <cell r="D146">
            <v>2253</v>
          </cell>
          <cell r="F146">
            <v>2253</v>
          </cell>
        </row>
        <row r="147">
          <cell r="A147" t="str">
            <v>5698 СЫТНЫЕ Папа может сар б/о мгс 1*3_Маяк  ОСТАНКИНО</v>
          </cell>
          <cell r="D147">
            <v>237.3</v>
          </cell>
          <cell r="F147">
            <v>237.3</v>
          </cell>
        </row>
        <row r="148">
          <cell r="A148" t="str">
            <v>5706 АРОМАТНАЯ Папа может с/к в/у 1/250 8шт.  ОСТАНКИНО</v>
          </cell>
          <cell r="D148">
            <v>765</v>
          </cell>
          <cell r="F148">
            <v>765</v>
          </cell>
        </row>
        <row r="149">
          <cell r="A149" t="str">
            <v>5708 ПОСОЛЬСКАЯ Папа может с/к в/у ОСТАНКИНО</v>
          </cell>
          <cell r="D149">
            <v>56.1</v>
          </cell>
          <cell r="F149">
            <v>56.1</v>
          </cell>
        </row>
        <row r="150">
          <cell r="A150" t="str">
            <v>5851 ЭКСТРА Папа может вар п/о   ОСТАНКИНО</v>
          </cell>
          <cell r="D150">
            <v>339.95</v>
          </cell>
          <cell r="F150">
            <v>339.95</v>
          </cell>
        </row>
        <row r="151">
          <cell r="A151" t="str">
            <v>5931 ОХОТНИЧЬЯ Папа может с/к в/у 1/220 8шт.   ОСТАНКИНО</v>
          </cell>
          <cell r="D151">
            <v>852</v>
          </cell>
          <cell r="F151">
            <v>852</v>
          </cell>
        </row>
        <row r="152">
          <cell r="A152" t="str">
            <v>6004 РАГУ СВИНОЕ 1кг 8шт.зам_120с ОСТАНКИНО</v>
          </cell>
          <cell r="D152">
            <v>176</v>
          </cell>
          <cell r="F152">
            <v>176</v>
          </cell>
        </row>
        <row r="153">
          <cell r="A153" t="str">
            <v>6113 СОЧНЫЕ сос п/о мгс 1*6_Ашан  ОСТАНКИНО</v>
          </cell>
          <cell r="D153">
            <v>347.5</v>
          </cell>
          <cell r="F153">
            <v>347.5</v>
          </cell>
        </row>
        <row r="154">
          <cell r="A154" t="str">
            <v>6158 ВРЕМЯ ОЛИВЬЕ Папа может вар п/о 0.4кг   ОСТАНКИНО</v>
          </cell>
          <cell r="D154">
            <v>1336</v>
          </cell>
          <cell r="F154">
            <v>1336</v>
          </cell>
        </row>
        <row r="155">
          <cell r="A155" t="str">
            <v>6159 ВРЕМЯ ОЛИВЬЕ.Папа может вар п/о ОСТАНКИНО</v>
          </cell>
          <cell r="D155">
            <v>25.35</v>
          </cell>
          <cell r="F155">
            <v>25.35</v>
          </cell>
        </row>
        <row r="156">
          <cell r="A156" t="str">
            <v>6200 ГРУДИНКА ПРЕМИУМ к/в мл/к в/у 0.3кг  ОСТАНКИНО</v>
          </cell>
          <cell r="D156">
            <v>426</v>
          </cell>
          <cell r="F156">
            <v>426</v>
          </cell>
        </row>
        <row r="157">
          <cell r="A157" t="str">
            <v>6206 СВИНИНА ПО-ДОМАШНЕМУ к/в мл/к в/у 0.3кг  ОСТАНКИНО</v>
          </cell>
          <cell r="D157">
            <v>621</v>
          </cell>
          <cell r="F157">
            <v>621</v>
          </cell>
        </row>
        <row r="158">
          <cell r="A158" t="str">
            <v>6221 НЕАПОЛИТАНСКИЙ ДУЭТ с/к с/н мгс 1/90  ОСТАНКИНО</v>
          </cell>
          <cell r="D158">
            <v>368</v>
          </cell>
          <cell r="F158">
            <v>368</v>
          </cell>
        </row>
        <row r="159">
          <cell r="A159" t="str">
            <v>6222 ИТАЛЬЯНСКОЕ АССОРТИ с/в с/н мгс 1/90 ОСТАНКИНО</v>
          </cell>
          <cell r="D159">
            <v>180</v>
          </cell>
          <cell r="F159">
            <v>180</v>
          </cell>
        </row>
        <row r="160">
          <cell r="A160" t="str">
            <v>6228 МЯСНОЕ АССОРТИ к/з с/н мгс 1/90 10шт.  ОСТАНКИНО</v>
          </cell>
          <cell r="D160">
            <v>412</v>
          </cell>
          <cell r="F160">
            <v>412</v>
          </cell>
        </row>
        <row r="161">
          <cell r="A161" t="str">
            <v>6234 МОЛОЧНЫЕ Коровино сос п/о мгс 1.5*6_Ц  ОСТАНКИНО</v>
          </cell>
          <cell r="D161">
            <v>4.5</v>
          </cell>
          <cell r="F161">
            <v>4.5</v>
          </cell>
        </row>
        <row r="162">
          <cell r="A162" t="str">
            <v>6247 ДОМАШНЯЯ Папа может вар п/о 0,4кг 8шт.  ОСТАНКИНО</v>
          </cell>
          <cell r="D162">
            <v>196</v>
          </cell>
          <cell r="F162">
            <v>196</v>
          </cell>
        </row>
        <row r="163">
          <cell r="A163" t="str">
            <v>6253 МОЛОЧНЫЕ Коровино сос п/о мгс 1.5*6  ОСТАНКИНО</v>
          </cell>
          <cell r="D163">
            <v>3</v>
          </cell>
          <cell r="F163">
            <v>3</v>
          </cell>
        </row>
        <row r="164">
          <cell r="A164" t="str">
            <v>6268 ГОВЯЖЬЯ Папа может вар п/о 0,4кг 8 шт.  ОСТАНКИНО</v>
          </cell>
          <cell r="D164">
            <v>448</v>
          </cell>
          <cell r="F164">
            <v>448</v>
          </cell>
        </row>
        <row r="165">
          <cell r="A165" t="str">
            <v>6279 КОРЕЙКА ПО-ОСТ.к/в в/с с/н в/у 1/150_45с  ОСТАНКИНО</v>
          </cell>
          <cell r="D165">
            <v>250</v>
          </cell>
          <cell r="F165">
            <v>250</v>
          </cell>
        </row>
        <row r="166">
          <cell r="A166" t="str">
            <v>6303 МЯСНЫЕ Папа может сос п/о мгс 1.5*3  ОСТАНКИНО</v>
          </cell>
          <cell r="D166">
            <v>415.9</v>
          </cell>
          <cell r="F166">
            <v>415.9</v>
          </cell>
        </row>
        <row r="167">
          <cell r="A167" t="str">
            <v>6324 ДОКТОРСКАЯ ГОСТ вар п/о 0.4кг 8шт.  ОСТАНКИНО</v>
          </cell>
          <cell r="D167">
            <v>353</v>
          </cell>
          <cell r="F167">
            <v>353</v>
          </cell>
        </row>
        <row r="168">
          <cell r="A168" t="str">
            <v>6325 ДОКТОРСКАЯ ПРЕМИУМ вар п/о 0.4кг 8шт.  ОСТАНКИНО</v>
          </cell>
          <cell r="D168">
            <v>563</v>
          </cell>
          <cell r="F168">
            <v>563</v>
          </cell>
        </row>
        <row r="169">
          <cell r="A169" t="str">
            <v>6333 МЯСНАЯ Папа может вар п/о 0.4кг 8шт.  ОСТАНКИНО</v>
          </cell>
          <cell r="D169">
            <v>4998</v>
          </cell>
          <cell r="F169">
            <v>5002</v>
          </cell>
        </row>
        <row r="170">
          <cell r="A170" t="str">
            <v>6340 ДОМАШНИЙ РЕЦЕПТ Коровино 0.5кг 8шт.  ОСТАНКИНО</v>
          </cell>
          <cell r="D170">
            <v>1061</v>
          </cell>
          <cell r="F170">
            <v>1063</v>
          </cell>
        </row>
        <row r="171">
          <cell r="A171" t="str">
            <v>6341 ДОМАШНИЙ РЕЦЕПТ СО ШПИКОМ Коровино 0.5кг  ОСТАНКИНО</v>
          </cell>
          <cell r="D171">
            <v>122</v>
          </cell>
          <cell r="F171">
            <v>122</v>
          </cell>
        </row>
        <row r="172">
          <cell r="A172" t="str">
            <v>6353 ЭКСТРА Папа может вар п/о 0.4кг 8шт.  ОСТАНКИНО</v>
          </cell>
          <cell r="D172">
            <v>2224</v>
          </cell>
          <cell r="F172">
            <v>2224</v>
          </cell>
        </row>
        <row r="173">
          <cell r="A173" t="str">
            <v>6392 ФИЛЕЙНАЯ Папа может вар п/о 0.4кг. ОСТАНКИНО</v>
          </cell>
          <cell r="D173">
            <v>5361</v>
          </cell>
          <cell r="F173">
            <v>5361</v>
          </cell>
        </row>
        <row r="174">
          <cell r="A174" t="str">
            <v>6415 БАЛЫКОВАЯ Коровино п/к в/у 0.84кг 6шт.  ОСТАНКИНО</v>
          </cell>
          <cell r="D174">
            <v>107</v>
          </cell>
          <cell r="F174">
            <v>107</v>
          </cell>
        </row>
        <row r="175">
          <cell r="A175" t="str">
            <v>6426 КЛАССИЧЕСКАЯ ПМ вар п/о 0.3кг 8шт.  ОСТАНКИНО</v>
          </cell>
          <cell r="D175">
            <v>1658</v>
          </cell>
          <cell r="F175">
            <v>1658</v>
          </cell>
        </row>
        <row r="176">
          <cell r="A176" t="str">
            <v>6448 СВИНИНА МАДЕРА с/к с/н в/у 1/100 10шт.   ОСТАНКИНО</v>
          </cell>
          <cell r="D176">
            <v>317</v>
          </cell>
          <cell r="F176">
            <v>317</v>
          </cell>
        </row>
        <row r="177">
          <cell r="A177" t="str">
            <v>6453 ЭКСТРА Папа может с/к с/н в/у 1/100 14шт.   ОСТАНКИНО</v>
          </cell>
          <cell r="D177">
            <v>1702</v>
          </cell>
          <cell r="F177">
            <v>1702</v>
          </cell>
        </row>
        <row r="178">
          <cell r="A178" t="str">
            <v>6454 АРОМАТНАЯ с/к с/н в/у 1/100 14шт.  ОСТАНКИНО</v>
          </cell>
          <cell r="D178">
            <v>1448</v>
          </cell>
          <cell r="F178">
            <v>1448</v>
          </cell>
        </row>
        <row r="179">
          <cell r="A179" t="str">
            <v>6459 СЕРВЕЛАТ ШВЕЙЦАРСК. в/к с/н в/у 1/100*10  ОСТАНКИНО</v>
          </cell>
          <cell r="D179">
            <v>147</v>
          </cell>
          <cell r="F179">
            <v>147</v>
          </cell>
        </row>
        <row r="180">
          <cell r="A180" t="str">
            <v>6470 ВЕТЧ.МРАМОРНАЯ в/у_45с  ОСТАНКИНО</v>
          </cell>
          <cell r="D180">
            <v>88.3</v>
          </cell>
          <cell r="F180">
            <v>88.3</v>
          </cell>
        </row>
        <row r="181">
          <cell r="A181" t="str">
            <v>6492 ШПИК С ЧЕСНОК.И ПЕРЦЕМ к/в в/у 0.3кг_45c  ОСТАНКИНО</v>
          </cell>
          <cell r="D181">
            <v>282</v>
          </cell>
          <cell r="F181">
            <v>282</v>
          </cell>
        </row>
        <row r="182">
          <cell r="A182" t="str">
            <v>6495 ВЕТЧ.МРАМОРНАЯ в/у срез 0.3кг 6шт_45с  ОСТАНКИНО</v>
          </cell>
          <cell r="D182">
            <v>497</v>
          </cell>
          <cell r="F182">
            <v>497</v>
          </cell>
        </row>
        <row r="183">
          <cell r="A183" t="str">
            <v>6527 ШПИКАЧКИ СОЧНЫЕ ПМ сар б/о мгс 1*3 45с ОСТАНКИНО</v>
          </cell>
          <cell r="D183">
            <v>521.6</v>
          </cell>
          <cell r="F183">
            <v>521.6</v>
          </cell>
        </row>
        <row r="184">
          <cell r="A184" t="str">
            <v>6586 МРАМОРНАЯ И БАЛЫКОВАЯ в/к с/н мгс 1/90 ОСТАНКИНО</v>
          </cell>
          <cell r="D184">
            <v>253</v>
          </cell>
          <cell r="F184">
            <v>253</v>
          </cell>
        </row>
        <row r="185">
          <cell r="A185" t="str">
            <v>6609 С ГОВЯДИНОЙ ПМ сар б/о мгс 0.4кг_45с ОСТАНКИНО</v>
          </cell>
          <cell r="D185">
            <v>117</v>
          </cell>
          <cell r="F185">
            <v>117</v>
          </cell>
        </row>
        <row r="186">
          <cell r="A186" t="str">
            <v>6653 ШПИКАЧКИ СОЧНЫЕ С БЕКОНОМ п/о мгс 0.3кг. ОСТАНКИНО</v>
          </cell>
          <cell r="D186">
            <v>134</v>
          </cell>
          <cell r="F186">
            <v>134</v>
          </cell>
        </row>
        <row r="187">
          <cell r="A187" t="str">
            <v>6666 БОЯНСКАЯ Папа может п/к в/у 0,28кг 8 шт. ОСТАНКИНО</v>
          </cell>
          <cell r="D187">
            <v>1475</v>
          </cell>
          <cell r="F187">
            <v>1475</v>
          </cell>
        </row>
        <row r="188">
          <cell r="A188" t="str">
            <v>6683 СЕРВЕЛАТ ЗЕРНИСТЫЙ ПМ в/к в/у 0,35кг  ОСТАНКИНО</v>
          </cell>
          <cell r="D188">
            <v>3411</v>
          </cell>
          <cell r="F188">
            <v>3413</v>
          </cell>
        </row>
        <row r="189">
          <cell r="A189" t="str">
            <v>6684 СЕРВЕЛАТ КАРЕЛЬСКИЙ ПМ в/к в/у 0.28кг  ОСТАНКИНО</v>
          </cell>
          <cell r="D189">
            <v>2852</v>
          </cell>
          <cell r="F189">
            <v>2856</v>
          </cell>
        </row>
        <row r="190">
          <cell r="A190" t="str">
            <v>6689 СЕРВЕЛАТ ОХОТНИЧИЙ ПМ в/к в/у 0,35кг 8шт  ОСТАНКИНО</v>
          </cell>
          <cell r="D190">
            <v>3733</v>
          </cell>
          <cell r="F190">
            <v>3738</v>
          </cell>
        </row>
        <row r="191">
          <cell r="A191" t="str">
            <v>6697 СЕРВЕЛАТ ФИНСКИЙ ПМ в/к в/у 0,35кг 8шт.  ОСТАНКИНО</v>
          </cell>
          <cell r="D191">
            <v>5317</v>
          </cell>
          <cell r="F191">
            <v>5326</v>
          </cell>
        </row>
        <row r="192">
          <cell r="A192" t="str">
            <v>6713 СОЧНЫЙ ГРИЛЬ ПМ сос п/о мгс 0.41кг 8шт.  ОСТАНКИНО</v>
          </cell>
          <cell r="D192">
            <v>1392</v>
          </cell>
          <cell r="F192">
            <v>1392</v>
          </cell>
        </row>
        <row r="193">
          <cell r="A193" t="str">
            <v>6719 СОЧНЫЕ ПМ сос п/о мгс 0,6кг 8шт.  ОСТАНКИНО</v>
          </cell>
          <cell r="D193">
            <v>1134</v>
          </cell>
          <cell r="F193">
            <v>1134</v>
          </cell>
        </row>
        <row r="194">
          <cell r="A194" t="str">
            <v>6722 СОЧНЫЕ ПМ сос п/о мгс 0,41кг 10шт.  ОСТАНКИНО</v>
          </cell>
          <cell r="D194">
            <v>8477</v>
          </cell>
          <cell r="F194">
            <v>8478</v>
          </cell>
        </row>
        <row r="195">
          <cell r="A195" t="str">
            <v>6726 СЛИВОЧНЫЕ ПМ сос п/о мгс 0.41кг 10шт.  ОСТАНКИНО</v>
          </cell>
          <cell r="D195">
            <v>2768</v>
          </cell>
          <cell r="F195">
            <v>2776</v>
          </cell>
        </row>
        <row r="196">
          <cell r="A196" t="str">
            <v>6747 РУССКАЯ ПРЕМИУМ ПМ вар ф/о в/у  ОСТАНКИНО</v>
          </cell>
          <cell r="D196">
            <v>28.5</v>
          </cell>
          <cell r="F196">
            <v>28.5</v>
          </cell>
        </row>
        <row r="197">
          <cell r="A197" t="str">
            <v>6762 СЛИВОЧНЫЕ сос ц/о мгс 0.41кг 8шт.  ОСТАНКИНО</v>
          </cell>
          <cell r="D197">
            <v>317</v>
          </cell>
          <cell r="F197">
            <v>317</v>
          </cell>
        </row>
        <row r="198">
          <cell r="A198" t="str">
            <v>6765 РУБЛЕНЫЕ сос ц/о мгс 0.36кг 6шт.  ОСТАНКИНО</v>
          </cell>
          <cell r="D198">
            <v>609</v>
          </cell>
          <cell r="F198">
            <v>609</v>
          </cell>
        </row>
        <row r="199">
          <cell r="A199" t="str">
            <v>6767 РУБЛЕНЫЕ сос ц/о мгс 1*4  ОСТАНКИНО</v>
          </cell>
          <cell r="D199">
            <v>43.1</v>
          </cell>
          <cell r="F199">
            <v>43.1</v>
          </cell>
        </row>
        <row r="200">
          <cell r="A200" t="str">
            <v>6768 С СЫРОМ сос ц/о мгс 0.41кг 6шт.  ОСТАНКИНО</v>
          </cell>
          <cell r="D200">
            <v>86</v>
          </cell>
          <cell r="F200">
            <v>86</v>
          </cell>
        </row>
        <row r="201">
          <cell r="A201" t="str">
            <v>6773 САЛЯМИ Папа может п/к в/у 0,28кг 8шт.  ОСТАНКИНО</v>
          </cell>
          <cell r="D201">
            <v>669</v>
          </cell>
          <cell r="F201">
            <v>669</v>
          </cell>
        </row>
        <row r="202">
          <cell r="A202" t="str">
            <v>6777 МЯСНЫЕ С ГОВЯДИНОЙ ПМ сос п/о мгс 0.4кг  ОСТАНКИНО</v>
          </cell>
          <cell r="D202">
            <v>1233</v>
          </cell>
          <cell r="F202">
            <v>1233</v>
          </cell>
        </row>
        <row r="203">
          <cell r="A203" t="str">
            <v>6785 ВЕНСКАЯ САЛЯМИ п/к в/у 0.33кг 8шт.  ОСТАНКИНО</v>
          </cell>
          <cell r="D203">
            <v>397</v>
          </cell>
          <cell r="F203">
            <v>397</v>
          </cell>
        </row>
        <row r="204">
          <cell r="A204" t="str">
            <v>6787 СЕРВЕЛАТ КРЕМЛЕВСКИЙ в/к в/у 0,33кг 8шт.  ОСТАНКИНО</v>
          </cell>
          <cell r="D204">
            <v>314</v>
          </cell>
          <cell r="F204">
            <v>314</v>
          </cell>
        </row>
        <row r="205">
          <cell r="A205" t="str">
            <v>6791 СЕРВЕЛАТ ПРЕМИУМ в/к в/у 0,33кг 8шт.  ОСТАНКИНО</v>
          </cell>
          <cell r="D205">
            <v>214</v>
          </cell>
          <cell r="F205">
            <v>214</v>
          </cell>
        </row>
        <row r="206">
          <cell r="A206" t="str">
            <v>6793 БАЛЫКОВАЯ в/к в/у 0,33кг 8шт.  ОСТАНКИНО</v>
          </cell>
          <cell r="D206">
            <v>661</v>
          </cell>
          <cell r="F206">
            <v>661</v>
          </cell>
        </row>
        <row r="207">
          <cell r="A207" t="str">
            <v>6794 БАЛЫКОВАЯ в/к в/у  ОСТАНКИНО</v>
          </cell>
          <cell r="D207">
            <v>49.26</v>
          </cell>
          <cell r="F207">
            <v>49.26</v>
          </cell>
        </row>
        <row r="208">
          <cell r="A208" t="str">
            <v>6795 ОСТАНКИНСКАЯ в/к в/у 0,33кг 8шт.  ОСТАНКИНО</v>
          </cell>
          <cell r="D208">
            <v>76</v>
          </cell>
          <cell r="F208">
            <v>76</v>
          </cell>
        </row>
        <row r="209">
          <cell r="A209" t="str">
            <v>6801 ОСТАНКИНСКАЯ вар п/о 0.4кг 8шт.  ОСТАНКИНО</v>
          </cell>
          <cell r="D209">
            <v>76</v>
          </cell>
          <cell r="F209">
            <v>76</v>
          </cell>
        </row>
        <row r="210">
          <cell r="A210" t="str">
            <v>6807 СЕРВЕЛАТ ЕВРОПЕЙСКИЙ в/к в/у 0,33кг 8шт.  ОСТАНКИНО</v>
          </cell>
          <cell r="D210">
            <v>120</v>
          </cell>
          <cell r="F210">
            <v>120</v>
          </cell>
        </row>
        <row r="211">
          <cell r="A211" t="str">
            <v>6829 МОЛОЧНЫЕ КЛАССИЧЕСКИЕ сос п/о мгс 2*4_С  ОСТАНКИНО</v>
          </cell>
          <cell r="D211">
            <v>422.3</v>
          </cell>
          <cell r="F211">
            <v>422.3</v>
          </cell>
        </row>
        <row r="212">
          <cell r="A212" t="str">
            <v>6834 ПОСОЛЬСКАЯ ПМ с/к с/н в/у 1/100 10шт.  ОСТАНКИНО</v>
          </cell>
          <cell r="D212">
            <v>138</v>
          </cell>
          <cell r="F212">
            <v>138</v>
          </cell>
        </row>
        <row r="213">
          <cell r="A213" t="str">
            <v>6837 ФИЛЕЙНЫЕ Папа Может сос ц/о мгс 0.4кг  ОСТАНКИНО</v>
          </cell>
          <cell r="D213">
            <v>1124</v>
          </cell>
          <cell r="F213">
            <v>1124</v>
          </cell>
        </row>
        <row r="214">
          <cell r="A214" t="str">
            <v>6839 ДОКТОРСКАЯ ГОСТ вар б/о срез 0.4кг 8шт.  ОСТАНКИНО</v>
          </cell>
          <cell r="D214">
            <v>1</v>
          </cell>
          <cell r="F214">
            <v>1</v>
          </cell>
        </row>
        <row r="215">
          <cell r="A215" t="str">
            <v>6842 ДЫМОВИЦА ИЗ ОКОРОКА к/в мл/к в/у 0,3кг  ОСТАНКИНО</v>
          </cell>
          <cell r="D215">
            <v>128</v>
          </cell>
          <cell r="F215">
            <v>128</v>
          </cell>
        </row>
        <row r="216">
          <cell r="A216" t="str">
            <v>6852 МОЛОЧНЫЕ ПРЕМИУМ ПМ сос п/о в/ у 1/350  ОСТАНКИНО</v>
          </cell>
          <cell r="D216">
            <v>2572</v>
          </cell>
          <cell r="F216">
            <v>2572</v>
          </cell>
        </row>
        <row r="217">
          <cell r="A217" t="str">
            <v>6853 МОЛОЧНЫЕ ПРЕМИУМ ПМ сос п/о мгс 1*6  ОСТАНКИНО</v>
          </cell>
          <cell r="D217">
            <v>4</v>
          </cell>
          <cell r="F217">
            <v>4</v>
          </cell>
        </row>
        <row r="218">
          <cell r="A218" t="str">
            <v>6854 МОЛОЧНЫЕ ПРЕМИУМ ПМ сос п/о мгс 0.6кг  ОСТАНКИНО</v>
          </cell>
          <cell r="D218">
            <v>287</v>
          </cell>
          <cell r="F218">
            <v>287</v>
          </cell>
        </row>
        <row r="219">
          <cell r="A219" t="str">
            <v>6861 ДОМАШНИЙ РЕЦЕПТ Коровино вар п/о  ОСТАНКИНО</v>
          </cell>
          <cell r="D219">
            <v>395.3</v>
          </cell>
          <cell r="F219">
            <v>395.3</v>
          </cell>
        </row>
        <row r="220">
          <cell r="A220" t="str">
            <v>6862 ДОМАШНИЙ РЕЦЕПТ СО ШПИК. Коровино вар п/о  ОСТАНКИНО</v>
          </cell>
          <cell r="D220">
            <v>22.4</v>
          </cell>
          <cell r="F220">
            <v>22.4</v>
          </cell>
        </row>
        <row r="221">
          <cell r="A221" t="str">
            <v>6866 ВЕТЧ.НЕЖНАЯ Коровино п/о_Маяк  ОСТАНКИНО</v>
          </cell>
          <cell r="D221">
            <v>160.9</v>
          </cell>
          <cell r="F221">
            <v>160.9</v>
          </cell>
        </row>
        <row r="222">
          <cell r="A222" t="str">
            <v>6869 С ГОВЯДИНОЙ СН сос п/о мгс 1кг 6шт.  ОСТАНКИНО</v>
          </cell>
          <cell r="D222">
            <v>91</v>
          </cell>
          <cell r="F222">
            <v>92</v>
          </cell>
        </row>
        <row r="223">
          <cell r="A223" t="str">
            <v>6903 СОЧНЫЕ ПМ сос п/о мгс 0.41кг_osu  ОСТАНКИНО</v>
          </cell>
          <cell r="D223">
            <v>2</v>
          </cell>
          <cell r="F223">
            <v>2</v>
          </cell>
        </row>
        <row r="224">
          <cell r="A224" t="str">
            <v>6909 ДЛЯ ДЕТЕЙ сос п/о мгс 0.33кг 8шт.  ОСТАНКИНО</v>
          </cell>
          <cell r="D224">
            <v>486</v>
          </cell>
          <cell r="F224">
            <v>486</v>
          </cell>
        </row>
        <row r="225">
          <cell r="A225" t="str">
            <v>6919 БЕКОН с/к с/н в/у 1/180 10шт.  ОСТАНКИНО</v>
          </cell>
          <cell r="D225">
            <v>414</v>
          </cell>
          <cell r="F225">
            <v>414</v>
          </cell>
        </row>
        <row r="226">
          <cell r="A226" t="str">
            <v>6921 БЕКОН Папа может с/к с/н в/у 1/140 10шт  ОСТАНКИНО</v>
          </cell>
          <cell r="D226">
            <v>691</v>
          </cell>
          <cell r="F226">
            <v>691</v>
          </cell>
        </row>
        <row r="227">
          <cell r="A227" t="str">
            <v>6948 МОЛОЧНЫЕ ПРЕМИУМ.ПМ сос п/о мгс 1,5*4 Останкино</v>
          </cell>
          <cell r="D227">
            <v>184.1</v>
          </cell>
          <cell r="F227">
            <v>184.1</v>
          </cell>
        </row>
        <row r="228">
          <cell r="A228" t="str">
            <v>6951 СЛИВОЧНЫЕ Папа может сос п/о мгс 1.5*4  ОСТАНКИНО</v>
          </cell>
          <cell r="D228">
            <v>187.7</v>
          </cell>
          <cell r="F228">
            <v>187.7</v>
          </cell>
        </row>
        <row r="229">
          <cell r="A229" t="str">
            <v>6955 СОЧНЫЕ Папа может сос п/о мгс1.5*4_А Останкино</v>
          </cell>
          <cell r="D229">
            <v>1673.3</v>
          </cell>
          <cell r="F229">
            <v>1673.3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194</v>
          </cell>
          <cell r="F230">
            <v>194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410</v>
          </cell>
          <cell r="F231">
            <v>410</v>
          </cell>
        </row>
        <row r="232">
          <cell r="A232" t="str">
            <v>Балыковая с/к 200 гр. срез "Эликатессе" термоформ.пак.  СПК</v>
          </cell>
          <cell r="D232">
            <v>56</v>
          </cell>
          <cell r="F232">
            <v>56</v>
          </cell>
        </row>
        <row r="233">
          <cell r="A233" t="str">
            <v>БОНУС Z-ОСОБАЯ Коровино вар п/о (5324)  ОСТАНКИНО</v>
          </cell>
          <cell r="D233">
            <v>2</v>
          </cell>
          <cell r="F233">
            <v>2</v>
          </cell>
        </row>
        <row r="234">
          <cell r="A234" t="str">
            <v>БОНУС ДОМАШНИЙ РЕЦЕПТ Коровино 0.5кг 8шт. (6305)</v>
          </cell>
          <cell r="D234">
            <v>27</v>
          </cell>
          <cell r="F234">
            <v>31</v>
          </cell>
        </row>
        <row r="235">
          <cell r="A235" t="str">
            <v>БОНУС ДОМАШНИЙ РЕЦЕПТ Коровино вар п/о (5324)</v>
          </cell>
          <cell r="D235">
            <v>42</v>
          </cell>
          <cell r="F235">
            <v>42</v>
          </cell>
        </row>
        <row r="236">
          <cell r="A236" t="str">
            <v>БОНУС СОЧНЫЕ Папа может сос п/о мгс 1.5*4 (6954)  ОСТАНКИНО</v>
          </cell>
          <cell r="D236">
            <v>57</v>
          </cell>
          <cell r="F236">
            <v>57</v>
          </cell>
        </row>
        <row r="237">
          <cell r="A237" t="str">
            <v>БОНУС СОЧНЫЕ сос п/о мгс 0.41кг_UZ (6087)  ОСТАНКИНО</v>
          </cell>
          <cell r="D237">
            <v>112</v>
          </cell>
          <cell r="F237">
            <v>114</v>
          </cell>
        </row>
        <row r="238">
          <cell r="A238" t="str">
            <v>БОНУС СОЧНЫЕ сос п/о мгс 1*6_UZ (6088)  ОСТАНКИНО</v>
          </cell>
          <cell r="D238">
            <v>25</v>
          </cell>
          <cell r="F238">
            <v>25</v>
          </cell>
        </row>
        <row r="239">
          <cell r="A239" t="str">
            <v>БОНУС_ 457  Колбаса Молочная ТМ Особый рецепт ВЕС большой батон  ПОКОМ</v>
          </cell>
          <cell r="F239">
            <v>864.56</v>
          </cell>
        </row>
        <row r="240">
          <cell r="A240" t="str">
            <v>БОНУС_273  Сосиски Сочинки с сочной грудинкой, МГС 0.4кг,   ПОКОМ</v>
          </cell>
          <cell r="F240">
            <v>1051</v>
          </cell>
        </row>
        <row r="241">
          <cell r="A241" t="str">
            <v>БОНУС_305  Колбаса Сервелат Мясорубский с мелкорубленным окороком в/у  ТМ Стародворье ВЕС   ПОКОМ</v>
          </cell>
          <cell r="F241">
            <v>0.7</v>
          </cell>
        </row>
        <row r="242">
          <cell r="A242" t="str">
            <v>БОНУС_Колбаса вареная Филейская ТМ Вязанка. ВЕС  ПОКОМ</v>
          </cell>
          <cell r="F242">
            <v>320.17099999999999</v>
          </cell>
        </row>
        <row r="243">
          <cell r="A243" t="str">
            <v>БОНУС_Колбаса Сервелат Филедворский, фиброуз, в/у 0,35 кг срез,  ПОКОМ</v>
          </cell>
          <cell r="F243">
            <v>247</v>
          </cell>
        </row>
        <row r="244">
          <cell r="A244" t="str">
            <v>БОНУС_Пельмени Бульмени с говядиной и свининой Наваристые 2,7кг Горячая штучка ВЕС  ПОКОМ</v>
          </cell>
          <cell r="F244">
            <v>59.4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323</v>
          </cell>
        </row>
        <row r="246">
          <cell r="A246" t="str">
            <v>Бутербродная вареная 0,47 кг шт.  СПК</v>
          </cell>
          <cell r="D246">
            <v>111</v>
          </cell>
          <cell r="F246">
            <v>111</v>
          </cell>
        </row>
        <row r="247">
          <cell r="A247" t="str">
            <v>Вацлавская п/к (черева) 390 гр.шт. термоус.пак  СПК</v>
          </cell>
          <cell r="D247">
            <v>135</v>
          </cell>
          <cell r="F247">
            <v>135</v>
          </cell>
        </row>
        <row r="248">
          <cell r="A248" t="str">
            <v>ВЫВЕДЕНА!!!!!Пельмени Бульмени с говядиной и свининой Горячая штучка 0,43 большие замор  ПОКОМ</v>
          </cell>
          <cell r="F248">
            <v>1</v>
          </cell>
        </row>
        <row r="249">
          <cell r="A249" t="str">
            <v>ВЫВЕДЕНА!!!Пельмени Бульмени с говядин. и свинин.Горячая шт. 0,9 кг БОЛЬШИЕ (Бигбули)  ПОКОМ</v>
          </cell>
          <cell r="F249">
            <v>1</v>
          </cell>
        </row>
        <row r="250">
          <cell r="A250" t="str">
            <v>Готовые чебупели острые с мясом Горячая штучка 0,3 кг зам  ПОКОМ</v>
          </cell>
          <cell r="D250">
            <v>7</v>
          </cell>
          <cell r="F250">
            <v>448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1215</v>
          </cell>
          <cell r="F251">
            <v>3338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737</v>
          </cell>
          <cell r="F252">
            <v>2167</v>
          </cell>
        </row>
        <row r="253">
          <cell r="A253" t="str">
            <v>Готовые чебуреки с мясом ТМ Горячая штучка 0,09 кг флоу-пак ПОКОМ</v>
          </cell>
          <cell r="F253">
            <v>318</v>
          </cell>
        </row>
        <row r="254">
          <cell r="A254" t="str">
            <v>Гуцульская с/к "КолбасГрад" 160 гр.шт. термоус. пак  СПК</v>
          </cell>
          <cell r="D254">
            <v>149</v>
          </cell>
          <cell r="F254">
            <v>149</v>
          </cell>
        </row>
        <row r="255">
          <cell r="A255" t="str">
            <v>Дельгаро с/в "Эликатессе" 140 гр.шт.  СПК</v>
          </cell>
          <cell r="D255">
            <v>54</v>
          </cell>
          <cell r="F255">
            <v>54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260</v>
          </cell>
          <cell r="F256">
            <v>260</v>
          </cell>
        </row>
        <row r="257">
          <cell r="A257" t="str">
            <v>Докторская вареная в/с  СПК</v>
          </cell>
          <cell r="D257">
            <v>16</v>
          </cell>
          <cell r="F257">
            <v>16</v>
          </cell>
        </row>
        <row r="258">
          <cell r="A258" t="str">
            <v>Докторская вареная в/с 0,47 кг шт.  СПК</v>
          </cell>
          <cell r="D258">
            <v>99</v>
          </cell>
          <cell r="F258">
            <v>102</v>
          </cell>
        </row>
        <row r="259">
          <cell r="A259" t="str">
            <v>Докторская вареная термоус.пак. "Высокий вкус"  СПК</v>
          </cell>
          <cell r="D259">
            <v>155.30000000000001</v>
          </cell>
          <cell r="F259">
            <v>155.30000000000001</v>
          </cell>
        </row>
        <row r="260">
          <cell r="A260" t="str">
            <v>ЖАР-ладушки с клубникой и вишней ТМ Стародворье 0,2 кг ПОКОМ</v>
          </cell>
          <cell r="D260">
            <v>1</v>
          </cell>
          <cell r="F260">
            <v>46</v>
          </cell>
        </row>
        <row r="261">
          <cell r="A261" t="str">
            <v>ЖАР-ладушки с мясом 0,2кг ТМ Стародворье  ПОКОМ</v>
          </cell>
          <cell r="D261">
            <v>7</v>
          </cell>
          <cell r="F261">
            <v>247</v>
          </cell>
        </row>
        <row r="262">
          <cell r="A262" t="str">
            <v>ЖАР-ладушки с яблоком и грушей ТМ Стародворье 0,2 кг. ПОКОМ</v>
          </cell>
          <cell r="D262">
            <v>1</v>
          </cell>
          <cell r="F262">
            <v>44</v>
          </cell>
        </row>
        <row r="263">
          <cell r="A263" t="str">
            <v>Карбонад Юбилейный термоус.пак.  СПК</v>
          </cell>
          <cell r="D263">
            <v>17.399999999999999</v>
          </cell>
          <cell r="F263">
            <v>17.399999999999999</v>
          </cell>
        </row>
        <row r="264">
          <cell r="A264" t="str">
            <v>Каша перловая с говядиной "СПК" ж/б 0,340 кг.шт. термоус. пл. ЧМК СПК</v>
          </cell>
          <cell r="D264">
            <v>2</v>
          </cell>
          <cell r="F264">
            <v>2</v>
          </cell>
        </row>
        <row r="265">
          <cell r="A265" t="str">
            <v>Классическая с/к 80 гр.шт.нар. (лоток с ср.защ.атм.)  СПК</v>
          </cell>
          <cell r="D265">
            <v>39</v>
          </cell>
          <cell r="F265">
            <v>39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843</v>
          </cell>
          <cell r="F266">
            <v>843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741</v>
          </cell>
          <cell r="F267">
            <v>741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107</v>
          </cell>
          <cell r="F268">
            <v>107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5</v>
          </cell>
          <cell r="F269">
            <v>5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5</v>
          </cell>
          <cell r="F270">
            <v>579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606</v>
          </cell>
          <cell r="F271">
            <v>1669</v>
          </cell>
        </row>
        <row r="272">
          <cell r="A272" t="str">
            <v>Ла Фаворте с/в "Эликатессе" 140 гр.шт.  СПК</v>
          </cell>
          <cell r="D272">
            <v>92</v>
          </cell>
          <cell r="F272">
            <v>92</v>
          </cell>
        </row>
        <row r="273">
          <cell r="A273" t="str">
            <v>Ливерная Печеночная "Просто выгодно" 0,3 кг.шт.  СПК</v>
          </cell>
          <cell r="D273">
            <v>176</v>
          </cell>
          <cell r="F273">
            <v>176</v>
          </cell>
        </row>
        <row r="274">
          <cell r="A274" t="str">
            <v>Любительская вареная термоус.пак. "Высокий вкус"  СПК</v>
          </cell>
          <cell r="D274">
            <v>94.9</v>
          </cell>
          <cell r="F274">
            <v>94.9</v>
          </cell>
        </row>
        <row r="275">
          <cell r="A275" t="str">
            <v>Мини-пицца с ветчиной и сыром 0,3кг ТМ Зареченские  ПОКОМ</v>
          </cell>
          <cell r="F275">
            <v>14</v>
          </cell>
        </row>
        <row r="276">
          <cell r="A276" t="str">
            <v>Мини-сосиски в тесте 3,7кг ВЕС заморож. ТМ Зареченские  ПОКОМ</v>
          </cell>
          <cell r="F276">
            <v>151.70099999999999</v>
          </cell>
        </row>
        <row r="277">
          <cell r="A277" t="str">
            <v>Мини-чебуречки с мясом ВЕС 5,5кг ТМ Зареченские  ПОКОМ</v>
          </cell>
          <cell r="F277">
            <v>76.5</v>
          </cell>
        </row>
        <row r="278">
          <cell r="A278" t="str">
            <v>Мини-шарики с курочкой и сыром ТМ Зареченские ВЕС  ПОКОМ</v>
          </cell>
          <cell r="F278">
            <v>154.4</v>
          </cell>
        </row>
        <row r="279">
          <cell r="A279" t="str">
            <v>Мусульманская вареная "Просто выгодно"  СПК</v>
          </cell>
          <cell r="D279">
            <v>17</v>
          </cell>
          <cell r="F279">
            <v>17</v>
          </cell>
        </row>
        <row r="280">
          <cell r="A280" t="str">
            <v>Мусульманская п/к "Просто выгодно" термофор.пак.  СПК</v>
          </cell>
          <cell r="D280">
            <v>4.5</v>
          </cell>
          <cell r="F280">
            <v>4.5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7</v>
          </cell>
          <cell r="F281">
            <v>2588</v>
          </cell>
        </row>
        <row r="282">
          <cell r="A282" t="str">
            <v>Наггетсы Нагетосы Сочная курочка в хрустящей панировке 0,25кг ТМ Горячая штучка   ПОКОМ</v>
          </cell>
          <cell r="F282">
            <v>22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9</v>
          </cell>
          <cell r="F283">
            <v>1520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8</v>
          </cell>
          <cell r="F284">
            <v>2281</v>
          </cell>
        </row>
        <row r="285">
          <cell r="A285" t="str">
            <v>Наггетсы с куриным филе и сыром ТМ Вязанка 0,25 кг ПОКОМ</v>
          </cell>
          <cell r="D285">
            <v>6</v>
          </cell>
          <cell r="F285">
            <v>629</v>
          </cell>
        </row>
        <row r="286">
          <cell r="A286" t="str">
            <v>Наггетсы Хрустящие 0,3кг ТМ Зареченские  ПОКОМ</v>
          </cell>
          <cell r="F286">
            <v>39</v>
          </cell>
        </row>
        <row r="287">
          <cell r="A287" t="str">
            <v>Наггетсы Хрустящие ТМ Зареченские. ВЕС ПОКОМ</v>
          </cell>
          <cell r="F287">
            <v>638</v>
          </cell>
        </row>
        <row r="288">
          <cell r="A288" t="str">
            <v>Оригинальная с перцем с/к  СПК</v>
          </cell>
          <cell r="D288">
            <v>219.565</v>
          </cell>
          <cell r="F288">
            <v>219.565</v>
          </cell>
        </row>
        <row r="289">
          <cell r="A289" t="str">
            <v>Особая вареная  СПК</v>
          </cell>
          <cell r="D289">
            <v>12</v>
          </cell>
          <cell r="F289">
            <v>12</v>
          </cell>
        </row>
        <row r="290">
          <cell r="A290" t="str">
            <v>Паштет печеночный 140 гр.шт.  СПК</v>
          </cell>
          <cell r="D290">
            <v>68</v>
          </cell>
          <cell r="F290">
            <v>68</v>
          </cell>
        </row>
        <row r="291">
          <cell r="A291" t="str">
            <v>Пельмени Grandmeni со сливочным маслом Горячая штучка 0,75 кг ПОКОМ</v>
          </cell>
          <cell r="D291">
            <v>3</v>
          </cell>
          <cell r="F291">
            <v>160</v>
          </cell>
        </row>
        <row r="292">
          <cell r="A292" t="str">
            <v>Пельмени Бигбули #МЕГАВКУСИЩЕ с сочной грудинкой 0,43 кг  ПОКОМ</v>
          </cell>
          <cell r="F292">
            <v>85</v>
          </cell>
        </row>
        <row r="293">
          <cell r="A293" t="str">
            <v>Пельмени Бигбули #МЕГАВКУСИЩЕ с сочной грудинкой 0,9 кг  ПОКОМ</v>
          </cell>
          <cell r="D293">
            <v>2</v>
          </cell>
          <cell r="F293">
            <v>895</v>
          </cell>
        </row>
        <row r="294">
          <cell r="A294" t="str">
            <v>Пельмени Бигбули #МЕГАВКУСИЩЕ с сочной грудинкой ТМ Горячая штучка 0,4 кг. ПОКОМ</v>
          </cell>
          <cell r="F294">
            <v>2</v>
          </cell>
        </row>
        <row r="295">
          <cell r="A295" t="str">
            <v>Пельмени Бигбули #МЕГАВКУСИЩЕ с сочной грудинкой ТМ Горячая штучка 0,7 кг. ПОКОМ</v>
          </cell>
          <cell r="F295">
            <v>1</v>
          </cell>
        </row>
        <row r="296">
          <cell r="A296" t="str">
            <v>Пельмени Бигбули с мясом ТМ Горячая штучка. флоу-пак сфера 0,4 кг. ПОКОМ</v>
          </cell>
          <cell r="F296">
            <v>5</v>
          </cell>
        </row>
        <row r="297">
          <cell r="A297" t="str">
            <v>Пельмени Бигбули с мясом ТМ Горячая штучка. флоу-пак сфера 0,7 кг ПОКОМ</v>
          </cell>
          <cell r="F297">
            <v>1</v>
          </cell>
        </row>
        <row r="298">
          <cell r="A298" t="str">
            <v>Пельмени Бигбули с мясом, Горячая штучка 0,43кг  ПОКОМ</v>
          </cell>
          <cell r="D298">
            <v>8</v>
          </cell>
          <cell r="F298">
            <v>211</v>
          </cell>
        </row>
        <row r="299">
          <cell r="A299" t="str">
            <v>Пельмени Бигбули с мясом, Горячая штучка 0,9кг  ПОКОМ</v>
          </cell>
          <cell r="D299">
            <v>247</v>
          </cell>
          <cell r="F299">
            <v>593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D300">
            <v>2</v>
          </cell>
          <cell r="F300">
            <v>535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D301">
            <v>2</v>
          </cell>
          <cell r="F301">
            <v>227</v>
          </cell>
        </row>
        <row r="302">
          <cell r="A302" t="str">
            <v>Пельмени Бигбули со сливочным маслом ТМ Горячая штучка, флоу-пак сфера 0,4. ПОКОМ</v>
          </cell>
          <cell r="F302">
            <v>4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F303">
            <v>592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813</v>
          </cell>
          <cell r="F304">
            <v>2723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12</v>
          </cell>
          <cell r="F305">
            <v>1126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F306">
            <v>211.501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15</v>
          </cell>
          <cell r="F307">
            <v>1068.5029999999999</v>
          </cell>
        </row>
        <row r="308">
          <cell r="A308" t="str">
            <v>Пельмени Бульмени с говядиной и свининой ТМ Горячая штучка. флоу-пак сфера 0,4 кг ПОКОМ</v>
          </cell>
          <cell r="F308">
            <v>63</v>
          </cell>
        </row>
        <row r="309">
          <cell r="A309" t="str">
            <v>Пельмени Бульмени с говядиной и свининой ТМ Горячая штучка. флоу-пак сфера 0,7 кг ПОКОМ</v>
          </cell>
          <cell r="F309">
            <v>17</v>
          </cell>
        </row>
        <row r="310">
          <cell r="A310" t="str">
            <v>Пельмени Бульмени со сливочным маслом Горячая штучка 0,9 кг  ПОКОМ</v>
          </cell>
          <cell r="D310">
            <v>1219</v>
          </cell>
          <cell r="F310">
            <v>4047</v>
          </cell>
        </row>
        <row r="311">
          <cell r="A311" t="str">
            <v>Пельмени Бульмени со сливочным маслом ТМ Горячая шт. 0,43 кг  ПОКОМ</v>
          </cell>
          <cell r="D311">
            <v>12</v>
          </cell>
          <cell r="F311">
            <v>1036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F312">
            <v>34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F313">
            <v>27</v>
          </cell>
        </row>
        <row r="314">
          <cell r="A314" t="str">
            <v>Пельмени Домашние с говядиной и свининой 0,7кг, сфера ТМ Зареченские  ПОКОМ</v>
          </cell>
          <cell r="F314">
            <v>8</v>
          </cell>
        </row>
        <row r="315">
          <cell r="A315" t="str">
            <v>Пельмени Домашние со сливочным маслом 0,7кг, сфера ТМ Зареченские  ПОКОМ</v>
          </cell>
          <cell r="F315">
            <v>27</v>
          </cell>
        </row>
        <row r="316">
          <cell r="A316" t="str">
            <v>Пельмени Жемчужные сфера 1,0кг ТМ Зареченские  ПОКОМ</v>
          </cell>
          <cell r="F316">
            <v>1</v>
          </cell>
        </row>
        <row r="317">
          <cell r="A317" t="str">
            <v>Пельмени Медвежьи ушки с фермерскими сливками 0,7кг  ПОКОМ</v>
          </cell>
          <cell r="F317">
            <v>100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F318">
            <v>138</v>
          </cell>
        </row>
        <row r="319">
          <cell r="A319" t="str">
            <v>Пельмени Мясорубские с рубленой грудинкой ТМ Стародворье флоупак  0,7 кг. ПОКОМ</v>
          </cell>
          <cell r="D319">
            <v>1</v>
          </cell>
          <cell r="F319">
            <v>71</v>
          </cell>
        </row>
        <row r="320">
          <cell r="A320" t="str">
            <v>Пельмени Мясорубские ТМ Стародворье фоупак равиоли 0,7 кг  ПОКОМ</v>
          </cell>
          <cell r="D320">
            <v>6</v>
          </cell>
          <cell r="F320">
            <v>1155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F321">
            <v>166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F322">
            <v>540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D323">
            <v>1</v>
          </cell>
          <cell r="F323">
            <v>505</v>
          </cell>
        </row>
        <row r="324">
          <cell r="A324" t="str">
            <v>Пельмени Сочные сфера 0,8 кг ТМ Стародворье  ПОКОМ</v>
          </cell>
          <cell r="F324">
            <v>60</v>
          </cell>
        </row>
        <row r="325">
          <cell r="A325" t="str">
            <v>Пельмени Татарские 0,4кг ТМ Особый рецепт  ПОКОМ</v>
          </cell>
          <cell r="F325">
            <v>45</v>
          </cell>
        </row>
        <row r="326">
          <cell r="A326" t="str">
            <v>Пипперони с/к "Эликатессе" 0,10 кг.шт.  СПК</v>
          </cell>
          <cell r="D326">
            <v>1</v>
          </cell>
          <cell r="F326">
            <v>1</v>
          </cell>
        </row>
        <row r="327">
          <cell r="A327" t="str">
            <v>Пирожки с мясом 3,7кг ВЕС ТМ Зареченские  ПОКОМ</v>
          </cell>
          <cell r="F327">
            <v>229.40199999999999</v>
          </cell>
        </row>
        <row r="328">
          <cell r="A328" t="str">
            <v>Пирожки с яблоком и грушей ВЕС ТМ Зареченские  ПОКОМ</v>
          </cell>
          <cell r="F328">
            <v>44.802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29</v>
          </cell>
          <cell r="F329">
            <v>29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30</v>
          </cell>
          <cell r="F330">
            <v>30</v>
          </cell>
        </row>
        <row r="331">
          <cell r="A331" t="str">
            <v>Плавленый Сыр 45% "С грибами" СТМ "ПапаМожет 180гр  ОСТАНКИНО</v>
          </cell>
          <cell r="D331">
            <v>20</v>
          </cell>
          <cell r="F331">
            <v>20</v>
          </cell>
        </row>
        <row r="332">
          <cell r="A332" t="str">
            <v>Покровская вареная 0,47 кг шт.  СПК</v>
          </cell>
          <cell r="D332">
            <v>19</v>
          </cell>
          <cell r="F332">
            <v>19</v>
          </cell>
        </row>
        <row r="333">
          <cell r="A333" t="str">
            <v>ПолуКоп п/к 250 гр.шт. термоформ.пак.  СПК</v>
          </cell>
          <cell r="D333">
            <v>41</v>
          </cell>
          <cell r="F333">
            <v>41</v>
          </cell>
        </row>
        <row r="334">
          <cell r="A334" t="str">
            <v>Продукт колбасный с сыром копченый Коровино 400 гр  ОСТАНКИНО</v>
          </cell>
          <cell r="D334">
            <v>13</v>
          </cell>
          <cell r="F334">
            <v>13</v>
          </cell>
        </row>
        <row r="335">
          <cell r="A335" t="str">
            <v>Ричеза с/к 230 гр.шт.  СПК</v>
          </cell>
          <cell r="D335">
            <v>111</v>
          </cell>
          <cell r="F335">
            <v>111</v>
          </cell>
        </row>
        <row r="336">
          <cell r="A336" t="str">
            <v>Российский сливочный 45% ТМ Папа Может, брус (2шт)  ОСТАНКИНО</v>
          </cell>
          <cell r="D336">
            <v>21</v>
          </cell>
          <cell r="F336">
            <v>21</v>
          </cell>
        </row>
        <row r="337">
          <cell r="A337" t="str">
            <v>Сальчетти с/к 230 гр.шт.  СПК</v>
          </cell>
          <cell r="D337">
            <v>265</v>
          </cell>
          <cell r="F337">
            <v>265</v>
          </cell>
        </row>
        <row r="338">
          <cell r="A338" t="str">
            <v>Сальчичон с/к 200 гр. срез "Эликатессе" термоформ.пак.  СПК</v>
          </cell>
          <cell r="D338">
            <v>29</v>
          </cell>
          <cell r="F338">
            <v>29</v>
          </cell>
        </row>
        <row r="339">
          <cell r="A339" t="str">
            <v>Салями с перчиком с/к "КолбасГрад" 160 гр.шт. термоус. пак.  СПК</v>
          </cell>
          <cell r="D339">
            <v>154</v>
          </cell>
          <cell r="F339">
            <v>154</v>
          </cell>
        </row>
        <row r="340">
          <cell r="A340" t="str">
            <v>Салями с/к 100 гр.шт.нар. (лоток с ср.защ.атм.)  СПК</v>
          </cell>
          <cell r="D340">
            <v>38</v>
          </cell>
          <cell r="F340">
            <v>38</v>
          </cell>
        </row>
        <row r="341">
          <cell r="A341" t="str">
            <v>Салями Трюфель с/в "Эликатессе" 0,16 кг.шт.  СПК</v>
          </cell>
          <cell r="D341">
            <v>93</v>
          </cell>
          <cell r="F341">
            <v>93</v>
          </cell>
        </row>
        <row r="342">
          <cell r="A342" t="str">
            <v>Сардельки "Докторские" (черева) ( в ср.защ.атм.) 1.0 кг. "Высокий вкус"  СПК</v>
          </cell>
          <cell r="D342">
            <v>139</v>
          </cell>
          <cell r="F342">
            <v>139</v>
          </cell>
        </row>
        <row r="343">
          <cell r="A343" t="str">
            <v>Сардельки "Необыкновенные" (в ср.защ.атм.)  СПК</v>
          </cell>
          <cell r="D343">
            <v>9</v>
          </cell>
          <cell r="F343">
            <v>9</v>
          </cell>
        </row>
        <row r="344">
          <cell r="A344" t="str">
            <v>Сардельки Докторские (черева) 400 гр.шт. (лоток с ср.защ.атм.) "Высокий вкус"  СПК</v>
          </cell>
          <cell r="D344">
            <v>30</v>
          </cell>
          <cell r="F344">
            <v>30</v>
          </cell>
        </row>
        <row r="345">
          <cell r="A345" t="str">
            <v>Сардельки из говядины (черева) (в ср.защ.атм.) "Высокий вкус"  СПК</v>
          </cell>
          <cell r="D345">
            <v>62</v>
          </cell>
          <cell r="F345">
            <v>62</v>
          </cell>
        </row>
        <row r="346">
          <cell r="A346" t="str">
            <v>Семейная с чесночком Экстра вареная  СПК</v>
          </cell>
          <cell r="D346">
            <v>38.799999999999997</v>
          </cell>
          <cell r="F346">
            <v>38.799999999999997</v>
          </cell>
        </row>
        <row r="347">
          <cell r="A347" t="str">
            <v>Семейная с чесночком Экстра вареная 0,5 кг.шт.  СПК</v>
          </cell>
          <cell r="D347">
            <v>9</v>
          </cell>
          <cell r="F347">
            <v>9</v>
          </cell>
        </row>
        <row r="348">
          <cell r="A348" t="str">
            <v>Сервелат Европейский в/к, в/с 0,38 кг.шт.термофор.пак  СПК</v>
          </cell>
          <cell r="D348">
            <v>111</v>
          </cell>
          <cell r="F348">
            <v>111</v>
          </cell>
        </row>
        <row r="349">
          <cell r="A349" t="str">
            <v>Сервелат Коньячный в/к 0,38 кг.шт термофор.пак  СПК</v>
          </cell>
          <cell r="D349">
            <v>24</v>
          </cell>
          <cell r="F349">
            <v>24</v>
          </cell>
        </row>
        <row r="350">
          <cell r="A350" t="str">
            <v>Сервелат мелкозернистый в/к 0,5 кг.шт. термоус.пак. "Высокий вкус"  СПК</v>
          </cell>
          <cell r="D350">
            <v>122</v>
          </cell>
          <cell r="F350">
            <v>122</v>
          </cell>
        </row>
        <row r="351">
          <cell r="A351" t="str">
            <v>Сервелат Финский в/к 0,38 кг.шт. термофор.пак.  СПК</v>
          </cell>
          <cell r="D351">
            <v>114</v>
          </cell>
          <cell r="F351">
            <v>114</v>
          </cell>
        </row>
        <row r="352">
          <cell r="A352" t="str">
            <v>Сервелат Фирменный в/к 0,10 кг.шт. нарезка (лоток с ср.защ.атм.)  СПК</v>
          </cell>
          <cell r="D352">
            <v>98</v>
          </cell>
          <cell r="F352">
            <v>98</v>
          </cell>
        </row>
        <row r="353">
          <cell r="A353" t="str">
            <v>Сервелат Фирменный в/к 0,38 кг.шт. термофор.пак.  СПК</v>
          </cell>
          <cell r="D353">
            <v>12</v>
          </cell>
          <cell r="F353">
            <v>12</v>
          </cell>
        </row>
        <row r="354">
          <cell r="A354" t="str">
            <v>Сибирская особая с/к 0,10 кг.шт. нарезка (лоток с ср.защ.атм.)  СПК</v>
          </cell>
          <cell r="D354">
            <v>220</v>
          </cell>
          <cell r="F354">
            <v>220</v>
          </cell>
        </row>
        <row r="355">
          <cell r="A355" t="str">
            <v>Сибирская особая с/к 0,235 кг шт.  СПК</v>
          </cell>
          <cell r="D355">
            <v>226</v>
          </cell>
          <cell r="F355">
            <v>226</v>
          </cell>
        </row>
        <row r="356">
          <cell r="A356" t="str">
            <v>Славянская п/к 0,38 кг шт.термофор.пак.  СПК</v>
          </cell>
          <cell r="D356">
            <v>1</v>
          </cell>
          <cell r="F356">
            <v>1</v>
          </cell>
        </row>
        <row r="357">
          <cell r="A357" t="str">
            <v>Сливочный со вкусом топл. молока 45% тм Папа Может. брус (2шт)  ОСТАНКИНО</v>
          </cell>
          <cell r="D357">
            <v>102</v>
          </cell>
          <cell r="F357">
            <v>104.593</v>
          </cell>
        </row>
        <row r="358">
          <cell r="A358" t="str">
            <v>Сосиски "Баварские" 0,36 кг.шт. вак.упак.  СПК</v>
          </cell>
          <cell r="D358">
            <v>12</v>
          </cell>
          <cell r="F358">
            <v>12</v>
          </cell>
        </row>
        <row r="359">
          <cell r="A359" t="str">
            <v>Сосиски "БОЛЬШАЯ SOSиска" Бекон (лоток с ср.защ.атм.)  СПК</v>
          </cell>
          <cell r="D359">
            <v>5.41</v>
          </cell>
          <cell r="F359">
            <v>5.41</v>
          </cell>
        </row>
        <row r="360">
          <cell r="A360" t="str">
            <v>Сосиски "Молочные" 0,36 кг.шт. вак.упак.  СПК</v>
          </cell>
          <cell r="D360">
            <v>20</v>
          </cell>
          <cell r="F360">
            <v>20</v>
          </cell>
        </row>
        <row r="361">
          <cell r="A361" t="str">
            <v>Сосиски Мини (коллаген) (лоток с ср.защ.атм.) (для ХОРЕКА)  СПК</v>
          </cell>
          <cell r="D361">
            <v>36</v>
          </cell>
          <cell r="F361">
            <v>36</v>
          </cell>
        </row>
        <row r="362">
          <cell r="A362" t="str">
            <v>Сосиски Мусульманские "Просто выгодно" (в ср.защ.атм.)  СПК</v>
          </cell>
          <cell r="D362">
            <v>26</v>
          </cell>
          <cell r="F362">
            <v>26</v>
          </cell>
        </row>
        <row r="363">
          <cell r="A363" t="str">
            <v>Сосиски Хот-дог подкопченные (лоток с ср.защ.атм.)  СПК</v>
          </cell>
          <cell r="D363">
            <v>37</v>
          </cell>
          <cell r="F363">
            <v>37</v>
          </cell>
        </row>
        <row r="364">
          <cell r="A364" t="str">
            <v>Сосисоны в темпуре ВЕС  ПОКОМ</v>
          </cell>
          <cell r="F364">
            <v>10.8</v>
          </cell>
        </row>
        <row r="365">
          <cell r="A365" t="str">
            <v>Сочный мегачебурек ТМ Зареченские ВЕС ПОКОМ</v>
          </cell>
          <cell r="F365">
            <v>117.48</v>
          </cell>
        </row>
        <row r="366">
          <cell r="A366" t="str">
            <v>Сыр "Пармезан" 40% кусок 180 гр  ОСТАНКИНО</v>
          </cell>
          <cell r="D366">
            <v>117</v>
          </cell>
          <cell r="F366">
            <v>117</v>
          </cell>
        </row>
        <row r="367">
          <cell r="A367" t="str">
            <v>Сыр Боккончини копченый 40% 100 гр.  ОСТАНКИНО</v>
          </cell>
          <cell r="D367">
            <v>87</v>
          </cell>
          <cell r="F367">
            <v>87</v>
          </cell>
        </row>
        <row r="368">
          <cell r="A368" t="str">
            <v>Сыр Гауда 45% тм Папа Может, нарезанные ломтики 125г (МИНИ)  Останкино</v>
          </cell>
          <cell r="D368">
            <v>3</v>
          </cell>
          <cell r="F368">
            <v>3</v>
          </cell>
        </row>
        <row r="369">
          <cell r="A369" t="str">
            <v>Сыр колбасный копченый Папа Может 400 гр  ОСТАНКИНО</v>
          </cell>
          <cell r="D369">
            <v>11</v>
          </cell>
          <cell r="F369">
            <v>11</v>
          </cell>
        </row>
        <row r="370">
          <cell r="A370" t="str">
            <v>Сыр ПАПА МОЖЕТ "Гауда Голд" 45% 180 г  ОСТАНКИНО</v>
          </cell>
          <cell r="D370">
            <v>380</v>
          </cell>
          <cell r="F370">
            <v>380</v>
          </cell>
        </row>
        <row r="371">
          <cell r="A371" t="str">
            <v>Сыр Папа Может "Гауда Голд", 45% брусок ВЕС ОСТАНКИНО</v>
          </cell>
          <cell r="D371">
            <v>31</v>
          </cell>
          <cell r="F371">
            <v>31</v>
          </cell>
        </row>
        <row r="372">
          <cell r="A372" t="str">
            <v>Сыр ПАПА МОЖЕТ "Голландский традиционный" 45% 180 г  ОСТАНКИНО</v>
          </cell>
          <cell r="D372">
            <v>965</v>
          </cell>
          <cell r="F372">
            <v>965</v>
          </cell>
        </row>
        <row r="373">
          <cell r="A373" t="str">
            <v>Сыр Папа Может "Голландский традиционный", 45% брусок ВЕС ОСТАНКИНО</v>
          </cell>
          <cell r="D373">
            <v>69.19</v>
          </cell>
          <cell r="F373">
            <v>69.19</v>
          </cell>
        </row>
        <row r="374">
          <cell r="A374" t="str">
            <v>Сыр ПАПА МОЖЕТ "Министерский" 180гр, 45 %  ОСТАНКИНО</v>
          </cell>
          <cell r="D374">
            <v>98</v>
          </cell>
          <cell r="F374">
            <v>98</v>
          </cell>
        </row>
        <row r="375">
          <cell r="A375" t="str">
            <v>Сыр ПАПА МОЖЕТ "Папин завтрак" 180гр, 45 %  ОСТАНКИНО</v>
          </cell>
          <cell r="D375">
            <v>33</v>
          </cell>
          <cell r="F375">
            <v>33</v>
          </cell>
        </row>
        <row r="376">
          <cell r="A376" t="str">
            <v>Сыр ПАПА МОЖЕТ "Российский традиционный" 45% 180 г  ОСТАНКИНО</v>
          </cell>
          <cell r="D376">
            <v>1185</v>
          </cell>
          <cell r="F376">
            <v>1185</v>
          </cell>
        </row>
        <row r="377">
          <cell r="A377" t="str">
            <v>Сыр ПАПА МОЖЕТ "Тильзитер" 45% 180 г  ОСТАНКИНО</v>
          </cell>
          <cell r="D377">
            <v>327</v>
          </cell>
          <cell r="F377">
            <v>327</v>
          </cell>
        </row>
        <row r="378">
          <cell r="A378" t="str">
            <v>Сыр Папа Может "Тильзитер", 45% брусок ВЕС   ОСТАНКИНО</v>
          </cell>
          <cell r="D378">
            <v>58.6</v>
          </cell>
          <cell r="F378">
            <v>58.6</v>
          </cell>
        </row>
        <row r="379">
          <cell r="A379" t="str">
            <v>Сыр Папа Может Голландский 45%, нарез, 125г (9 шт)  Останкино</v>
          </cell>
          <cell r="D379">
            <v>23</v>
          </cell>
          <cell r="F379">
            <v>23</v>
          </cell>
        </row>
        <row r="380">
          <cell r="A380" t="str">
            <v>Сыр плавленый Сливочный ж 45 % 180г ТМ Папа Может (16шт) ОСТАНКИНО</v>
          </cell>
          <cell r="D380">
            <v>59</v>
          </cell>
          <cell r="F380">
            <v>59</v>
          </cell>
        </row>
        <row r="381">
          <cell r="A381" t="str">
            <v>Сыр рассольный жирный Чечил 45% 100 гр  ОСТАНКИНО</v>
          </cell>
          <cell r="D381">
            <v>202</v>
          </cell>
          <cell r="F381">
            <v>202</v>
          </cell>
        </row>
        <row r="382">
          <cell r="A382" t="str">
            <v>Сыр рассольный жирный Чечил копченый 45% 100 гр  ОСТАНКИНО</v>
          </cell>
          <cell r="D382">
            <v>2</v>
          </cell>
          <cell r="F382">
            <v>2</v>
          </cell>
        </row>
        <row r="383">
          <cell r="A383" t="str">
            <v>Сыр Российский сливочный 45% тм Папа Может, нарезанные ломтики 125г (МИНИ)  ОСТАНКИНО</v>
          </cell>
          <cell r="D383">
            <v>215</v>
          </cell>
          <cell r="F383">
            <v>215</v>
          </cell>
        </row>
        <row r="384">
          <cell r="A384" t="str">
            <v>Сыр Скаморца свежий 40% 100 гр.  ОСТАНКИНО</v>
          </cell>
          <cell r="D384">
            <v>78</v>
          </cell>
          <cell r="F384">
            <v>78</v>
          </cell>
        </row>
        <row r="385">
          <cell r="A385" t="str">
            <v>Сыр творожный с зеленью 60% Папа может 140 гр.  ОСТАНКИНО</v>
          </cell>
          <cell r="D385">
            <v>45</v>
          </cell>
          <cell r="F385">
            <v>45</v>
          </cell>
        </row>
        <row r="386">
          <cell r="A386" t="str">
            <v>Сыр Чечил копченый 43% 100г/6шт ТМ Папа Может  ОСТАНКИНО</v>
          </cell>
          <cell r="D386">
            <v>157</v>
          </cell>
          <cell r="F386">
            <v>157</v>
          </cell>
        </row>
        <row r="387">
          <cell r="A387" t="str">
            <v>Сыр Чечил свежий 45% 100г/6шт ТМ Папа Может  ОСТАНКИНО</v>
          </cell>
          <cell r="D387">
            <v>120</v>
          </cell>
          <cell r="F387">
            <v>120</v>
          </cell>
        </row>
        <row r="388">
          <cell r="A388" t="str">
            <v>Сыч/Прод Коровино Российский 50% 200г СЗМЖ  ОСТАНКИНО</v>
          </cell>
          <cell r="D388">
            <v>126</v>
          </cell>
          <cell r="F388">
            <v>126</v>
          </cell>
        </row>
        <row r="389">
          <cell r="A389" t="str">
            <v>Сыч/Прод Коровино Российский Оригин 50% ВЕС (5 кг)  ОСТАНКИНО</v>
          </cell>
          <cell r="D389">
            <v>282.39999999999998</v>
          </cell>
          <cell r="F389">
            <v>282.39999999999998</v>
          </cell>
        </row>
        <row r="390">
          <cell r="A390" t="str">
            <v>Сыч/Прод Коровино Тильзитер 50% 200г СЗМЖ  ОСТАНКИНО</v>
          </cell>
          <cell r="D390">
            <v>83</v>
          </cell>
          <cell r="F390">
            <v>83</v>
          </cell>
        </row>
        <row r="391">
          <cell r="A391" t="str">
            <v>Сыч/Прод Коровино Тильзитер Оригин 50% ВЕС (5 кг брус) СЗМЖ  ОСТАНКИНО</v>
          </cell>
          <cell r="D391">
            <v>134.5</v>
          </cell>
          <cell r="F391">
            <v>134.5</v>
          </cell>
        </row>
        <row r="392">
          <cell r="A392" t="str">
            <v>Творожный Сыр 60% С маринованными огурчиками и укропом 140 гр  ОСТАНКИНО</v>
          </cell>
          <cell r="D392">
            <v>20</v>
          </cell>
          <cell r="F392">
            <v>20</v>
          </cell>
        </row>
        <row r="393">
          <cell r="A393" t="str">
            <v>Творожный Сыр 60% Сливочный  СТМ "ПапаМожет" - 140гр  ОСТАНКИНО</v>
          </cell>
          <cell r="D393">
            <v>226</v>
          </cell>
          <cell r="F393">
            <v>226</v>
          </cell>
        </row>
        <row r="394">
          <cell r="A394" t="str">
            <v>Торо Неро с/в "Эликатессе" 140 гр.шт.  СПК</v>
          </cell>
          <cell r="D394">
            <v>71</v>
          </cell>
          <cell r="F394">
            <v>71</v>
          </cell>
        </row>
        <row r="395">
          <cell r="A395" t="str">
            <v>Уши свиные копченые к пиву 0,15кг нар. д/ф шт.  СПК</v>
          </cell>
          <cell r="D395">
            <v>12</v>
          </cell>
          <cell r="F395">
            <v>12</v>
          </cell>
        </row>
        <row r="396">
          <cell r="A396" t="str">
            <v>Фестивальная пора с/к 100 гр.шт.нар. (лоток с ср.защ.атм.)  СПК</v>
          </cell>
          <cell r="D396">
            <v>200</v>
          </cell>
          <cell r="F396">
            <v>200</v>
          </cell>
        </row>
        <row r="397">
          <cell r="A397" t="str">
            <v>Фестивальная пора с/к 235 гр.шт.  СПК</v>
          </cell>
          <cell r="D397">
            <v>1068</v>
          </cell>
          <cell r="F397">
            <v>1068</v>
          </cell>
        </row>
        <row r="398">
          <cell r="A398" t="str">
            <v>Фестивальная пора с/к термоус.пак  СПК</v>
          </cell>
          <cell r="D398">
            <v>62.3</v>
          </cell>
          <cell r="F398">
            <v>62.3</v>
          </cell>
        </row>
        <row r="399">
          <cell r="A399" t="str">
            <v>Фуэт с/в "Эликатессе" 160 гр.шт.  СПК</v>
          </cell>
          <cell r="D399">
            <v>271</v>
          </cell>
          <cell r="F399">
            <v>271</v>
          </cell>
        </row>
        <row r="400">
          <cell r="A400" t="str">
            <v>Хинкали Классические ТМ Зареченские ВЕС ПОКОМ</v>
          </cell>
          <cell r="D400">
            <v>10</v>
          </cell>
          <cell r="F400">
            <v>155.5</v>
          </cell>
        </row>
        <row r="401">
          <cell r="A401" t="str">
            <v>Хотстеры с сыром 0,25кг ТМ Горячая штучка  ПОКОМ</v>
          </cell>
          <cell r="D401">
            <v>5</v>
          </cell>
          <cell r="F401">
            <v>449</v>
          </cell>
        </row>
        <row r="402">
          <cell r="A402" t="str">
            <v>Хотстеры ТМ Горячая штучка ТС Хотстеры 0,25 кг зам  ПОКОМ</v>
          </cell>
          <cell r="D402">
            <v>133</v>
          </cell>
          <cell r="F402">
            <v>1744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1</v>
          </cell>
          <cell r="F403">
            <v>439</v>
          </cell>
        </row>
        <row r="404">
          <cell r="A404" t="str">
            <v>Хрустящие крылышки ТМ Горячая штучка 0,3 кг зам  ПОКОМ</v>
          </cell>
          <cell r="D404">
            <v>1</v>
          </cell>
          <cell r="F404">
            <v>498</v>
          </cell>
        </row>
        <row r="405">
          <cell r="A405" t="str">
            <v>Чебупай сочное яблоко ТМ Горячая штучка 0,2 кг зам.  ПОКОМ</v>
          </cell>
          <cell r="F405">
            <v>170</v>
          </cell>
        </row>
        <row r="406">
          <cell r="A406" t="str">
            <v>Чебупай спелая вишня ТМ Горячая штучка 0,2 кг зам.  ПОКОМ</v>
          </cell>
          <cell r="F406">
            <v>127</v>
          </cell>
        </row>
        <row r="407">
          <cell r="A407" t="str">
            <v>Чебупели Foodgital 0,25кг ТМ Горячая штучка  ПОКОМ</v>
          </cell>
          <cell r="F407">
            <v>35</v>
          </cell>
        </row>
        <row r="408">
          <cell r="A408" t="str">
            <v>Чебупели Курочка гриль ТМ Горячая штучка, 0,3 кг зам  ПОКОМ</v>
          </cell>
          <cell r="F408">
            <v>275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924</v>
          </cell>
          <cell r="F409">
            <v>2566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623</v>
          </cell>
          <cell r="F410">
            <v>3220</v>
          </cell>
        </row>
        <row r="411">
          <cell r="A411" t="str">
            <v>Чебуреки Мясные вес 2,7 кг ТМ Зареченские ВЕС ПОКОМ</v>
          </cell>
          <cell r="D411">
            <v>2.7</v>
          </cell>
          <cell r="F411">
            <v>37.4</v>
          </cell>
        </row>
        <row r="412">
          <cell r="A412" t="str">
            <v>Чебуреки сочные ВЕС ТМ Зареченские  ПОКОМ</v>
          </cell>
          <cell r="F412">
            <v>415</v>
          </cell>
        </row>
        <row r="413">
          <cell r="A413" t="str">
            <v>Шпикачки Русские (черева) (в ср.защ.атм.) "Высокий вкус"  СПК</v>
          </cell>
          <cell r="D413">
            <v>127</v>
          </cell>
          <cell r="F413">
            <v>127</v>
          </cell>
        </row>
        <row r="414">
          <cell r="A414" t="str">
            <v>Эликапреза с/в "Эликатессе" 85 гр.шт. нарезка (лоток с ср.защ.атм.)  СПК</v>
          </cell>
          <cell r="D414">
            <v>102</v>
          </cell>
          <cell r="F414">
            <v>102</v>
          </cell>
        </row>
        <row r="415">
          <cell r="A415" t="str">
            <v>Юбилейная с/к 0,10 кг.шт. нарезка (лоток с ср.защ.атм.)  СПК</v>
          </cell>
          <cell r="D415">
            <v>63</v>
          </cell>
          <cell r="F415">
            <v>63</v>
          </cell>
        </row>
        <row r="416">
          <cell r="A416" t="str">
            <v>Юбилейная с/к 0,235 кг.шт.  СПК</v>
          </cell>
          <cell r="D416">
            <v>433</v>
          </cell>
          <cell r="F416">
            <v>433</v>
          </cell>
        </row>
        <row r="417">
          <cell r="A417" t="str">
            <v>Итого</v>
          </cell>
          <cell r="D417">
            <v>115989.446</v>
          </cell>
          <cell r="F417">
            <v>254310.03099999999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29.11.2024 - 29.11.2024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106.59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92.94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446.02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930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743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57.396000000000001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986.55399999999997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43.421999999999997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89.182000000000002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34.204999999999998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27.349</v>
          </cell>
        </row>
        <row r="27">
          <cell r="A27" t="str">
            <v xml:space="preserve"> 240  Колбаса Салями охотничья, ВЕС. ПОКОМ</v>
          </cell>
          <cell r="D27">
            <v>8.2439999999999998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85.838999999999999</v>
          </cell>
        </row>
        <row r="29">
          <cell r="A29" t="str">
            <v xml:space="preserve"> 247  Сардельки Нежные, ВЕС.  ПОКОМ</v>
          </cell>
          <cell r="D29">
            <v>18.917999999999999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24.184000000000001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233.50700000000001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20.091000000000001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23.742000000000001</v>
          </cell>
        </row>
        <row r="34">
          <cell r="A34" t="str">
            <v xml:space="preserve"> 263  Шпикачки Стародворские, ВЕС.  ПОКОМ</v>
          </cell>
          <cell r="D34">
            <v>19.367999999999999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29.922000000000001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16.562999999999999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13.699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494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465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996</v>
          </cell>
        </row>
        <row r="41">
          <cell r="A41" t="str">
            <v xml:space="preserve"> 283  Сосиски Сочинки, ВЕС, ТМ Стародворье ПОКОМ</v>
          </cell>
          <cell r="D41">
            <v>125.821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80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193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58.286999999999999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262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562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34.299999999999997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47.067999999999998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245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432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161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61.609000000000002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218.94800000000001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12.02</v>
          </cell>
        </row>
        <row r="55">
          <cell r="A55" t="str">
            <v xml:space="preserve"> 317 Колбаса Сервелат Рижский ТМ Зареченские, ВЕС  ПОКОМ</v>
          </cell>
          <cell r="D55">
            <v>5</v>
          </cell>
        </row>
        <row r="56">
          <cell r="A56" t="str">
            <v xml:space="preserve"> 318  Сосиски Датские ТМ Зареченские, ВЕС  ПОКОМ</v>
          </cell>
          <cell r="D56">
            <v>969.63099999999997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618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901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423</v>
          </cell>
        </row>
        <row r="60">
          <cell r="A60" t="str">
            <v xml:space="preserve"> 328  Сардельки Сочинки Стародворье ТМ  0,4 кг ПОКОМ</v>
          </cell>
          <cell r="D60">
            <v>86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56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209.77699999999999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22</v>
          </cell>
        </row>
        <row r="64">
          <cell r="A64" t="str">
            <v xml:space="preserve"> 335  Колбаса Сливушка ТМ Вязанка. ВЕС.  ПОКОМ </v>
          </cell>
          <cell r="D64">
            <v>56.048000000000002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533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470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78.001000000000005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49.619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102.78400000000001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57.003999999999998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21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124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132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28.387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145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178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83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86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55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83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1014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1018</v>
          </cell>
        </row>
        <row r="83">
          <cell r="A83" t="str">
            <v xml:space="preserve"> 418  Колбаса Балыкбургская с мраморным балыком и нотками кориандра 0,06 кг нарезка ТМ Баварушка  ПО</v>
          </cell>
          <cell r="D83">
            <v>2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D84">
            <v>61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43.374000000000002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11.486000000000001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65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20.271000000000001</v>
          </cell>
        </row>
        <row r="90">
          <cell r="A90" t="str">
            <v xml:space="preserve"> 438  Колбаса Филедворская 0,4 кг. ТМ Стародворье  ПОКОМ</v>
          </cell>
          <cell r="D90">
            <v>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17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24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57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117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56.920999999999999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672.24400000000003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1543.5440000000001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556.61900000000003</v>
          </cell>
        </row>
        <row r="99">
          <cell r="A99" t="str">
            <v xml:space="preserve"> 460  Колбаса Стародворская Традиционная ВЕС ТМ Стародворье в оболочке полиамид. ПОКОМ</v>
          </cell>
          <cell r="D99">
            <v>1.3420000000000001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D100">
            <v>25.146999999999998</v>
          </cell>
        </row>
        <row r="101">
          <cell r="A101" t="str">
            <v xml:space="preserve"> 467  Колбаса Филейная 0,5кг ТМ Особый рецепт  ПОКОМ</v>
          </cell>
          <cell r="D101">
            <v>30</v>
          </cell>
        </row>
        <row r="102">
          <cell r="A102" t="str">
            <v xml:space="preserve"> 468  Колбаса Стародворская Традиционная ТМ Стародворье в оболочке полиамид 0,4 кг. ПОКОМ</v>
          </cell>
          <cell r="D102">
            <v>3</v>
          </cell>
        </row>
        <row r="103">
          <cell r="A103" t="str">
            <v xml:space="preserve"> 483  Колбаса Молочная Традиционная ТМ Стародворье в оболочке полиамид 0,4 кг. ПОКОМ </v>
          </cell>
          <cell r="D103">
            <v>1</v>
          </cell>
        </row>
        <row r="104">
          <cell r="A104" t="str">
            <v xml:space="preserve"> 490  Колбаса Сервелат Филейский ТМ Вязанка  0,3 кг. срез  ПОКОМ</v>
          </cell>
          <cell r="D104">
            <v>10</v>
          </cell>
        </row>
        <row r="105">
          <cell r="A105" t="str">
            <v xml:space="preserve"> 491  Колбаса Филейская Рубленая ТМ Вязанка  0,3 кг. срез.  ПОКОМ</v>
          </cell>
          <cell r="D105">
            <v>16</v>
          </cell>
        </row>
        <row r="106">
          <cell r="A106" t="str">
            <v xml:space="preserve"> 492  Колбаса Салями Филейская 0,3кг ТМ Вязанка  ПОКОМ</v>
          </cell>
          <cell r="D106">
            <v>30</v>
          </cell>
        </row>
        <row r="107">
          <cell r="A107" t="str">
            <v xml:space="preserve"> 493  Колбаса Салями Филейская ТМ Вязанка ВЕС  ПОКОМ</v>
          </cell>
          <cell r="D107">
            <v>0.73099999999999998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72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52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68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57</v>
          </cell>
        </row>
        <row r="112">
          <cell r="A112" t="str">
            <v xml:space="preserve"> 499  Сардельки Дугушки со сливочным маслом ВЕС ТМ Стародворье ТС Дугушка  ПОКОМ</v>
          </cell>
          <cell r="D112">
            <v>9.6289999999999996</v>
          </cell>
        </row>
        <row r="113">
          <cell r="A113" t="str">
            <v xml:space="preserve"> 502  Колбаски Краковюрст ТМ Баварушка с изысканными пряностями в оболочке NDX в мгс 0,28 кг. ПОКОМ</v>
          </cell>
          <cell r="D113">
            <v>140</v>
          </cell>
        </row>
        <row r="114">
          <cell r="A114" t="str">
            <v xml:space="preserve"> 504  Ветчина Мясорубская с окороком 0,33кг срез ТМ Стародворье  ПОКОМ</v>
          </cell>
          <cell r="D114">
            <v>1</v>
          </cell>
        </row>
        <row r="115">
          <cell r="A115" t="str">
            <v>1146 Ароматная с/к в/у ОСТАНКИНО</v>
          </cell>
          <cell r="D115">
            <v>3.4729999999999999</v>
          </cell>
        </row>
        <row r="116">
          <cell r="A116" t="str">
            <v>3215 ВЕТЧ.МЯСНАЯ Папа может п/о 0.4кг 8шт.    ОСТАНКИНО</v>
          </cell>
          <cell r="D116">
            <v>116</v>
          </cell>
        </row>
        <row r="117">
          <cell r="A117" t="str">
            <v>3680 ПРЕСИЖН с/к дек. спец мгс ОСТАНКИНО</v>
          </cell>
          <cell r="D117">
            <v>2.62</v>
          </cell>
        </row>
        <row r="118">
          <cell r="A118" t="str">
            <v>3684 ПРЕСИЖН с/к в/у 1/250 8шт.   ОСТАНКИНО</v>
          </cell>
          <cell r="D118">
            <v>18</v>
          </cell>
        </row>
        <row r="119">
          <cell r="A119" t="str">
            <v>3812 СОЧНЫЕ сос п/о мгс 2*2  ОСТАНКИНО</v>
          </cell>
          <cell r="D119">
            <v>4.117</v>
          </cell>
        </row>
        <row r="120">
          <cell r="A120" t="str">
            <v>4063 МЯСНАЯ Папа может вар п/о_Л   ОСТАНКИНО</v>
          </cell>
          <cell r="D120">
            <v>237.33699999999999</v>
          </cell>
        </row>
        <row r="121">
          <cell r="A121" t="str">
            <v>4117 ЭКСТРА Папа может с/к в/у_Л   ОСТАНКИНО</v>
          </cell>
          <cell r="D121">
            <v>10.483000000000001</v>
          </cell>
        </row>
        <row r="122">
          <cell r="A122" t="str">
            <v>4555 Докторская ГОСТ вар п/о ОСТАНКИНО</v>
          </cell>
          <cell r="D122">
            <v>2.7250000000000001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17.623000000000001</v>
          </cell>
        </row>
        <row r="124">
          <cell r="A124" t="str">
            <v>4691 ШЕЙКА КОПЧЕНАЯ к/в мл/к в/у 300*6  ОСТАНКИНО</v>
          </cell>
          <cell r="D124">
            <v>18</v>
          </cell>
        </row>
        <row r="125">
          <cell r="A125" t="str">
            <v>4786 КОЛБ.СНЭКИ Папа может в/к мгс 1/70_5  ОСТАНКИНО</v>
          </cell>
          <cell r="D125">
            <v>17</v>
          </cell>
        </row>
        <row r="126">
          <cell r="A126" t="str">
            <v>4813 ФИЛЕЙНАЯ Папа может вар п/о_Л   ОСТАНКИНО</v>
          </cell>
          <cell r="D126">
            <v>102.059</v>
          </cell>
        </row>
        <row r="127">
          <cell r="A127" t="str">
            <v>4993 САЛЯМИ ИТАЛЬЯНСКАЯ с/к в/у 1/250*8_120c ОСТАНКИНО</v>
          </cell>
          <cell r="D127">
            <v>56</v>
          </cell>
        </row>
        <row r="128">
          <cell r="A128" t="str">
            <v>5246 ДОКТОРСКАЯ ПРЕМИУМ вар б/о мгс_30с ОСТАНКИНО</v>
          </cell>
          <cell r="D128">
            <v>2.99</v>
          </cell>
        </row>
        <row r="129">
          <cell r="A129" t="str">
            <v>5341 СЕРВЕЛАТ ОХОТНИЧИЙ в/к в/у  ОСТАНКИНО</v>
          </cell>
          <cell r="D129">
            <v>93.009</v>
          </cell>
        </row>
        <row r="130">
          <cell r="A130" t="str">
            <v>5483 ЭКСТРА Папа может с/к в/у 1/250 8шт.   ОСТАНКИНО</v>
          </cell>
          <cell r="D130">
            <v>171</v>
          </cell>
        </row>
        <row r="131">
          <cell r="A131" t="str">
            <v>5544 Сервелат Финский в/к в/у_45с НОВАЯ ОСТАНКИНО</v>
          </cell>
          <cell r="D131">
            <v>197.483</v>
          </cell>
        </row>
        <row r="132">
          <cell r="A132" t="str">
            <v>5679 САЛЯМИ ИТАЛЬЯНСКАЯ с/к в/у 1/150_60с ОСТАНКИНО</v>
          </cell>
          <cell r="D132">
            <v>43</v>
          </cell>
        </row>
        <row r="133">
          <cell r="A133" t="str">
            <v>5682 САЛЯМИ МЕЛКОЗЕРНЕНАЯ с/к в/у 1/120_60с   ОСТАНКИНО</v>
          </cell>
          <cell r="D133">
            <v>362</v>
          </cell>
        </row>
        <row r="134">
          <cell r="A134" t="str">
            <v>5698 СЫТНЫЕ Папа может сар б/о мгс 1*3_Маяк  ОСТАНКИНО</v>
          </cell>
          <cell r="D134">
            <v>37.215000000000003</v>
          </cell>
        </row>
        <row r="135">
          <cell r="A135" t="str">
            <v>5706 АРОМАТНАЯ Папа может с/к в/у 1/250 8шт.  ОСТАНКИНО</v>
          </cell>
          <cell r="D135">
            <v>141</v>
          </cell>
        </row>
        <row r="136">
          <cell r="A136" t="str">
            <v>5708 ПОСОЛЬСКАЯ Папа может с/к в/у ОСТАНКИНО</v>
          </cell>
          <cell r="D136">
            <v>8.0340000000000007</v>
          </cell>
        </row>
        <row r="137">
          <cell r="A137" t="str">
            <v>5851 ЭКСТРА Папа может вар п/о   ОСТАНКИНО</v>
          </cell>
          <cell r="D137">
            <v>71.506</v>
          </cell>
        </row>
        <row r="138">
          <cell r="A138" t="str">
            <v>5931 ОХОТНИЧЬЯ Папа может с/к в/у 1/220 8шт.   ОСТАНКИНО</v>
          </cell>
          <cell r="D138">
            <v>234</v>
          </cell>
        </row>
        <row r="139">
          <cell r="A139" t="str">
            <v>6004 РАГУ СВИНОЕ 1кг 8шт.зам_120с ОСТАНКИНО</v>
          </cell>
          <cell r="D139">
            <v>8</v>
          </cell>
        </row>
        <row r="140">
          <cell r="A140" t="str">
            <v>6113 СОЧНЫЕ сос п/о мгс 1*6_Ашан  ОСТАНКИНО</v>
          </cell>
          <cell r="D140">
            <v>8.2889999999999997</v>
          </cell>
        </row>
        <row r="141">
          <cell r="A141" t="str">
            <v>6158 ВРЕМЯ ОЛИВЬЕ Папа может вар п/о 0.4кг   ОСТАНКИНО</v>
          </cell>
          <cell r="D141">
            <v>334</v>
          </cell>
        </row>
        <row r="142">
          <cell r="A142" t="str">
            <v>6159 ВРЕМЯ ОЛИВЬЕ.Папа может вар п/о ОСТАНКИНО</v>
          </cell>
          <cell r="D142">
            <v>4.0730000000000004</v>
          </cell>
        </row>
        <row r="143">
          <cell r="A143" t="str">
            <v>6200 ГРУДИНКА ПРЕМИУМ к/в мл/к в/у 0.3кг  ОСТАНКИНО</v>
          </cell>
          <cell r="D143">
            <v>58</v>
          </cell>
        </row>
        <row r="144">
          <cell r="A144" t="str">
            <v>6206 СВИНИНА ПО-ДОМАШНЕМУ к/в мл/к в/у 0.3кг  ОСТАНКИНО</v>
          </cell>
          <cell r="D144">
            <v>135</v>
          </cell>
        </row>
        <row r="145">
          <cell r="A145" t="str">
            <v>6221 НЕАПОЛИТАНСКИЙ ДУЭТ с/к с/н мгс 1/90  ОСТАНКИНО</v>
          </cell>
          <cell r="D145">
            <v>57</v>
          </cell>
        </row>
        <row r="146">
          <cell r="A146" t="str">
            <v>6222 ИТАЛЬЯНСКОЕ АССОРТИ с/в с/н мгс 1/90 ОСТАНКИНО</v>
          </cell>
          <cell r="D146">
            <v>21</v>
          </cell>
        </row>
        <row r="147">
          <cell r="A147" t="str">
            <v>6228 МЯСНОЕ АССОРТИ к/з с/н мгс 1/90 10шт.  ОСТАНКИНО</v>
          </cell>
          <cell r="D147">
            <v>57</v>
          </cell>
        </row>
        <row r="148">
          <cell r="A148" t="str">
            <v>6247 ДОМАШНЯЯ Папа может вар п/о 0,4кг 8шт.  ОСТАНКИНО</v>
          </cell>
          <cell r="D148">
            <v>40</v>
          </cell>
        </row>
        <row r="149">
          <cell r="A149" t="str">
            <v>6268 ГОВЯЖЬЯ Папа может вар п/о 0,4кг 8 шт.  ОСТАНКИНО</v>
          </cell>
          <cell r="D149">
            <v>87</v>
          </cell>
        </row>
        <row r="150">
          <cell r="A150" t="str">
            <v>6279 КОРЕЙКА ПО-ОСТ.к/в в/с с/н в/у 1/150_45с  ОСТАНКИНО</v>
          </cell>
          <cell r="D150">
            <v>38</v>
          </cell>
        </row>
        <row r="151">
          <cell r="A151" t="str">
            <v>6303 МЯСНЫЕ Папа может сос п/о мгс 1.5*3  ОСТАНКИНО</v>
          </cell>
          <cell r="D151">
            <v>57.262</v>
          </cell>
        </row>
        <row r="152">
          <cell r="A152" t="str">
            <v>6324 ДОКТОРСКАЯ ГОСТ вар п/о 0.4кг 8шт.  ОСТАНКИНО</v>
          </cell>
          <cell r="D152">
            <v>55</v>
          </cell>
        </row>
        <row r="153">
          <cell r="A153" t="str">
            <v>6325 ДОКТОРСКАЯ ПРЕМИУМ вар п/о 0.4кг 8шт.  ОСТАНКИНО</v>
          </cell>
          <cell r="D153">
            <v>68</v>
          </cell>
        </row>
        <row r="154">
          <cell r="A154" t="str">
            <v>6333 МЯСНАЯ Папа может вар п/о 0.4кг 8шт.  ОСТАНКИНО</v>
          </cell>
          <cell r="D154">
            <v>941</v>
          </cell>
        </row>
        <row r="155">
          <cell r="A155" t="str">
            <v>6340 ДОМАШНИЙ РЕЦЕПТ Коровино 0.5кг 8шт.  ОСТАНКИНО</v>
          </cell>
          <cell r="D155">
            <v>192</v>
          </cell>
        </row>
        <row r="156">
          <cell r="A156" t="str">
            <v>6341 ДОМАШНИЙ РЕЦЕПТ СО ШПИКОМ Коровино 0.5кг  ОСТАНКИНО</v>
          </cell>
          <cell r="D156">
            <v>17</v>
          </cell>
        </row>
        <row r="157">
          <cell r="A157" t="str">
            <v>6353 ЭКСТРА Папа может вар п/о 0.4кг 8шт.  ОСТАНКИНО</v>
          </cell>
          <cell r="D157">
            <v>375</v>
          </cell>
        </row>
        <row r="158">
          <cell r="A158" t="str">
            <v>6392 ФИЛЕЙНАЯ Папа может вар п/о 0.4кг. ОСТАНКИНО</v>
          </cell>
          <cell r="D158">
            <v>1048</v>
          </cell>
        </row>
        <row r="159">
          <cell r="A159" t="str">
            <v>6415 БАЛЫКОВАЯ Коровино п/к в/у 0.84кг 6шт.  ОСТАНКИНО</v>
          </cell>
          <cell r="D159">
            <v>22</v>
          </cell>
        </row>
        <row r="160">
          <cell r="A160" t="str">
            <v>6426 КЛАССИЧЕСКАЯ ПМ вар п/о 0.3кг 8шт.  ОСТАНКИНО</v>
          </cell>
          <cell r="D160">
            <v>395</v>
          </cell>
        </row>
        <row r="161">
          <cell r="A161" t="str">
            <v>6448 СВИНИНА МАДЕРА с/к с/н в/у 1/100 10шт.   ОСТАНКИНО</v>
          </cell>
          <cell r="D161">
            <v>27</v>
          </cell>
        </row>
        <row r="162">
          <cell r="A162" t="str">
            <v>6453 ЭКСТРА Папа может с/к с/н в/у 1/100 14шт.   ОСТАНКИНО</v>
          </cell>
          <cell r="D162">
            <v>280</v>
          </cell>
        </row>
        <row r="163">
          <cell r="A163" t="str">
            <v>6454 АРОМАТНАЯ с/к с/н в/у 1/100 14шт.  ОСТАНКИНО</v>
          </cell>
          <cell r="D163">
            <v>243</v>
          </cell>
        </row>
        <row r="164">
          <cell r="A164" t="str">
            <v>6459 СЕРВЕЛАТ ШВЕЙЦАРСК. в/к с/н в/у 1/100*10  ОСТАНКИНО</v>
          </cell>
          <cell r="D164">
            <v>13</v>
          </cell>
        </row>
        <row r="165">
          <cell r="A165" t="str">
            <v>6470 ВЕТЧ.МРАМОРНАЯ в/у_45с  ОСТАНКИНО</v>
          </cell>
          <cell r="D165">
            <v>7.3650000000000002</v>
          </cell>
        </row>
        <row r="166">
          <cell r="A166" t="str">
            <v>6492 ШПИК С ЧЕСНОК.И ПЕРЦЕМ к/в в/у 0.3кг_45c  ОСТАНКИНО</v>
          </cell>
          <cell r="D166">
            <v>48</v>
          </cell>
        </row>
        <row r="167">
          <cell r="A167" t="str">
            <v>6495 ВЕТЧ.МРАМОРНАЯ в/у срез 0.3кг 6шт_45с  ОСТАНКИНО</v>
          </cell>
          <cell r="D167">
            <v>69</v>
          </cell>
        </row>
        <row r="168">
          <cell r="A168" t="str">
            <v>6527 ШПИКАЧКИ СОЧНЫЕ ПМ сар б/о мгс 1*3 45с ОСТАНКИНО</v>
          </cell>
          <cell r="D168">
            <v>82.787999999999997</v>
          </cell>
        </row>
        <row r="169">
          <cell r="A169" t="str">
            <v>6586 МРАМОРНАЯ И БАЛЫКОВАЯ в/к с/н мгс 1/90 ОСТАНКИНО</v>
          </cell>
          <cell r="D169">
            <v>30</v>
          </cell>
        </row>
        <row r="170">
          <cell r="A170" t="str">
            <v>6609 С ГОВЯДИНОЙ ПМ сар б/о мгс 0.4кг_45с ОСТАНКИНО</v>
          </cell>
          <cell r="D170">
            <v>20</v>
          </cell>
        </row>
        <row r="171">
          <cell r="A171" t="str">
            <v>6653 ШПИКАЧКИ СОЧНЫЕ С БЕКОНОМ п/о мгс 0.3кг. ОСТАНКИНО</v>
          </cell>
          <cell r="D171">
            <v>21</v>
          </cell>
        </row>
        <row r="172">
          <cell r="A172" t="str">
            <v>6666 БОЯНСКАЯ Папа может п/к в/у 0,28кг 8 шт. ОСТАНКИНО</v>
          </cell>
          <cell r="D172">
            <v>247</v>
          </cell>
        </row>
        <row r="173">
          <cell r="A173" t="str">
            <v>6683 СЕРВЕЛАТ ЗЕРНИСТЫЙ ПМ в/к в/у 0,35кг  ОСТАНКИНО</v>
          </cell>
          <cell r="D173">
            <v>782</v>
          </cell>
        </row>
        <row r="174">
          <cell r="A174" t="str">
            <v>6684 СЕРВЕЛАТ КАРЕЛЬСКИЙ ПМ в/к в/у 0.28кг  ОСТАНКИНО</v>
          </cell>
          <cell r="D174">
            <v>737</v>
          </cell>
        </row>
        <row r="175">
          <cell r="A175" t="str">
            <v>6689 СЕРВЕЛАТ ОХОТНИЧИЙ ПМ в/к в/у 0,35кг 8шт  ОСТАНКИНО</v>
          </cell>
          <cell r="D175">
            <v>575</v>
          </cell>
        </row>
        <row r="176">
          <cell r="A176" t="str">
            <v>6697 СЕРВЕЛАТ ФИНСКИЙ ПМ в/к в/у 0,35кг 8шт.  ОСТАНКИНО</v>
          </cell>
          <cell r="D176">
            <v>1023</v>
          </cell>
        </row>
        <row r="177">
          <cell r="A177" t="str">
            <v>6713 СОЧНЫЙ ГРИЛЬ ПМ сос п/о мгс 0.41кг 8шт.  ОСТАНКИНО</v>
          </cell>
          <cell r="D177">
            <v>348</v>
          </cell>
        </row>
        <row r="178">
          <cell r="A178" t="str">
            <v>6719 СОЧНЫЕ ПМ сос п/о мгс 0,6кг 8шт.  ОСТАНКИНО</v>
          </cell>
          <cell r="D178">
            <v>325</v>
          </cell>
        </row>
        <row r="179">
          <cell r="A179" t="str">
            <v>6722 СОЧНЫЕ ПМ сос п/о мгс 0,41кг 10шт.  ОСТАНКИНО</v>
          </cell>
          <cell r="D179">
            <v>2022</v>
          </cell>
        </row>
        <row r="180">
          <cell r="A180" t="str">
            <v>6726 СЛИВОЧНЫЕ ПМ сос п/о мгс 0.41кг 10шт.  ОСТАНКИНО</v>
          </cell>
          <cell r="D180">
            <v>560</v>
          </cell>
        </row>
        <row r="181">
          <cell r="A181" t="str">
            <v>6762 СЛИВОЧНЫЕ сос ц/о мгс 0.41кг 8шт.  ОСТАНКИНО</v>
          </cell>
          <cell r="D181">
            <v>59</v>
          </cell>
        </row>
        <row r="182">
          <cell r="A182" t="str">
            <v>6765 РУБЛЕНЫЕ сос ц/о мгс 0.36кг 6шт.  ОСТАНКИНО</v>
          </cell>
          <cell r="D182">
            <v>121</v>
          </cell>
        </row>
        <row r="183">
          <cell r="A183" t="str">
            <v>6767 РУБЛЕНЫЕ сос ц/о мгс 1*4  ОСТАНКИНО</v>
          </cell>
          <cell r="D183">
            <v>7.4610000000000003</v>
          </cell>
        </row>
        <row r="184">
          <cell r="A184" t="str">
            <v>6768 С СЫРОМ сос ц/о мгс 0.41кг 6шт.  ОСТАНКИНО</v>
          </cell>
          <cell r="D184">
            <v>19</v>
          </cell>
        </row>
        <row r="185">
          <cell r="A185" t="str">
            <v>6773 САЛЯМИ Папа может п/к в/у 0,28кг 8шт.  ОСТАНКИНО</v>
          </cell>
          <cell r="D185">
            <v>116</v>
          </cell>
        </row>
        <row r="186">
          <cell r="A186" t="str">
            <v>6777 МЯСНЫЕ С ГОВЯДИНОЙ ПМ сос п/о мгс 0.4кг  ОСТАНКИНО</v>
          </cell>
          <cell r="D186">
            <v>278</v>
          </cell>
        </row>
        <row r="187">
          <cell r="A187" t="str">
            <v>6785 ВЕНСКАЯ САЛЯМИ п/к в/у 0.33кг 8шт.  ОСТАНКИНО</v>
          </cell>
          <cell r="D187">
            <v>70</v>
          </cell>
        </row>
        <row r="188">
          <cell r="A188" t="str">
            <v>6787 СЕРВЕЛАТ КРЕМЛЕВСКИЙ в/к в/у 0,33кг 8шт.  ОСТАНКИНО</v>
          </cell>
          <cell r="D188">
            <v>68</v>
          </cell>
        </row>
        <row r="189">
          <cell r="A189" t="str">
            <v>6791 СЕРВЕЛАТ ПРЕМИУМ в/к в/у 0,33кг 8шт.  ОСТАНКИНО</v>
          </cell>
          <cell r="D189">
            <v>26</v>
          </cell>
        </row>
        <row r="190">
          <cell r="A190" t="str">
            <v>6793 БАЛЫКОВАЯ в/к в/у 0,33кг 8шт.  ОСТАНКИНО</v>
          </cell>
          <cell r="D190">
            <v>136</v>
          </cell>
        </row>
        <row r="191">
          <cell r="A191" t="str">
            <v>6794 БАЛЫКОВАЯ в/к в/у  ОСТАНКИНО</v>
          </cell>
          <cell r="D191">
            <v>2.5910000000000002</v>
          </cell>
        </row>
        <row r="192">
          <cell r="A192" t="str">
            <v>6795 ОСТАНКИНСКАЯ в/к в/у 0,33кг 8шт.  ОСТАНКИНО</v>
          </cell>
          <cell r="D192">
            <v>4</v>
          </cell>
        </row>
        <row r="193">
          <cell r="A193" t="str">
            <v>6801 ОСТАНКИНСКАЯ вар п/о 0.4кг 8шт.  ОСТАНКИНО</v>
          </cell>
          <cell r="D193">
            <v>8</v>
          </cell>
        </row>
        <row r="194">
          <cell r="A194" t="str">
            <v>6807 СЕРВЕЛАТ ЕВРОПЕЙСКИЙ в/к в/у 0,33кг 8шт.  ОСТАНКИНО</v>
          </cell>
          <cell r="D194">
            <v>13</v>
          </cell>
        </row>
        <row r="195">
          <cell r="A195" t="str">
            <v>6829 МОЛОЧНЫЕ КЛАССИЧЕСКИЕ сос п/о мгс 2*4_С  ОСТАНКИНО</v>
          </cell>
          <cell r="D195">
            <v>121.38800000000001</v>
          </cell>
        </row>
        <row r="196">
          <cell r="A196" t="str">
            <v>6834 ПОСОЛЬСКАЯ ПМ с/к с/н в/у 1/100 10шт.  ОСТАНКИНО</v>
          </cell>
          <cell r="D196">
            <v>18</v>
          </cell>
        </row>
        <row r="197">
          <cell r="A197" t="str">
            <v>6837 ФИЛЕЙНЫЕ Папа Может сос ц/о мгс 0.4кг  ОСТАНКИНО</v>
          </cell>
          <cell r="D197">
            <v>291</v>
          </cell>
        </row>
        <row r="198">
          <cell r="A198" t="str">
            <v>6842 ДЫМОВИЦА ИЗ ОКОРОКА к/в мл/к в/у 0,3кг  ОСТАНКИНО</v>
          </cell>
          <cell r="D198">
            <v>14</v>
          </cell>
        </row>
        <row r="199">
          <cell r="A199" t="str">
            <v>6852 МОЛОЧНЫЕ ПРЕМИУМ ПМ сос п/о в/ у 1/350  ОСТАНКИНО</v>
          </cell>
          <cell r="D199">
            <v>543</v>
          </cell>
        </row>
        <row r="200">
          <cell r="A200" t="str">
            <v>6854 МОЛОЧНЫЕ ПРЕМИУМ ПМ сос п/о мгс 0.6кг  ОСТАНКИНО</v>
          </cell>
          <cell r="D200">
            <v>21</v>
          </cell>
        </row>
        <row r="201">
          <cell r="A201" t="str">
            <v>6861 ДОМАШНИЙ РЕЦЕПТ Коровино вар п/о  ОСТАНКИНО</v>
          </cell>
          <cell r="D201">
            <v>39.356999999999999</v>
          </cell>
        </row>
        <row r="202">
          <cell r="A202" t="str">
            <v>6862 ДОМАШНИЙ РЕЦЕПТ СО ШПИК. Коровино вар п/о  ОСТАНКИНО</v>
          </cell>
          <cell r="D202">
            <v>1.952</v>
          </cell>
        </row>
        <row r="203">
          <cell r="A203" t="str">
            <v>6866 ВЕТЧ.НЕЖНАЯ Коровино п/о_Маяк  ОСТАНКИНО</v>
          </cell>
          <cell r="D203">
            <v>31.524000000000001</v>
          </cell>
        </row>
        <row r="204">
          <cell r="A204" t="str">
            <v>6869 С ГОВЯДИНОЙ СН сос п/о мгс 1кг 6шт.  ОСТАНКИНО</v>
          </cell>
          <cell r="D204">
            <v>17</v>
          </cell>
        </row>
        <row r="205">
          <cell r="A205" t="str">
            <v>6909 ДЛЯ ДЕТЕЙ сос п/о мгс 0.33кг 8шт.  ОСТАНКИНО</v>
          </cell>
          <cell r="D205">
            <v>70</v>
          </cell>
        </row>
        <row r="206">
          <cell r="A206" t="str">
            <v>6919 БЕКОН с/к с/н в/у 1/180 10шт.  ОСТАНКИНО</v>
          </cell>
          <cell r="D206">
            <v>31</v>
          </cell>
        </row>
        <row r="207">
          <cell r="A207" t="str">
            <v>6921 БЕКОН Папа может с/к с/н в/у 1/140 10шт  ОСТАНКИНО</v>
          </cell>
          <cell r="D207">
            <v>76</v>
          </cell>
        </row>
        <row r="208">
          <cell r="A208" t="str">
            <v>6948 МОЛОЧНЫЕ ПРЕМИУМ.ПМ сос п/о мгс 1,5*4 Останкино</v>
          </cell>
          <cell r="D208">
            <v>40.302</v>
          </cell>
        </row>
        <row r="209">
          <cell r="A209" t="str">
            <v>6951 СЛИВОЧНЫЕ Папа может сос п/о мгс 1.5*4  ОСТАНКИНО</v>
          </cell>
          <cell r="D209">
            <v>10.895</v>
          </cell>
        </row>
        <row r="210">
          <cell r="A210" t="str">
            <v>6955 СОЧНЫЕ Папа может сос п/о мгс1.5*4_А Останкино</v>
          </cell>
          <cell r="D210">
            <v>599.24800000000005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75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97</v>
          </cell>
        </row>
        <row r="213">
          <cell r="A213" t="str">
            <v>Балыковая с/к 200 гр. срез "Эликатессе" термоформ.пак.  СПК</v>
          </cell>
          <cell r="D213">
            <v>21</v>
          </cell>
        </row>
        <row r="214">
          <cell r="A214" t="str">
            <v>БОНУС ДОМАШНИЙ РЕЦЕПТ Коровино вар п/о (5324)</v>
          </cell>
          <cell r="D214">
            <v>4.008</v>
          </cell>
        </row>
        <row r="215">
          <cell r="A215" t="str">
            <v>БОНУС СОЧНЫЕ Папа может сос п/о мгс 1.5*4 (6954)  ОСТАНКИНО</v>
          </cell>
          <cell r="D215">
            <v>43.290999999999997</v>
          </cell>
        </row>
        <row r="216">
          <cell r="A216" t="str">
            <v>БОНУС СОЧНЫЕ сос п/о мгс 0.41кг_UZ (6087)  ОСТАНКИНО</v>
          </cell>
          <cell r="D216">
            <v>2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107.134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158</v>
          </cell>
        </row>
        <row r="219">
          <cell r="A219" t="str">
            <v>БОНУС_Колбаса вареная Филейская ТМ Вязанка. ВЕС  ПОКОМ</v>
          </cell>
          <cell r="D219">
            <v>61.877000000000002</v>
          </cell>
        </row>
        <row r="220">
          <cell r="A220" t="str">
            <v>БОНУС_Колбаса Сервелат Филедворский, фиброуз, в/у 0,35 кг срез,  ПОКОМ</v>
          </cell>
          <cell r="D220">
            <v>38</v>
          </cell>
        </row>
        <row r="221">
          <cell r="A221" t="str">
            <v>БОНУС_Пельмени Бульмени с говядиной и свининой Наваристые 2,7кг Горячая штучка ВЕС  ПОКОМ</v>
          </cell>
          <cell r="D221">
            <v>18.899999999999999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43</v>
          </cell>
        </row>
        <row r="223">
          <cell r="A223" t="str">
            <v>Бутербродная вареная 0,47 кг шт.  СПК</v>
          </cell>
          <cell r="D223">
            <v>11</v>
          </cell>
        </row>
        <row r="224">
          <cell r="A224" t="str">
            <v>Вацлавская п/к (черева) 390 гр.шт. термоус.пак  СПК</v>
          </cell>
          <cell r="D224">
            <v>11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63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447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195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189</v>
          </cell>
        </row>
        <row r="229">
          <cell r="A229" t="str">
            <v>Гуцульская с/к "КолбасГрад" 160 гр.шт. термоус. пак  СПК</v>
          </cell>
          <cell r="D229">
            <v>13</v>
          </cell>
        </row>
        <row r="230">
          <cell r="A230" t="str">
            <v>Дельгаро с/в "Эликатессе" 140 гр.шт.  СПК</v>
          </cell>
          <cell r="D230">
            <v>5</v>
          </cell>
        </row>
        <row r="231">
          <cell r="A231" t="str">
            <v>Докторская вареная в/с  СПК</v>
          </cell>
          <cell r="D231">
            <v>2.4700000000000002</v>
          </cell>
        </row>
        <row r="232">
          <cell r="A232" t="str">
            <v>Докторская вареная в/с 0,47 кг шт.  СПК</v>
          </cell>
          <cell r="D232">
            <v>8</v>
          </cell>
        </row>
        <row r="233">
          <cell r="A233" t="str">
            <v>Докторская вареная термоус.пак. "Высокий вкус"  СПК</v>
          </cell>
          <cell r="D233">
            <v>19.687000000000001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24</v>
          </cell>
        </row>
        <row r="235">
          <cell r="A235" t="str">
            <v>ЖАР-ладушки с мясом 0,2кг ТМ Стародворье  ПОКОМ</v>
          </cell>
          <cell r="D235">
            <v>35</v>
          </cell>
        </row>
        <row r="236">
          <cell r="A236" t="str">
            <v>ЖАР-ладушки с яблоком и грушей ТМ Стародворье 0,2 кг. ПОКОМ</v>
          </cell>
          <cell r="D236">
            <v>24</v>
          </cell>
        </row>
        <row r="237">
          <cell r="A237" t="str">
            <v>Классическая с/к 80 гр.шт.нар. (лоток с ср.защ.атм.)  СПК</v>
          </cell>
          <cell r="D237">
            <v>15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129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94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7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69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326</v>
          </cell>
        </row>
        <row r="243">
          <cell r="A243" t="str">
            <v>Ла Фаворте с/в "Эликатессе" 140 гр.шт.  СПК</v>
          </cell>
          <cell r="D243">
            <v>23</v>
          </cell>
        </row>
        <row r="244">
          <cell r="A244" t="str">
            <v>Любительская вареная термоус.пак. "Высокий вкус"  СПК</v>
          </cell>
          <cell r="D244">
            <v>21.172000000000001</v>
          </cell>
        </row>
        <row r="245">
          <cell r="A245" t="str">
            <v>Мини-пицца с ветчиной и сыром 0,3кг ТМ Зареченские  ПОКОМ</v>
          </cell>
          <cell r="D245">
            <v>1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14.8</v>
          </cell>
        </row>
        <row r="247">
          <cell r="A247" t="str">
            <v>Мини-чебуречки с мясом ВЕС 5,5кг ТМ Зареченские  ПОКОМ</v>
          </cell>
          <cell r="D247">
            <v>5.5</v>
          </cell>
        </row>
        <row r="248">
          <cell r="A248" t="str">
            <v>Мини-шарики с курочкой и сыром ТМ Зареченские ВЕС  ПОКОМ</v>
          </cell>
          <cell r="D248">
            <v>12</v>
          </cell>
        </row>
        <row r="249">
          <cell r="A249" t="str">
            <v>Мусульманская вареная "Просто выгодно"  СПК</v>
          </cell>
          <cell r="D249">
            <v>11.101000000000001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567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319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642</v>
          </cell>
        </row>
        <row r="253">
          <cell r="A253" t="str">
            <v>Наггетсы с куриным филе и сыром ТМ Вязанка 0,25 кг ПОКОМ</v>
          </cell>
          <cell r="D253">
            <v>92</v>
          </cell>
        </row>
        <row r="254">
          <cell r="A254" t="str">
            <v>Наггетсы Хрустящие 0,3кг ТМ Зареченские  ПОКОМ</v>
          </cell>
          <cell r="D254">
            <v>5</v>
          </cell>
        </row>
        <row r="255">
          <cell r="A255" t="str">
            <v>Наггетсы Хрустящие ТМ Зареченские. ВЕС ПОКОМ</v>
          </cell>
          <cell r="D255">
            <v>96</v>
          </cell>
        </row>
        <row r="256">
          <cell r="A256" t="str">
            <v>Оригинальная с перцем с/к  СПК</v>
          </cell>
          <cell r="D256">
            <v>37.353000000000002</v>
          </cell>
        </row>
        <row r="257">
          <cell r="A257" t="str">
            <v>Особая вареная  СПК</v>
          </cell>
          <cell r="D257">
            <v>7.42</v>
          </cell>
        </row>
        <row r="258">
          <cell r="A258" t="str">
            <v>Паштет печеночный 140 гр.шт.  СПК</v>
          </cell>
          <cell r="D258">
            <v>28</v>
          </cell>
        </row>
        <row r="259">
          <cell r="A259" t="str">
            <v>Пельмени Grandmeni со сливочным маслом Горячая штучка 0,75 кг ПОКОМ</v>
          </cell>
          <cell r="D259">
            <v>44</v>
          </cell>
        </row>
        <row r="260">
          <cell r="A260" t="str">
            <v>Пельмени Бигбули #МЕГАВКУСИЩЕ с сочной грудинкой 0,43 кг  ПОКОМ</v>
          </cell>
          <cell r="D260">
            <v>7</v>
          </cell>
        </row>
        <row r="261">
          <cell r="A261" t="str">
            <v>Пельмени Бигбули #МЕГАВКУСИЩЕ с сочной грудинкой 0,9 кг  ПОКОМ</v>
          </cell>
          <cell r="D261">
            <v>282</v>
          </cell>
        </row>
        <row r="262">
          <cell r="A262" t="str">
            <v>Пельмени Бигбули #МЕГАВКУСИЩЕ с сочной грудинкой ТМ Горячая штучка 0,4 кг. ПОКОМ</v>
          </cell>
          <cell r="D262">
            <v>1</v>
          </cell>
        </row>
        <row r="263">
          <cell r="A263" t="str">
            <v>Пельмени Бигбули с мясом ТМ Горячая штучка. флоу-пак сфера 0,4 кг. ПОКОМ</v>
          </cell>
          <cell r="D263">
            <v>1</v>
          </cell>
        </row>
        <row r="264">
          <cell r="A264" t="str">
            <v>Пельмени Бигбули с мясом, Горячая штучка 0,43кг  ПОКОМ</v>
          </cell>
          <cell r="D264">
            <v>34</v>
          </cell>
        </row>
        <row r="265">
          <cell r="A265" t="str">
            <v>Пельмени Бигбули с мясом, Горячая штучка 0,9кг  ПОКОМ</v>
          </cell>
          <cell r="D265">
            <v>44</v>
          </cell>
        </row>
        <row r="266">
          <cell r="A266" t="str">
            <v>Пельмени Бигбули со сливоч.маслом (Мегамаслище) ТМ БУЛЬМЕНИ сфера 0,43. замор. ПОКОМ</v>
          </cell>
          <cell r="D266">
            <v>142</v>
          </cell>
        </row>
        <row r="267">
          <cell r="A267" t="str">
            <v>Пельмени Бигбули со сливочным маслом #МЕГАМАСЛИЩЕ Горячая штучка 0,9 кг  ПОКОМ</v>
          </cell>
          <cell r="D267">
            <v>20</v>
          </cell>
        </row>
        <row r="268">
          <cell r="A268" t="str">
            <v>Пельмени Бигбули со сливочным маслом ТМ Горячая штучка, флоу-пак сфера 0,4. ПОКОМ</v>
          </cell>
          <cell r="D268">
            <v>4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D269">
            <v>234</v>
          </cell>
        </row>
        <row r="270">
          <cell r="A270" t="str">
            <v>Пельмени Бульмени с говядиной и свининой Горячая шт. 0,9 кг  ПОКОМ</v>
          </cell>
          <cell r="D270">
            <v>416</v>
          </cell>
        </row>
        <row r="271">
          <cell r="A271" t="str">
            <v>Пельмени Бульмени с говядиной и свининой Горячая штучка 0,43  ПОКОМ</v>
          </cell>
          <cell r="D271">
            <v>3</v>
          </cell>
        </row>
        <row r="272">
          <cell r="A272" t="str">
            <v>Пельмени Бульмени с говядиной и свининой Наваристые 2,7кг Горячая штучка ВЕС  ПОКОМ</v>
          </cell>
          <cell r="D272">
            <v>24.3</v>
          </cell>
        </row>
        <row r="273">
          <cell r="A273" t="str">
            <v>Пельмени Бульмени с говядиной и свининой Наваристые 5кг Горячая штучка ВЕС  ПОКОМ</v>
          </cell>
          <cell r="D273">
            <v>240</v>
          </cell>
        </row>
        <row r="274">
          <cell r="A274" t="str">
            <v>Пельмени Бульмени с говядиной и свининой ТМ Горячая штучка. флоу-пак сфера 0,4 кг ПОКОМ</v>
          </cell>
          <cell r="D274">
            <v>50</v>
          </cell>
        </row>
        <row r="275">
          <cell r="A275" t="str">
            <v>Пельмени Бульмени с говядиной и свининой ТМ Горячая штучка. флоу-пак сфера 0,7 кг ПОКОМ</v>
          </cell>
          <cell r="D275">
            <v>13</v>
          </cell>
        </row>
        <row r="276">
          <cell r="A276" t="str">
            <v>Пельмени Бульмени со сливочным маслом Горячая штучка 0,9 кг  ПОКОМ</v>
          </cell>
          <cell r="D276">
            <v>688</v>
          </cell>
        </row>
        <row r="277">
          <cell r="A277" t="str">
            <v>Пельмени Бульмени со сливочным маслом ТМ Горячая шт. 0,43 кг  ПОКОМ</v>
          </cell>
          <cell r="D277">
            <v>187</v>
          </cell>
        </row>
        <row r="278">
          <cell r="A278" t="str">
            <v>Пельмени Бульмени со сливочным маслом ТМ Горячая штучка. флоу-пак сфера 0,4 кг. ПОКОМ</v>
          </cell>
          <cell r="D278">
            <v>17</v>
          </cell>
        </row>
        <row r="279">
          <cell r="A279" t="str">
            <v>Пельмени Бульмени со сливочным маслом ТМ Горячая штучка.флоу-пак сфера 0,7 кг. ПОКОМ</v>
          </cell>
          <cell r="D279">
            <v>22</v>
          </cell>
        </row>
        <row r="280">
          <cell r="A280" t="str">
            <v>Пельмени Домашние со сливочным маслом 0,7кг, сфера ТМ Зареченские  ПОКОМ</v>
          </cell>
          <cell r="D280">
            <v>4</v>
          </cell>
        </row>
        <row r="281">
          <cell r="A281" t="str">
            <v>Пельмени Медвежьи ушки с фермерской свининой и говядиной Малые 0,7кг  ПОКОМ</v>
          </cell>
          <cell r="D281">
            <v>26</v>
          </cell>
        </row>
        <row r="282">
          <cell r="A282" t="str">
            <v>Пельмени Мясорубские с рубленой грудинкой ТМ Стародворье флоупак  0,7 кг. ПОКОМ</v>
          </cell>
          <cell r="D282">
            <v>6</v>
          </cell>
        </row>
        <row r="283">
          <cell r="A283" t="str">
            <v>Пельмени Мясорубские ТМ Стародворье фоупак равиоли 0,7 кг  ПОКОМ</v>
          </cell>
          <cell r="D283">
            <v>253</v>
          </cell>
        </row>
        <row r="284">
          <cell r="A284" t="str">
            <v>Пельмени Отборные из свинины и говядины 0,9 кг ТМ Стародворье ТС Медвежье ушко  ПОКОМ</v>
          </cell>
          <cell r="D284">
            <v>24</v>
          </cell>
        </row>
        <row r="285">
          <cell r="A285" t="str">
            <v>Пельмени С говядиной и свининой, ВЕС, сфера пуговки Мясная Галерея  ПОКОМ</v>
          </cell>
          <cell r="D285">
            <v>120</v>
          </cell>
        </row>
        <row r="286">
          <cell r="A286" t="str">
            <v>Пельмени Со свининой и говядиной ТМ Особый рецепт Любимая ложка 1,0 кг  ПОКОМ</v>
          </cell>
          <cell r="D286">
            <v>93</v>
          </cell>
        </row>
        <row r="287">
          <cell r="A287" t="str">
            <v>Пельмени Сочные сфера 0,8 кг ТМ Стародворье  ПОКОМ</v>
          </cell>
          <cell r="D287">
            <v>6</v>
          </cell>
        </row>
        <row r="288">
          <cell r="A288" t="str">
            <v>Пельмени Татарские 0,4кг ТМ Особый рецепт  ПОКОМ</v>
          </cell>
          <cell r="D288">
            <v>3</v>
          </cell>
        </row>
        <row r="289">
          <cell r="A289" t="str">
            <v>Пирожки с мясом 3,7кг ВЕС ТМ Зареченские  ПОКОМ</v>
          </cell>
          <cell r="D289">
            <v>29.6</v>
          </cell>
        </row>
        <row r="290">
          <cell r="A290" t="str">
            <v>ПолуКоп п/к 250 гр.шт. термоформ.пак.  СПК</v>
          </cell>
          <cell r="D290">
            <v>14</v>
          </cell>
        </row>
        <row r="291">
          <cell r="A291" t="str">
            <v>Ричеза с/к 230 гр.шт.  СПК</v>
          </cell>
          <cell r="D291">
            <v>29</v>
          </cell>
        </row>
        <row r="292">
          <cell r="A292" t="str">
            <v>Сальчетти с/к 230 гр.шт.  СПК</v>
          </cell>
          <cell r="D292">
            <v>87</v>
          </cell>
        </row>
        <row r="293">
          <cell r="A293" t="str">
            <v>Сальчичон с/к 200 гр. срез "Эликатессе" термоформ.пак.  СПК</v>
          </cell>
          <cell r="D293">
            <v>3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22</v>
          </cell>
        </row>
        <row r="295">
          <cell r="A295" t="str">
            <v>Салями с/к 100 гр.шт.нар. (лоток с ср.защ.атм.)  СПК</v>
          </cell>
          <cell r="D295">
            <v>7</v>
          </cell>
        </row>
        <row r="296">
          <cell r="A296" t="str">
            <v>Салями Трюфель с/в "Эликатессе" 0,16 кг.шт.  СПК</v>
          </cell>
          <cell r="D296">
            <v>20</v>
          </cell>
        </row>
        <row r="297">
          <cell r="A297" t="str">
            <v>Сардельки "Докторские" (черева) ( в ср.защ.атм.) 1.0 кг. "Высокий вкус"  СПК</v>
          </cell>
          <cell r="D297">
            <v>32.191000000000003</v>
          </cell>
        </row>
        <row r="298">
          <cell r="A298" t="str">
            <v>Сардельки "Необыкновенные" (в ср.защ.атм.)  СПК</v>
          </cell>
          <cell r="D298">
            <v>0.97899999999999998</v>
          </cell>
        </row>
        <row r="299">
          <cell r="A299" t="str">
            <v>Сардельки Докторские (черева) 400 гр.шт. (лоток с ср.защ.атм.) "Высокий вкус"  СПК</v>
          </cell>
          <cell r="D299">
            <v>10</v>
          </cell>
        </row>
        <row r="300">
          <cell r="A300" t="str">
            <v>Сардельки из говядины (черева) (в ср.защ.атм.) "Высокий вкус"  СПК</v>
          </cell>
          <cell r="D300">
            <v>20.594999999999999</v>
          </cell>
        </row>
        <row r="301">
          <cell r="A301" t="str">
            <v>Семейная с чесночком Экстра вареная  СПК</v>
          </cell>
          <cell r="D301">
            <v>19.245000000000001</v>
          </cell>
        </row>
        <row r="302">
          <cell r="A302" t="str">
            <v>Сервелат Европейский в/к, в/с 0,38 кг.шт.термофор.пак  СПК</v>
          </cell>
          <cell r="D302">
            <v>6</v>
          </cell>
        </row>
        <row r="303">
          <cell r="A303" t="str">
            <v>Сервелат Коньячный в/к 0,38 кг.шт термофор.пак  СПК</v>
          </cell>
          <cell r="D303">
            <v>12</v>
          </cell>
        </row>
        <row r="304">
          <cell r="A304" t="str">
            <v>Сервелат мелкозернистый в/к 0,5 кг.шт. термоус.пак. "Высокий вкус"  СПК</v>
          </cell>
          <cell r="D304">
            <v>13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10</v>
          </cell>
        </row>
        <row r="306">
          <cell r="A306" t="str">
            <v>Сервелат Фирменный в/к 0,38 кг.шт. термофор.пак.  СПК</v>
          </cell>
          <cell r="D306">
            <v>5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29</v>
          </cell>
        </row>
        <row r="308">
          <cell r="A308" t="str">
            <v>Сибирская особая с/к 0,235 кг шт.  СПК</v>
          </cell>
          <cell r="D308">
            <v>44</v>
          </cell>
        </row>
        <row r="309">
          <cell r="A309" t="str">
            <v>Сосиски "Баварские" 0,36 кг.шт. вак.упак.  СПК</v>
          </cell>
          <cell r="D309">
            <v>1</v>
          </cell>
        </row>
        <row r="310">
          <cell r="A310" t="str">
            <v>Сосиски "Молочные" 0,36 кг.шт. вак.упак.  СПК</v>
          </cell>
          <cell r="D310">
            <v>3</v>
          </cell>
        </row>
        <row r="311">
          <cell r="A311" t="str">
            <v>Сосиски Мини (коллаген) (лоток с ср.защ.атм.) (для ХОРЕКА)  СПК</v>
          </cell>
          <cell r="D311">
            <v>13.413</v>
          </cell>
        </row>
        <row r="312">
          <cell r="A312" t="str">
            <v>Сосиски Мусульманские "Просто выгодно" (в ср.защ.атм.)  СПК</v>
          </cell>
          <cell r="D312">
            <v>8.9139999999999997</v>
          </cell>
        </row>
        <row r="313">
          <cell r="A313" t="str">
            <v>Сосиски Хот-дог подкопченные (лоток с ср.защ.атм.)  СПК</v>
          </cell>
          <cell r="D313">
            <v>16.869</v>
          </cell>
        </row>
        <row r="314">
          <cell r="A314" t="str">
            <v>Сочный мегачебурек ТМ Зареченские ВЕС ПОКОМ</v>
          </cell>
          <cell r="D314">
            <v>22.4</v>
          </cell>
        </row>
        <row r="315">
          <cell r="A315" t="str">
            <v>Торо Неро с/в "Эликатессе" 140 гр.шт.  СПК</v>
          </cell>
          <cell r="D315">
            <v>9</v>
          </cell>
        </row>
        <row r="316">
          <cell r="A316" t="str">
            <v>Уши свиные копченые к пиву 0,15кг нар. д/ф шт.  СПК</v>
          </cell>
          <cell r="D316">
            <v>5</v>
          </cell>
        </row>
        <row r="317">
          <cell r="A317" t="str">
            <v>Фестивальная пора с/к 100 гр.шт.нар. (лоток с ср.защ.атм.)  СПК</v>
          </cell>
          <cell r="D317">
            <v>54</v>
          </cell>
        </row>
        <row r="318">
          <cell r="A318" t="str">
            <v>Фестивальная пора с/к 235 гр.шт.  СПК</v>
          </cell>
          <cell r="D318">
            <v>203</v>
          </cell>
        </row>
        <row r="319">
          <cell r="A319" t="str">
            <v>Фестивальная пора с/к термоус.пак  СПК</v>
          </cell>
          <cell r="D319">
            <v>7.4569999999999999</v>
          </cell>
        </row>
        <row r="320">
          <cell r="A320" t="str">
            <v>Фуэт с/в "Эликатессе" 160 гр.шт.  СПК</v>
          </cell>
          <cell r="D320">
            <v>78</v>
          </cell>
        </row>
        <row r="321">
          <cell r="A321" t="str">
            <v>Хинкали Классические ТМ Зареченские ВЕС ПОКОМ</v>
          </cell>
          <cell r="D321">
            <v>20</v>
          </cell>
        </row>
        <row r="322">
          <cell r="A322" t="str">
            <v>Хотстеры с сыром 0,25кг ТМ Горячая штучка  ПОКОМ</v>
          </cell>
          <cell r="D322">
            <v>56</v>
          </cell>
        </row>
        <row r="323">
          <cell r="A323" t="str">
            <v>Хотстеры ТМ Горячая штучка ТС Хотстеры 0,25 кг зам  ПОКОМ</v>
          </cell>
          <cell r="D323">
            <v>432</v>
          </cell>
        </row>
        <row r="324">
          <cell r="A324" t="str">
            <v>Хрустящие крылышки острые к пиву ТМ Горячая штучка 0,3кг зам  ПОКОМ</v>
          </cell>
          <cell r="D324">
            <v>94</v>
          </cell>
        </row>
        <row r="325">
          <cell r="A325" t="str">
            <v>Хрустящие крылышки ТМ Горячая штучка 0,3 кг зам  ПОКОМ</v>
          </cell>
          <cell r="D325">
            <v>118</v>
          </cell>
        </row>
        <row r="326">
          <cell r="A326" t="str">
            <v>Чебупели Foodgital 0,25кг ТМ Горячая штучка  ПОКОМ</v>
          </cell>
          <cell r="D326">
            <v>2</v>
          </cell>
        </row>
        <row r="327">
          <cell r="A327" t="str">
            <v>Чебупели Курочка гриль ТМ Горячая штучка, 0,3 кг зам  ПОКОМ</v>
          </cell>
          <cell r="D327">
            <v>78</v>
          </cell>
        </row>
        <row r="328">
          <cell r="A328" t="str">
            <v>Чебупицца курочка по-итальянски Горячая штучка 0,25 кг зам  ПОКОМ</v>
          </cell>
          <cell r="D328">
            <v>246</v>
          </cell>
        </row>
        <row r="329">
          <cell r="A329" t="str">
            <v>Чебупицца Пепперони ТМ Горячая штучка ТС Чебупицца 0.25кг зам  ПОКОМ</v>
          </cell>
          <cell r="D329">
            <v>590</v>
          </cell>
        </row>
        <row r="330">
          <cell r="A330" t="str">
            <v>Чебуреки сочные ВЕС ТМ Зареченские  ПОКОМ</v>
          </cell>
          <cell r="D330">
            <v>65</v>
          </cell>
        </row>
        <row r="331">
          <cell r="A331" t="str">
            <v>Шпикачки Русские (черева) (в ср.защ.атм.) "Высокий вкус"  СПК</v>
          </cell>
          <cell r="D331">
            <v>20.67</v>
          </cell>
        </row>
        <row r="332">
          <cell r="A332" t="str">
            <v>Эликапреза с/в "Эликатессе" 85 гр.шт. нарезка (лоток с ср.защ.атм.)  СПК</v>
          </cell>
          <cell r="D332">
            <v>34</v>
          </cell>
        </row>
        <row r="333">
          <cell r="A333" t="str">
            <v>Юбилейная с/к 0,10 кг.шт. нарезка (лоток с ср.защ.атм.)  СПК</v>
          </cell>
          <cell r="D333">
            <v>19</v>
          </cell>
        </row>
        <row r="334">
          <cell r="A334" t="str">
            <v>Юбилейная с/к 0,235 кг.шт.  СПК</v>
          </cell>
          <cell r="D334">
            <v>117</v>
          </cell>
        </row>
        <row r="335">
          <cell r="A335" t="str">
            <v>Итого</v>
          </cell>
          <cell r="D335">
            <v>47109.862000000001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24"/>
  <sheetViews>
    <sheetView tabSelected="1" workbookViewId="0">
      <pane xSplit="2" ySplit="6" topLeftCell="C91" activePane="bottomRight" state="frozen"/>
      <selection pane="topRight" activeCell="C1" sqref="C1"/>
      <selection pane="bottomLeft" activeCell="A7" sqref="A7"/>
      <selection pane="bottomRight" activeCell="X124" sqref="X124"/>
    </sheetView>
  </sheetViews>
  <sheetFormatPr defaultColWidth="10.5" defaultRowHeight="11.45" customHeight="1" outlineLevelRow="1" x14ac:dyDescent="0.2"/>
  <cols>
    <col min="1" max="1" width="62.83203125" style="1" customWidth="1"/>
    <col min="2" max="2" width="4.16406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6640625" style="5" bestFit="1" customWidth="1"/>
    <col min="13" max="15" width="6.5" style="5" bestFit="1" customWidth="1"/>
    <col min="16" max="16" width="6.5" style="5" customWidth="1"/>
    <col min="17" max="22" width="0.83203125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9" style="5" customWidth="1"/>
    <col min="36" max="36" width="7.5" style="5" customWidth="1"/>
    <col min="37" max="38" width="0.66406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127</v>
      </c>
      <c r="H4" s="10" t="s">
        <v>128</v>
      </c>
      <c r="I4" s="9" t="s">
        <v>129</v>
      </c>
      <c r="J4" s="9" t="s">
        <v>130</v>
      </c>
      <c r="K4" s="9" t="s">
        <v>131</v>
      </c>
      <c r="L4" s="9" t="s">
        <v>132</v>
      </c>
      <c r="M4" s="9" t="s">
        <v>132</v>
      </c>
      <c r="N4" s="9" t="s">
        <v>132</v>
      </c>
      <c r="O4" s="9" t="s">
        <v>132</v>
      </c>
      <c r="P4" s="9" t="s">
        <v>132</v>
      </c>
      <c r="Q4" s="9" t="s">
        <v>132</v>
      </c>
      <c r="R4" s="9" t="s">
        <v>132</v>
      </c>
      <c r="S4" s="11" t="s">
        <v>132</v>
      </c>
      <c r="T4" s="9" t="s">
        <v>133</v>
      </c>
      <c r="U4" s="11" t="s">
        <v>132</v>
      </c>
      <c r="V4" s="11" t="s">
        <v>132</v>
      </c>
      <c r="W4" s="9" t="s">
        <v>129</v>
      </c>
      <c r="X4" s="11" t="s">
        <v>132</v>
      </c>
      <c r="Y4" s="9" t="s">
        <v>134</v>
      </c>
      <c r="Z4" s="11" t="s">
        <v>135</v>
      </c>
      <c r="AA4" s="9" t="s">
        <v>136</v>
      </c>
      <c r="AB4" s="9" t="s">
        <v>137</v>
      </c>
      <c r="AC4" s="9" t="s">
        <v>138</v>
      </c>
      <c r="AD4" s="9" t="s">
        <v>139</v>
      </c>
      <c r="AE4" s="9" t="s">
        <v>129</v>
      </c>
      <c r="AF4" s="9" t="s">
        <v>129</v>
      </c>
      <c r="AG4" s="9" t="s">
        <v>129</v>
      </c>
      <c r="AH4" s="9" t="s">
        <v>140</v>
      </c>
      <c r="AI4" s="9" t="s">
        <v>141</v>
      </c>
      <c r="AJ4" s="11" t="s">
        <v>142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143</v>
      </c>
      <c r="M5" s="14" t="s">
        <v>144</v>
      </c>
      <c r="N5" s="14" t="s">
        <v>145</v>
      </c>
      <c r="O5" s="14" t="s">
        <v>146</v>
      </c>
      <c r="P5" s="14" t="s">
        <v>147</v>
      </c>
      <c r="X5" s="14" t="s">
        <v>148</v>
      </c>
      <c r="AE5" s="5" t="s">
        <v>149</v>
      </c>
      <c r="AF5" s="14" t="s">
        <v>150</v>
      </c>
      <c r="AG5" s="14" t="s">
        <v>151</v>
      </c>
      <c r="AH5" s="14" t="s">
        <v>143</v>
      </c>
      <c r="AJ5" s="14" t="s">
        <v>148</v>
      </c>
    </row>
    <row r="6" spans="1:38" ht="11.1" customHeight="1" x14ac:dyDescent="0.2">
      <c r="A6" s="6"/>
      <c r="B6" s="6"/>
      <c r="C6" s="3"/>
      <c r="D6" s="3"/>
      <c r="E6" s="12">
        <f>SUM(E7:E156)</f>
        <v>111846.95699999999</v>
      </c>
      <c r="F6" s="12">
        <f>SUM(F7:F156)</f>
        <v>67716.587000000014</v>
      </c>
      <c r="J6" s="12">
        <f>SUM(J7:J156)</f>
        <v>113006.724</v>
      </c>
      <c r="K6" s="12">
        <f t="shared" ref="K6:X6" si="0">SUM(K7:K156)</f>
        <v>-1159.7669999999994</v>
      </c>
      <c r="L6" s="12">
        <f t="shared" si="0"/>
        <v>31070</v>
      </c>
      <c r="M6" s="12">
        <f t="shared" si="0"/>
        <v>21140</v>
      </c>
      <c r="N6" s="12">
        <f t="shared" si="0"/>
        <v>27050</v>
      </c>
      <c r="O6" s="12">
        <f t="shared" si="0"/>
        <v>7000</v>
      </c>
      <c r="P6" s="12">
        <f t="shared" si="0"/>
        <v>3980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20042.191400000003</v>
      </c>
      <c r="X6" s="12">
        <f t="shared" si="0"/>
        <v>29130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11636</v>
      </c>
      <c r="AE6" s="12">
        <f t="shared" ref="AE6" si="5">SUM(AE7:AE156)</f>
        <v>21934.444599999992</v>
      </c>
      <c r="AF6" s="12">
        <f t="shared" ref="AF6" si="6">SUM(AF7:AF156)</f>
        <v>19635.748800000008</v>
      </c>
      <c r="AG6" s="12">
        <f t="shared" ref="AG6" si="7">SUM(AG7:AG156)</f>
        <v>19861.882599999994</v>
      </c>
      <c r="AH6" s="12">
        <f t="shared" ref="AH6" si="8">SUM(AH7:AH156)</f>
        <v>21202.358</v>
      </c>
      <c r="AI6" s="12"/>
      <c r="AJ6" s="12">
        <f t="shared" ref="AJ6" si="9">SUM(AJ7:AJ156)</f>
        <v>17189.400000000001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638.84299999999996</v>
      </c>
      <c r="D7" s="8">
        <v>295.16699999999997</v>
      </c>
      <c r="E7" s="8">
        <v>458.98399999999998</v>
      </c>
      <c r="F7" s="8">
        <v>464.36200000000002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448.40899999999999</v>
      </c>
      <c r="K7" s="13">
        <f>E7-J7</f>
        <v>10.574999999999989</v>
      </c>
      <c r="L7" s="13">
        <f>VLOOKUP(A:A,[1]TDSheet!$A:$M,13,0)</f>
        <v>60</v>
      </c>
      <c r="M7" s="13">
        <f>VLOOKUP(A:A,[1]TDSheet!$A:$N,14,0)</f>
        <v>50</v>
      </c>
      <c r="N7" s="13">
        <f>VLOOKUP(A:A,[1]TDSheet!$A:$O,15,0)</f>
        <v>100</v>
      </c>
      <c r="O7" s="13">
        <f>VLOOKUP(A:A,[1]TDSheet!$A:$P,16,0)</f>
        <v>0</v>
      </c>
      <c r="P7" s="13">
        <f>VLOOKUP(A:A,[1]TDSheet!$A:$X,24,0)</f>
        <v>0</v>
      </c>
      <c r="Q7" s="13"/>
      <c r="R7" s="13"/>
      <c r="S7" s="13"/>
      <c r="T7" s="13"/>
      <c r="U7" s="13"/>
      <c r="V7" s="13"/>
      <c r="W7" s="13">
        <f>(E7-AD7)/5</f>
        <v>91.79679999999999</v>
      </c>
      <c r="X7" s="15">
        <v>160</v>
      </c>
      <c r="Y7" s="16">
        <f>(F7+L7+M7+N7+O7+P7+X7)/W7</f>
        <v>9.0892275111986489</v>
      </c>
      <c r="Z7" s="13">
        <f>F7/W7</f>
        <v>5.0585859202063697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100.2448</v>
      </c>
      <c r="AF7" s="13">
        <f>VLOOKUP(A:A,[1]TDSheet!$A:$AF,32,0)</f>
        <v>90.031599999999997</v>
      </c>
      <c r="AG7" s="13">
        <f>VLOOKUP(A:A,[1]TDSheet!$A:$AG,33,0)</f>
        <v>97.230999999999995</v>
      </c>
      <c r="AH7" s="13">
        <f>VLOOKUP(A:A,[3]TDSheet!$A:$D,4,0)</f>
        <v>106.59</v>
      </c>
      <c r="AI7" s="13">
        <f>VLOOKUP(A:A,[1]TDSheet!$A:$AI,35,0)</f>
        <v>0</v>
      </c>
      <c r="AJ7" s="13">
        <f>X7*H7</f>
        <v>160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485.52699999999999</v>
      </c>
      <c r="D8" s="8">
        <v>460.36799999999999</v>
      </c>
      <c r="E8" s="8">
        <v>510.46499999999997</v>
      </c>
      <c r="F8" s="8">
        <v>418.00700000000001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484.92500000000001</v>
      </c>
      <c r="K8" s="13">
        <f t="shared" ref="K8:K71" si="10">E8-J8</f>
        <v>25.539999999999964</v>
      </c>
      <c r="L8" s="13">
        <f>VLOOKUP(A:A,[1]TDSheet!$A:$M,13,0)</f>
        <v>150</v>
      </c>
      <c r="M8" s="13">
        <f>VLOOKUP(A:A,[1]TDSheet!$A:$N,14,0)</f>
        <v>120</v>
      </c>
      <c r="N8" s="13">
        <f>VLOOKUP(A:A,[1]TDSheet!$A:$O,15,0)</f>
        <v>170</v>
      </c>
      <c r="O8" s="13">
        <f>VLOOKUP(A:A,[1]TDSheet!$A:$P,16,0)</f>
        <v>0</v>
      </c>
      <c r="P8" s="13">
        <f>VLOOKUP(A:A,[1]TDSheet!$A:$X,24,0)</f>
        <v>0</v>
      </c>
      <c r="Q8" s="13"/>
      <c r="R8" s="13"/>
      <c r="S8" s="13"/>
      <c r="T8" s="13"/>
      <c r="U8" s="13"/>
      <c r="V8" s="13"/>
      <c r="W8" s="13">
        <f t="shared" ref="W8:W71" si="11">(E8-AD8)/5</f>
        <v>102.09299999999999</v>
      </c>
      <c r="X8" s="15">
        <v>70</v>
      </c>
      <c r="Y8" s="16">
        <f t="shared" ref="Y8:Y71" si="12">(F8+L8+M8+N8+O8+P8+X8)/W8</f>
        <v>9.0898200660182393</v>
      </c>
      <c r="Z8" s="13">
        <f t="shared" ref="Z8:Z71" si="13">F8/W8</f>
        <v>4.0943747367596215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103.25579999999999</v>
      </c>
      <c r="AF8" s="13">
        <f>VLOOKUP(A:A,[1]TDSheet!$A:$AF,32,0)</f>
        <v>111.8856</v>
      </c>
      <c r="AG8" s="13">
        <f>VLOOKUP(A:A,[1]TDSheet!$A:$AG,33,0)</f>
        <v>106.46420000000001</v>
      </c>
      <c r="AH8" s="13">
        <f>VLOOKUP(A:A,[3]TDSheet!$A:$D,4,0)</f>
        <v>92.94</v>
      </c>
      <c r="AI8" s="13">
        <f>VLOOKUP(A:A,[1]TDSheet!$A:$AI,35,0)</f>
        <v>0</v>
      </c>
      <c r="AJ8" s="13">
        <f t="shared" ref="AJ8:AJ71" si="14">X8*H8</f>
        <v>70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1574.38</v>
      </c>
      <c r="D9" s="8">
        <v>1352.971</v>
      </c>
      <c r="E9" s="8">
        <v>1557.6089999999999</v>
      </c>
      <c r="F9" s="8">
        <v>1324.231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1486.425</v>
      </c>
      <c r="K9" s="13">
        <f t="shared" si="10"/>
        <v>71.183999999999969</v>
      </c>
      <c r="L9" s="13">
        <f>VLOOKUP(A:A,[1]TDSheet!$A:$M,13,0)</f>
        <v>400</v>
      </c>
      <c r="M9" s="13">
        <f>VLOOKUP(A:A,[1]TDSheet!$A:$N,14,0)</f>
        <v>150</v>
      </c>
      <c r="N9" s="13">
        <f>VLOOKUP(A:A,[1]TDSheet!$A:$O,15,0)</f>
        <v>500</v>
      </c>
      <c r="O9" s="13">
        <f>VLOOKUP(A:A,[1]TDSheet!$A:$P,16,0)</f>
        <v>0</v>
      </c>
      <c r="P9" s="13">
        <f>VLOOKUP(A:A,[1]TDSheet!$A:$X,24,0)</f>
        <v>0</v>
      </c>
      <c r="Q9" s="13"/>
      <c r="R9" s="13"/>
      <c r="S9" s="13"/>
      <c r="T9" s="13"/>
      <c r="U9" s="13"/>
      <c r="V9" s="13"/>
      <c r="W9" s="13">
        <f t="shared" si="11"/>
        <v>311.52179999999998</v>
      </c>
      <c r="X9" s="15">
        <v>450</v>
      </c>
      <c r="Y9" s="16">
        <f t="shared" si="12"/>
        <v>9.065917698215662</v>
      </c>
      <c r="Z9" s="13">
        <f t="shared" si="13"/>
        <v>4.2508453661990915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290.39520000000005</v>
      </c>
      <c r="AF9" s="13">
        <f>VLOOKUP(A:A,[1]TDSheet!$A:$AF,32,0)</f>
        <v>274.74580000000003</v>
      </c>
      <c r="AG9" s="13">
        <f>VLOOKUP(A:A,[1]TDSheet!$A:$AG,33,0)</f>
        <v>335.0822</v>
      </c>
      <c r="AH9" s="13">
        <f>VLOOKUP(A:A,[3]TDSheet!$A:$D,4,0)</f>
        <v>446.02</v>
      </c>
      <c r="AI9" s="13" t="str">
        <f>VLOOKUP(A:A,[1]TDSheet!$A:$AI,35,0)</f>
        <v>проддек</v>
      </c>
      <c r="AJ9" s="13">
        <f t="shared" si="14"/>
        <v>450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12</v>
      </c>
      <c r="C10" s="8">
        <v>1646</v>
      </c>
      <c r="D10" s="8">
        <v>2449</v>
      </c>
      <c r="E10" s="8">
        <v>2648</v>
      </c>
      <c r="F10" s="8">
        <v>1414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2683</v>
      </c>
      <c r="K10" s="13">
        <f t="shared" si="10"/>
        <v>-35</v>
      </c>
      <c r="L10" s="13">
        <f>VLOOKUP(A:A,[1]TDSheet!$A:$M,13,0)</f>
        <v>600</v>
      </c>
      <c r="M10" s="13">
        <f>VLOOKUP(A:A,[1]TDSheet!$A:$N,14,0)</f>
        <v>200</v>
      </c>
      <c r="N10" s="13">
        <f>VLOOKUP(A:A,[1]TDSheet!$A:$O,15,0)</f>
        <v>500</v>
      </c>
      <c r="O10" s="13">
        <f>VLOOKUP(A:A,[1]TDSheet!$A:$P,16,0)</f>
        <v>0</v>
      </c>
      <c r="P10" s="13">
        <f>VLOOKUP(A:A,[1]TDSheet!$A:$X,24,0)</f>
        <v>0</v>
      </c>
      <c r="Q10" s="13"/>
      <c r="R10" s="13"/>
      <c r="S10" s="13"/>
      <c r="T10" s="13"/>
      <c r="U10" s="13"/>
      <c r="V10" s="13"/>
      <c r="W10" s="13">
        <f t="shared" si="11"/>
        <v>367.6</v>
      </c>
      <c r="X10" s="15">
        <v>600</v>
      </c>
      <c r="Y10" s="16">
        <f t="shared" si="12"/>
        <v>9.0152339499455927</v>
      </c>
      <c r="Z10" s="13">
        <f t="shared" si="13"/>
        <v>3.8465723612622411</v>
      </c>
      <c r="AA10" s="13"/>
      <c r="AB10" s="13"/>
      <c r="AC10" s="13"/>
      <c r="AD10" s="13">
        <f>VLOOKUP(A:A,[1]TDSheet!$A:$AD,30,0)</f>
        <v>810</v>
      </c>
      <c r="AE10" s="13">
        <f>VLOOKUP(A:A,[1]TDSheet!$A:$AE,31,0)</f>
        <v>395.8</v>
      </c>
      <c r="AF10" s="13">
        <f>VLOOKUP(A:A,[1]TDSheet!$A:$AF,32,0)</f>
        <v>398.8</v>
      </c>
      <c r="AG10" s="13">
        <f>VLOOKUP(A:A,[1]TDSheet!$A:$AG,33,0)</f>
        <v>390</v>
      </c>
      <c r="AH10" s="13">
        <f>VLOOKUP(A:A,[3]TDSheet!$A:$D,4,0)</f>
        <v>438</v>
      </c>
      <c r="AI10" s="13" t="str">
        <f>VLOOKUP(A:A,[1]TDSheet!$A:$AI,35,0)</f>
        <v>проддек</v>
      </c>
      <c r="AJ10" s="13">
        <f t="shared" si="14"/>
        <v>240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12</v>
      </c>
      <c r="C11" s="8">
        <v>2490</v>
      </c>
      <c r="D11" s="8">
        <v>4452</v>
      </c>
      <c r="E11" s="8">
        <v>4387</v>
      </c>
      <c r="F11" s="8">
        <v>2505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4394</v>
      </c>
      <c r="K11" s="13">
        <f t="shared" si="10"/>
        <v>-7</v>
      </c>
      <c r="L11" s="13">
        <f>VLOOKUP(A:A,[1]TDSheet!$A:$M,13,0)</f>
        <v>1100</v>
      </c>
      <c r="M11" s="13">
        <f>VLOOKUP(A:A,[1]TDSheet!$A:$N,14,0)</f>
        <v>1200</v>
      </c>
      <c r="N11" s="13">
        <f>VLOOKUP(A:A,[1]TDSheet!$A:$O,15,0)</f>
        <v>1200</v>
      </c>
      <c r="O11" s="13">
        <f>VLOOKUP(A:A,[1]TDSheet!$A:$P,16,0)</f>
        <v>0</v>
      </c>
      <c r="P11" s="13">
        <f>VLOOKUP(A:A,[1]TDSheet!$A:$X,24,0)</f>
        <v>0</v>
      </c>
      <c r="Q11" s="13"/>
      <c r="R11" s="13"/>
      <c r="S11" s="13"/>
      <c r="T11" s="13"/>
      <c r="U11" s="13"/>
      <c r="V11" s="13"/>
      <c r="W11" s="13">
        <f t="shared" si="11"/>
        <v>780.2</v>
      </c>
      <c r="X11" s="15">
        <v>1000</v>
      </c>
      <c r="Y11" s="16">
        <f t="shared" si="12"/>
        <v>8.9784670597282741</v>
      </c>
      <c r="Z11" s="13">
        <f t="shared" si="13"/>
        <v>3.2107152012304536</v>
      </c>
      <c r="AA11" s="13"/>
      <c r="AB11" s="13"/>
      <c r="AC11" s="13"/>
      <c r="AD11" s="13">
        <f>VLOOKUP(A:A,[1]TDSheet!$A:$AD,30,0)</f>
        <v>486</v>
      </c>
      <c r="AE11" s="13">
        <f>VLOOKUP(A:A,[1]TDSheet!$A:$AE,31,0)</f>
        <v>731.2</v>
      </c>
      <c r="AF11" s="13">
        <f>VLOOKUP(A:A,[1]TDSheet!$A:$AF,32,0)</f>
        <v>769.8</v>
      </c>
      <c r="AG11" s="13">
        <f>VLOOKUP(A:A,[1]TDSheet!$A:$AG,33,0)</f>
        <v>780.2</v>
      </c>
      <c r="AH11" s="13">
        <f>VLOOKUP(A:A,[3]TDSheet!$A:$D,4,0)</f>
        <v>930</v>
      </c>
      <c r="AI11" s="13" t="str">
        <f>VLOOKUP(A:A,[1]TDSheet!$A:$AI,35,0)</f>
        <v>проддек</v>
      </c>
      <c r="AJ11" s="13">
        <f t="shared" si="14"/>
        <v>450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12</v>
      </c>
      <c r="C12" s="8">
        <v>2667</v>
      </c>
      <c r="D12" s="8">
        <v>4188</v>
      </c>
      <c r="E12" s="8">
        <v>4781</v>
      </c>
      <c r="F12" s="8">
        <v>1996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4830</v>
      </c>
      <c r="K12" s="13">
        <f t="shared" si="10"/>
        <v>-49</v>
      </c>
      <c r="L12" s="13">
        <f>VLOOKUP(A:A,[1]TDSheet!$A:$M,13,0)</f>
        <v>900</v>
      </c>
      <c r="M12" s="13">
        <f>VLOOKUP(A:A,[1]TDSheet!$A:$N,14,0)</f>
        <v>400</v>
      </c>
      <c r="N12" s="13">
        <f>VLOOKUP(A:A,[1]TDSheet!$A:$O,15,0)</f>
        <v>900</v>
      </c>
      <c r="O12" s="13">
        <f>VLOOKUP(A:A,[1]TDSheet!$A:$P,16,0)</f>
        <v>0</v>
      </c>
      <c r="P12" s="13">
        <f>VLOOKUP(A:A,[1]TDSheet!$A:$X,24,0)</f>
        <v>0</v>
      </c>
      <c r="Q12" s="13"/>
      <c r="R12" s="13"/>
      <c r="S12" s="13"/>
      <c r="T12" s="13"/>
      <c r="U12" s="13"/>
      <c r="V12" s="13"/>
      <c r="W12" s="13">
        <f t="shared" si="11"/>
        <v>596.20000000000005</v>
      </c>
      <c r="X12" s="15">
        <v>1200</v>
      </c>
      <c r="Y12" s="16">
        <f t="shared" si="12"/>
        <v>9.0506541429050653</v>
      </c>
      <c r="Z12" s="13">
        <f t="shared" si="13"/>
        <v>3.3478698423347866</v>
      </c>
      <c r="AA12" s="13"/>
      <c r="AB12" s="13"/>
      <c r="AC12" s="13"/>
      <c r="AD12" s="13">
        <f>VLOOKUP(A:A,[1]TDSheet!$A:$AD,30,0)</f>
        <v>1800</v>
      </c>
      <c r="AE12" s="13">
        <f>VLOOKUP(A:A,[1]TDSheet!$A:$AE,31,0)</f>
        <v>793.8</v>
      </c>
      <c r="AF12" s="13">
        <f>VLOOKUP(A:A,[1]TDSheet!$A:$AF,32,0)</f>
        <v>631.4</v>
      </c>
      <c r="AG12" s="13">
        <f>VLOOKUP(A:A,[1]TDSheet!$A:$AG,33,0)</f>
        <v>601.20000000000005</v>
      </c>
      <c r="AH12" s="13">
        <f>VLOOKUP(A:A,[3]TDSheet!$A:$D,4,0)</f>
        <v>743</v>
      </c>
      <c r="AI12" s="13">
        <f>VLOOKUP(A:A,[1]TDSheet!$A:$AI,35,0)</f>
        <v>0</v>
      </c>
      <c r="AJ12" s="13">
        <f t="shared" si="14"/>
        <v>540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12</v>
      </c>
      <c r="C13" s="8">
        <v>50</v>
      </c>
      <c r="D13" s="8">
        <v>256</v>
      </c>
      <c r="E13" s="8">
        <v>41</v>
      </c>
      <c r="F13" s="8">
        <v>3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52</v>
      </c>
      <c r="K13" s="13">
        <f t="shared" si="10"/>
        <v>-11</v>
      </c>
      <c r="L13" s="13">
        <f>VLOOKUP(A:A,[1]TDSheet!$A:$M,13,0)</f>
        <v>10</v>
      </c>
      <c r="M13" s="13">
        <f>VLOOKUP(A:A,[1]TDSheet!$A:$N,14,0)</f>
        <v>0</v>
      </c>
      <c r="N13" s="13">
        <f>VLOOKUP(A:A,[1]TDSheet!$A:$O,15,0)</f>
        <v>20</v>
      </c>
      <c r="O13" s="13">
        <f>VLOOKUP(A:A,[1]TDSheet!$A:$P,16,0)</f>
        <v>0</v>
      </c>
      <c r="P13" s="13">
        <f>VLOOKUP(A:A,[1]TDSheet!$A:$X,24,0)</f>
        <v>0</v>
      </c>
      <c r="Q13" s="13"/>
      <c r="R13" s="13"/>
      <c r="S13" s="13"/>
      <c r="T13" s="13"/>
      <c r="U13" s="13"/>
      <c r="V13" s="13"/>
      <c r="W13" s="13">
        <f t="shared" si="11"/>
        <v>8.1999999999999993</v>
      </c>
      <c r="X13" s="15">
        <v>40</v>
      </c>
      <c r="Y13" s="16">
        <f t="shared" si="12"/>
        <v>8.9024390243902438</v>
      </c>
      <c r="Z13" s="13">
        <f t="shared" si="13"/>
        <v>0.36585365853658541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10</v>
      </c>
      <c r="AF13" s="13">
        <f>VLOOKUP(A:A,[1]TDSheet!$A:$AF,32,0)</f>
        <v>9</v>
      </c>
      <c r="AG13" s="13">
        <f>VLOOKUP(A:A,[1]TDSheet!$A:$AG,33,0)</f>
        <v>7.6</v>
      </c>
      <c r="AH13" s="13">
        <f>VLOOKUP(A:A,[3]TDSheet!$A:$D,4,0)</f>
        <v>7</v>
      </c>
      <c r="AI13" s="13">
        <f>VLOOKUP(A:A,[1]TDSheet!$A:$AI,35,0)</f>
        <v>0</v>
      </c>
      <c r="AJ13" s="13">
        <f t="shared" si="14"/>
        <v>16</v>
      </c>
      <c r="AK13" s="13"/>
      <c r="AL13" s="13"/>
    </row>
    <row r="14" spans="1:38" s="1" customFormat="1" ht="21.95" customHeight="1" outlineLevel="1" x14ac:dyDescent="0.2">
      <c r="A14" s="7" t="s">
        <v>17</v>
      </c>
      <c r="B14" s="7" t="s">
        <v>12</v>
      </c>
      <c r="C14" s="8">
        <v>166</v>
      </c>
      <c r="D14" s="8">
        <v>14</v>
      </c>
      <c r="E14" s="8">
        <v>123</v>
      </c>
      <c r="F14" s="8">
        <v>44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257</v>
      </c>
      <c r="K14" s="13">
        <f t="shared" si="10"/>
        <v>-134</v>
      </c>
      <c r="L14" s="13">
        <f>VLOOKUP(A:A,[1]TDSheet!$A:$M,13,0)</f>
        <v>700</v>
      </c>
      <c r="M14" s="13">
        <f>VLOOKUP(A:A,[1]TDSheet!$A:$N,14,0)</f>
        <v>0</v>
      </c>
      <c r="N14" s="13">
        <f>VLOOKUP(A:A,[1]TDSheet!$A:$O,15,0)</f>
        <v>0</v>
      </c>
      <c r="O14" s="13">
        <f>VLOOKUP(A:A,[1]TDSheet!$A:$P,16,0)</f>
        <v>0</v>
      </c>
      <c r="P14" s="13">
        <f>VLOOKUP(A:A,[1]TDSheet!$A:$X,24,0)</f>
        <v>0</v>
      </c>
      <c r="Q14" s="13"/>
      <c r="R14" s="13"/>
      <c r="S14" s="13"/>
      <c r="T14" s="13"/>
      <c r="U14" s="13"/>
      <c r="V14" s="13"/>
      <c r="W14" s="13">
        <f t="shared" si="11"/>
        <v>24.6</v>
      </c>
      <c r="X14" s="15"/>
      <c r="Y14" s="16">
        <f t="shared" si="12"/>
        <v>30.243902439024389</v>
      </c>
      <c r="Z14" s="13">
        <f t="shared" si="13"/>
        <v>1.7886178861788617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30.4</v>
      </c>
      <c r="AF14" s="13">
        <f>VLOOKUP(A:A,[1]TDSheet!$A:$AF,32,0)</f>
        <v>4</v>
      </c>
      <c r="AG14" s="13">
        <f>VLOOKUP(A:A,[1]TDSheet!$A:$AG,33,0)</f>
        <v>59.2</v>
      </c>
      <c r="AH14" s="13">
        <f>VLOOKUP(A:A,[3]TDSheet!$A:$D,4,0)</f>
        <v>10</v>
      </c>
      <c r="AI14" s="13">
        <f>VLOOKUP(A:A,[1]TDSheet!$A:$AI,35,0)</f>
        <v>0</v>
      </c>
      <c r="AJ14" s="13">
        <f t="shared" si="14"/>
        <v>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12</v>
      </c>
      <c r="C15" s="8">
        <v>139</v>
      </c>
      <c r="D15" s="8">
        <v>439</v>
      </c>
      <c r="E15" s="8">
        <v>305</v>
      </c>
      <c r="F15" s="8">
        <v>262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354</v>
      </c>
      <c r="K15" s="13">
        <f t="shared" si="10"/>
        <v>-49</v>
      </c>
      <c r="L15" s="13">
        <f>VLOOKUP(A:A,[1]TDSheet!$A:$M,13,0)</f>
        <v>80</v>
      </c>
      <c r="M15" s="13">
        <f>VLOOKUP(A:A,[1]TDSheet!$A:$N,14,0)</f>
        <v>0</v>
      </c>
      <c r="N15" s="13">
        <f>VLOOKUP(A:A,[1]TDSheet!$A:$O,15,0)</f>
        <v>80</v>
      </c>
      <c r="O15" s="13">
        <f>VLOOKUP(A:A,[1]TDSheet!$A:$P,16,0)</f>
        <v>0</v>
      </c>
      <c r="P15" s="13">
        <f>VLOOKUP(A:A,[1]TDSheet!$A:$X,24,0)</f>
        <v>0</v>
      </c>
      <c r="Q15" s="13"/>
      <c r="R15" s="13"/>
      <c r="S15" s="13"/>
      <c r="T15" s="13"/>
      <c r="U15" s="13"/>
      <c r="V15" s="13"/>
      <c r="W15" s="13">
        <f t="shared" si="11"/>
        <v>61</v>
      </c>
      <c r="X15" s="15">
        <v>130</v>
      </c>
      <c r="Y15" s="16">
        <f t="shared" si="12"/>
        <v>9.0491803278688518</v>
      </c>
      <c r="Z15" s="13">
        <f t="shared" si="13"/>
        <v>4.2950819672131146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61</v>
      </c>
      <c r="AF15" s="13">
        <f>VLOOKUP(A:A,[1]TDSheet!$A:$AF,32,0)</f>
        <v>50</v>
      </c>
      <c r="AG15" s="13">
        <f>VLOOKUP(A:A,[1]TDSheet!$A:$AG,33,0)</f>
        <v>65.8</v>
      </c>
      <c r="AH15" s="13">
        <f>VLOOKUP(A:A,[3]TDSheet!$A:$D,4,0)</f>
        <v>69</v>
      </c>
      <c r="AI15" s="13">
        <f>VLOOKUP(A:A,[1]TDSheet!$A:$AI,35,0)</f>
        <v>0</v>
      </c>
      <c r="AJ15" s="13">
        <f t="shared" si="14"/>
        <v>39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12</v>
      </c>
      <c r="C16" s="8">
        <v>2358</v>
      </c>
      <c r="D16" s="8">
        <v>635</v>
      </c>
      <c r="E16" s="8">
        <v>1043</v>
      </c>
      <c r="F16" s="8">
        <v>1921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1062</v>
      </c>
      <c r="K16" s="13">
        <f t="shared" si="10"/>
        <v>-19</v>
      </c>
      <c r="L16" s="13">
        <f>VLOOKUP(A:A,[1]TDSheet!$A:$M,13,0)</f>
        <v>3000</v>
      </c>
      <c r="M16" s="13">
        <f>VLOOKUP(A:A,[1]TDSheet!$A:$N,14,0)</f>
        <v>0</v>
      </c>
      <c r="N16" s="13">
        <f>VLOOKUP(A:A,[1]TDSheet!$A:$O,15,0)</f>
        <v>0</v>
      </c>
      <c r="O16" s="13">
        <f>VLOOKUP(A:A,[1]TDSheet!$A:$P,16,0)</f>
        <v>0</v>
      </c>
      <c r="P16" s="13">
        <f>VLOOKUP(A:A,[1]TDSheet!$A:$X,24,0)</f>
        <v>0</v>
      </c>
      <c r="Q16" s="13"/>
      <c r="R16" s="13"/>
      <c r="S16" s="13"/>
      <c r="T16" s="13"/>
      <c r="U16" s="13"/>
      <c r="V16" s="13"/>
      <c r="W16" s="13">
        <f t="shared" si="11"/>
        <v>208.6</v>
      </c>
      <c r="X16" s="15"/>
      <c r="Y16" s="16">
        <f t="shared" si="12"/>
        <v>23.590604026845639</v>
      </c>
      <c r="Z16" s="13">
        <f t="shared" si="13"/>
        <v>9.2090124640460207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198.2</v>
      </c>
      <c r="AF16" s="13">
        <f>VLOOKUP(A:A,[1]TDSheet!$A:$AF,32,0)</f>
        <v>138.19999999999999</v>
      </c>
      <c r="AG16" s="13">
        <f>VLOOKUP(A:A,[1]TDSheet!$A:$AG,33,0)</f>
        <v>302.8</v>
      </c>
      <c r="AH16" s="13">
        <f>VLOOKUP(A:A,[3]TDSheet!$A:$D,4,0)</f>
        <v>123</v>
      </c>
      <c r="AI16" s="13">
        <f>VLOOKUP(A:A,[1]TDSheet!$A:$AI,35,0)</f>
        <v>0</v>
      </c>
      <c r="AJ16" s="13">
        <f t="shared" si="14"/>
        <v>0</v>
      </c>
      <c r="AK16" s="13"/>
      <c r="AL16" s="13"/>
    </row>
    <row r="17" spans="1:38" s="1" customFormat="1" ht="21.95" customHeight="1" outlineLevel="1" x14ac:dyDescent="0.2">
      <c r="A17" s="7" t="s">
        <v>20</v>
      </c>
      <c r="B17" s="7" t="s">
        <v>12</v>
      </c>
      <c r="C17" s="8">
        <v>629</v>
      </c>
      <c r="D17" s="8">
        <v>412</v>
      </c>
      <c r="E17" s="8">
        <v>642</v>
      </c>
      <c r="F17" s="8">
        <v>389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650</v>
      </c>
      <c r="K17" s="13">
        <f t="shared" si="10"/>
        <v>-8</v>
      </c>
      <c r="L17" s="13">
        <f>VLOOKUP(A:A,[1]TDSheet!$A:$M,13,0)</f>
        <v>90</v>
      </c>
      <c r="M17" s="13">
        <f>VLOOKUP(A:A,[1]TDSheet!$A:$N,14,0)</f>
        <v>150</v>
      </c>
      <c r="N17" s="13">
        <f>VLOOKUP(A:A,[1]TDSheet!$A:$O,15,0)</f>
        <v>160</v>
      </c>
      <c r="O17" s="13">
        <f>VLOOKUP(A:A,[1]TDSheet!$A:$P,16,0)</f>
        <v>0</v>
      </c>
      <c r="P17" s="13">
        <f>VLOOKUP(A:A,[1]TDSheet!$A:$X,24,0)</f>
        <v>0</v>
      </c>
      <c r="Q17" s="13"/>
      <c r="R17" s="13"/>
      <c r="S17" s="13"/>
      <c r="T17" s="13"/>
      <c r="U17" s="13"/>
      <c r="V17" s="13"/>
      <c r="W17" s="13">
        <f t="shared" si="11"/>
        <v>128.4</v>
      </c>
      <c r="X17" s="15">
        <v>400</v>
      </c>
      <c r="Y17" s="16">
        <f t="shared" si="12"/>
        <v>9.2601246105919</v>
      </c>
      <c r="Z17" s="13">
        <f t="shared" si="13"/>
        <v>3.0295950155763238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147.4</v>
      </c>
      <c r="AF17" s="13">
        <f>VLOOKUP(A:A,[1]TDSheet!$A:$AF,32,0)</f>
        <v>133.19999999999999</v>
      </c>
      <c r="AG17" s="13">
        <f>VLOOKUP(A:A,[1]TDSheet!$A:$AG,33,0)</f>
        <v>111.8</v>
      </c>
      <c r="AH17" s="13">
        <f>VLOOKUP(A:A,[3]TDSheet!$A:$D,4,0)</f>
        <v>152</v>
      </c>
      <c r="AI17" s="13" t="str">
        <f>VLOOKUP(A:A,[1]TDSheet!$A:$AI,35,0)</f>
        <v>оконч</v>
      </c>
      <c r="AJ17" s="13">
        <f t="shared" si="14"/>
        <v>140</v>
      </c>
      <c r="AK17" s="13"/>
      <c r="AL17" s="13"/>
    </row>
    <row r="18" spans="1:38" s="1" customFormat="1" ht="21.95" customHeight="1" outlineLevel="1" x14ac:dyDescent="0.2">
      <c r="A18" s="7" t="s">
        <v>21</v>
      </c>
      <c r="B18" s="7" t="s">
        <v>12</v>
      </c>
      <c r="C18" s="8">
        <v>179</v>
      </c>
      <c r="D18" s="8">
        <v>421</v>
      </c>
      <c r="E18" s="8">
        <v>436</v>
      </c>
      <c r="F18" s="8">
        <v>163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541</v>
      </c>
      <c r="K18" s="13">
        <f t="shared" si="10"/>
        <v>-105</v>
      </c>
      <c r="L18" s="13">
        <f>VLOOKUP(A:A,[1]TDSheet!$A:$M,13,0)</f>
        <v>20</v>
      </c>
      <c r="M18" s="13">
        <f>VLOOKUP(A:A,[1]TDSheet!$A:$N,14,0)</f>
        <v>0</v>
      </c>
      <c r="N18" s="13">
        <f>VLOOKUP(A:A,[1]TDSheet!$A:$O,15,0)</f>
        <v>0</v>
      </c>
      <c r="O18" s="13">
        <f>VLOOKUP(A:A,[1]TDSheet!$A:$P,16,0)</f>
        <v>0</v>
      </c>
      <c r="P18" s="13">
        <f>VLOOKUP(A:A,[1]TDSheet!$A:$X,24,0)</f>
        <v>0</v>
      </c>
      <c r="Q18" s="13"/>
      <c r="R18" s="13"/>
      <c r="S18" s="13"/>
      <c r="T18" s="13"/>
      <c r="U18" s="13"/>
      <c r="V18" s="13"/>
      <c r="W18" s="13">
        <f t="shared" si="11"/>
        <v>8</v>
      </c>
      <c r="X18" s="15"/>
      <c r="Y18" s="16">
        <f t="shared" si="12"/>
        <v>22.875</v>
      </c>
      <c r="Z18" s="13">
        <f t="shared" si="13"/>
        <v>20.375</v>
      </c>
      <c r="AA18" s="13"/>
      <c r="AB18" s="13"/>
      <c r="AC18" s="13"/>
      <c r="AD18" s="13">
        <f>VLOOKUP(A:A,[1]TDSheet!$A:$AD,30,0)</f>
        <v>396</v>
      </c>
      <c r="AE18" s="13">
        <f>VLOOKUP(A:A,[1]TDSheet!$A:$AE,31,0)</f>
        <v>20.6</v>
      </c>
      <c r="AF18" s="13">
        <f>VLOOKUP(A:A,[1]TDSheet!$A:$AF,32,0)</f>
        <v>17</v>
      </c>
      <c r="AG18" s="13">
        <f>VLOOKUP(A:A,[1]TDSheet!$A:$AG,33,0)</f>
        <v>22.2</v>
      </c>
      <c r="AH18" s="13">
        <f>VLOOKUP(A:A,[3]TDSheet!$A:$D,4,0)</f>
        <v>22</v>
      </c>
      <c r="AI18" s="18" t="str">
        <f>VLOOKUP(A:A,[1]TDSheet!$A:$AI,35,0)</f>
        <v>увел</v>
      </c>
      <c r="AJ18" s="13">
        <f t="shared" si="14"/>
        <v>0</v>
      </c>
      <c r="AK18" s="13"/>
      <c r="AL18" s="13"/>
    </row>
    <row r="19" spans="1:38" s="1" customFormat="1" ht="21.95" customHeight="1" outlineLevel="1" x14ac:dyDescent="0.2">
      <c r="A19" s="7" t="s">
        <v>22</v>
      </c>
      <c r="B19" s="7" t="s">
        <v>12</v>
      </c>
      <c r="C19" s="8">
        <v>547</v>
      </c>
      <c r="D19" s="8">
        <v>414</v>
      </c>
      <c r="E19" s="8">
        <v>354</v>
      </c>
      <c r="F19" s="8">
        <v>596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368</v>
      </c>
      <c r="K19" s="13">
        <f t="shared" si="10"/>
        <v>-14</v>
      </c>
      <c r="L19" s="13">
        <f>VLOOKUP(A:A,[1]TDSheet!$A:$M,13,0)</f>
        <v>100</v>
      </c>
      <c r="M19" s="13">
        <f>VLOOKUP(A:A,[1]TDSheet!$A:$N,14,0)</f>
        <v>0</v>
      </c>
      <c r="N19" s="13">
        <f>VLOOKUP(A:A,[1]TDSheet!$A:$O,15,0)</f>
        <v>0</v>
      </c>
      <c r="O19" s="13">
        <f>VLOOKUP(A:A,[1]TDSheet!$A:$P,16,0)</f>
        <v>0</v>
      </c>
      <c r="P19" s="13">
        <f>VLOOKUP(A:A,[1]TDSheet!$A:$X,24,0)</f>
        <v>0</v>
      </c>
      <c r="Q19" s="13"/>
      <c r="R19" s="13"/>
      <c r="S19" s="13"/>
      <c r="T19" s="13"/>
      <c r="U19" s="13"/>
      <c r="V19" s="13"/>
      <c r="W19" s="13">
        <f t="shared" si="11"/>
        <v>61.2</v>
      </c>
      <c r="X19" s="15"/>
      <c r="Y19" s="16">
        <f t="shared" si="12"/>
        <v>11.372549019607842</v>
      </c>
      <c r="Z19" s="13">
        <f t="shared" si="13"/>
        <v>9.7385620915032671</v>
      </c>
      <c r="AA19" s="13"/>
      <c r="AB19" s="13"/>
      <c r="AC19" s="13"/>
      <c r="AD19" s="13">
        <f>VLOOKUP(A:A,[1]TDSheet!$A:$AD,30,0)</f>
        <v>48</v>
      </c>
      <c r="AE19" s="13">
        <f>VLOOKUP(A:A,[1]TDSheet!$A:$AE,31,0)</f>
        <v>26.6</v>
      </c>
      <c r="AF19" s="13">
        <f>VLOOKUP(A:A,[1]TDSheet!$A:$AF,32,0)</f>
        <v>57</v>
      </c>
      <c r="AG19" s="13">
        <f>VLOOKUP(A:A,[1]TDSheet!$A:$AG,33,0)</f>
        <v>103.8</v>
      </c>
      <c r="AH19" s="13">
        <f>VLOOKUP(A:A,[3]TDSheet!$A:$D,4,0)</f>
        <v>61</v>
      </c>
      <c r="AI19" s="13">
        <f>VLOOKUP(A:A,[1]TDSheet!$A:$AI,35,0)</f>
        <v>0</v>
      </c>
      <c r="AJ19" s="13">
        <f t="shared" si="14"/>
        <v>0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12</v>
      </c>
      <c r="C20" s="8">
        <v>724</v>
      </c>
      <c r="D20" s="8">
        <v>231</v>
      </c>
      <c r="E20" s="8">
        <v>277</v>
      </c>
      <c r="F20" s="8">
        <v>667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651</v>
      </c>
      <c r="K20" s="13">
        <f t="shared" si="10"/>
        <v>-374</v>
      </c>
      <c r="L20" s="13">
        <f>VLOOKUP(A:A,[1]TDSheet!$A:$M,13,0)</f>
        <v>150</v>
      </c>
      <c r="M20" s="13">
        <f>VLOOKUP(A:A,[1]TDSheet!$A:$N,14,0)</f>
        <v>0</v>
      </c>
      <c r="N20" s="13">
        <f>VLOOKUP(A:A,[1]TDSheet!$A:$O,15,0)</f>
        <v>0</v>
      </c>
      <c r="O20" s="13">
        <f>VLOOKUP(A:A,[1]TDSheet!$A:$P,16,0)</f>
        <v>0</v>
      </c>
      <c r="P20" s="13">
        <f>VLOOKUP(A:A,[1]TDSheet!$A:$X,24,0)</f>
        <v>0</v>
      </c>
      <c r="Q20" s="13"/>
      <c r="R20" s="13"/>
      <c r="S20" s="13"/>
      <c r="T20" s="13"/>
      <c r="U20" s="13"/>
      <c r="V20" s="13"/>
      <c r="W20" s="13">
        <f t="shared" si="11"/>
        <v>55.4</v>
      </c>
      <c r="X20" s="15">
        <v>120</v>
      </c>
      <c r="Y20" s="16">
        <f t="shared" si="12"/>
        <v>16.91335740072202</v>
      </c>
      <c r="Z20" s="13">
        <f t="shared" si="13"/>
        <v>12.039711191335741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115.8</v>
      </c>
      <c r="AF20" s="13">
        <f>VLOOKUP(A:A,[1]TDSheet!$A:$AF,32,0)</f>
        <v>93.6</v>
      </c>
      <c r="AG20" s="13">
        <f>VLOOKUP(A:A,[1]TDSheet!$A:$AG,33,0)</f>
        <v>110.8</v>
      </c>
      <c r="AH20" s="13">
        <f>VLOOKUP(A:A,[3]TDSheet!$A:$D,4,0)</f>
        <v>17</v>
      </c>
      <c r="AI20" s="18" t="s">
        <v>152</v>
      </c>
      <c r="AJ20" s="13">
        <f t="shared" si="14"/>
        <v>42</v>
      </c>
      <c r="AK20" s="13"/>
      <c r="AL20" s="13"/>
    </row>
    <row r="21" spans="1:38" s="1" customFormat="1" ht="11.1" customHeight="1" outlineLevel="1" x14ac:dyDescent="0.2">
      <c r="A21" s="7" t="s">
        <v>24</v>
      </c>
      <c r="B21" s="7" t="s">
        <v>8</v>
      </c>
      <c r="C21" s="8">
        <v>215.84200000000001</v>
      </c>
      <c r="D21" s="8">
        <v>487.12700000000001</v>
      </c>
      <c r="E21" s="8">
        <v>397.29599999999999</v>
      </c>
      <c r="F21" s="8">
        <v>297.596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385.81299999999999</v>
      </c>
      <c r="K21" s="13">
        <f t="shared" si="10"/>
        <v>11.483000000000004</v>
      </c>
      <c r="L21" s="13">
        <f>VLOOKUP(A:A,[1]TDSheet!$A:$M,13,0)</f>
        <v>150</v>
      </c>
      <c r="M21" s="13">
        <f>VLOOKUP(A:A,[1]TDSheet!$A:$N,14,0)</f>
        <v>50</v>
      </c>
      <c r="N21" s="13">
        <f>VLOOKUP(A:A,[1]TDSheet!$A:$O,15,0)</f>
        <v>120</v>
      </c>
      <c r="O21" s="13">
        <f>VLOOKUP(A:A,[1]TDSheet!$A:$P,16,0)</f>
        <v>0</v>
      </c>
      <c r="P21" s="13">
        <f>VLOOKUP(A:A,[1]TDSheet!$A:$X,24,0)</f>
        <v>0</v>
      </c>
      <c r="Q21" s="13"/>
      <c r="R21" s="13"/>
      <c r="S21" s="13"/>
      <c r="T21" s="13"/>
      <c r="U21" s="13"/>
      <c r="V21" s="13"/>
      <c r="W21" s="13">
        <f t="shared" si="11"/>
        <v>79.459199999999996</v>
      </c>
      <c r="X21" s="15">
        <v>110</v>
      </c>
      <c r="Y21" s="16">
        <f t="shared" si="12"/>
        <v>9.1568503080826389</v>
      </c>
      <c r="Z21" s="13">
        <f t="shared" si="13"/>
        <v>3.7452680117594945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92.735799999999998</v>
      </c>
      <c r="AF21" s="13">
        <f>VLOOKUP(A:A,[1]TDSheet!$A:$AF,32,0)</f>
        <v>86.599199999999996</v>
      </c>
      <c r="AG21" s="13">
        <f>VLOOKUP(A:A,[1]TDSheet!$A:$AG,33,0)</f>
        <v>81.272199999999998</v>
      </c>
      <c r="AH21" s="13">
        <f>VLOOKUP(A:A,[3]TDSheet!$A:$D,4,0)</f>
        <v>57.396000000000001</v>
      </c>
      <c r="AI21" s="13">
        <f>VLOOKUP(A:A,[1]TDSheet!$A:$AI,35,0)</f>
        <v>0</v>
      </c>
      <c r="AJ21" s="13">
        <f t="shared" si="14"/>
        <v>110</v>
      </c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8</v>
      </c>
      <c r="C22" s="8">
        <v>4355.8249999999998</v>
      </c>
      <c r="D22" s="8">
        <v>3767.0430000000001</v>
      </c>
      <c r="E22" s="8">
        <v>4712.875</v>
      </c>
      <c r="F22" s="8">
        <v>3314.8780000000002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4780.8879999999999</v>
      </c>
      <c r="K22" s="13">
        <f t="shared" si="10"/>
        <v>-68.01299999999992</v>
      </c>
      <c r="L22" s="13">
        <f>VLOOKUP(A:A,[1]TDSheet!$A:$M,13,0)</f>
        <v>1500</v>
      </c>
      <c r="M22" s="13">
        <f>VLOOKUP(A:A,[1]TDSheet!$A:$N,14,0)</f>
        <v>0</v>
      </c>
      <c r="N22" s="13">
        <f>VLOOKUP(A:A,[1]TDSheet!$A:$O,15,0)</f>
        <v>1400</v>
      </c>
      <c r="O22" s="13">
        <f>VLOOKUP(A:A,[1]TDSheet!$A:$P,16,0)</f>
        <v>1200</v>
      </c>
      <c r="P22" s="13">
        <f>VLOOKUP(A:A,[1]TDSheet!$A:$X,24,0)</f>
        <v>0</v>
      </c>
      <c r="Q22" s="13"/>
      <c r="R22" s="13"/>
      <c r="S22" s="13"/>
      <c r="T22" s="13"/>
      <c r="U22" s="13"/>
      <c r="V22" s="13"/>
      <c r="W22" s="13">
        <f t="shared" si="11"/>
        <v>942.57500000000005</v>
      </c>
      <c r="X22" s="15">
        <v>1300</v>
      </c>
      <c r="Y22" s="16">
        <f t="shared" si="12"/>
        <v>9.2458191655836401</v>
      </c>
      <c r="Z22" s="13">
        <f t="shared" si="13"/>
        <v>3.5168320823276664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981.8968000000001</v>
      </c>
      <c r="AF22" s="13">
        <f>VLOOKUP(A:A,[1]TDSheet!$A:$AF,32,0)</f>
        <v>970.69940000000008</v>
      </c>
      <c r="AG22" s="13">
        <f>VLOOKUP(A:A,[1]TDSheet!$A:$AG,33,0)</f>
        <v>966.31939999999997</v>
      </c>
      <c r="AH22" s="13">
        <f>VLOOKUP(A:A,[3]TDSheet!$A:$D,4,0)</f>
        <v>986.55399999999997</v>
      </c>
      <c r="AI22" s="13" t="str">
        <f>VLOOKUP(A:A,[1]TDSheet!$A:$AI,35,0)</f>
        <v>проддек</v>
      </c>
      <c r="AJ22" s="13">
        <f t="shared" si="14"/>
        <v>1300</v>
      </c>
      <c r="AK22" s="13"/>
      <c r="AL22" s="13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222.892</v>
      </c>
      <c r="D23" s="8">
        <v>419.45</v>
      </c>
      <c r="E23" s="8">
        <v>307.83800000000002</v>
      </c>
      <c r="F23" s="8">
        <v>322.12900000000002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300.113</v>
      </c>
      <c r="K23" s="13">
        <f t="shared" si="10"/>
        <v>7.7250000000000227</v>
      </c>
      <c r="L23" s="13">
        <f>VLOOKUP(A:A,[1]TDSheet!$A:$M,13,0)</f>
        <v>80</v>
      </c>
      <c r="M23" s="13">
        <f>VLOOKUP(A:A,[1]TDSheet!$A:$N,14,0)</f>
        <v>80</v>
      </c>
      <c r="N23" s="13">
        <f>VLOOKUP(A:A,[1]TDSheet!$A:$O,15,0)</f>
        <v>110</v>
      </c>
      <c r="O23" s="13">
        <f>VLOOKUP(A:A,[1]TDSheet!$A:$P,16,0)</f>
        <v>0</v>
      </c>
      <c r="P23" s="13">
        <f>VLOOKUP(A:A,[1]TDSheet!$A:$X,24,0)</f>
        <v>0</v>
      </c>
      <c r="Q23" s="13"/>
      <c r="R23" s="13"/>
      <c r="S23" s="13"/>
      <c r="T23" s="13"/>
      <c r="U23" s="13"/>
      <c r="V23" s="13"/>
      <c r="W23" s="13">
        <f t="shared" si="11"/>
        <v>61.567600000000006</v>
      </c>
      <c r="X23" s="15"/>
      <c r="Y23" s="16">
        <f t="shared" si="12"/>
        <v>9.6175423437002578</v>
      </c>
      <c r="Z23" s="13">
        <f t="shared" si="13"/>
        <v>5.2321188417284414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76.486400000000003</v>
      </c>
      <c r="AF23" s="13">
        <f>VLOOKUP(A:A,[1]TDSheet!$A:$AF,32,0)</f>
        <v>61.943600000000004</v>
      </c>
      <c r="AG23" s="13">
        <f>VLOOKUP(A:A,[1]TDSheet!$A:$AG,33,0)</f>
        <v>71.973800000000011</v>
      </c>
      <c r="AH23" s="13">
        <f>VLOOKUP(A:A,[3]TDSheet!$A:$D,4,0)</f>
        <v>43.421999999999997</v>
      </c>
      <c r="AI23" s="13">
        <f>VLOOKUP(A:A,[1]TDSheet!$A:$AI,35,0)</f>
        <v>0</v>
      </c>
      <c r="AJ23" s="13">
        <f t="shared" si="14"/>
        <v>0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477.00099999999998</v>
      </c>
      <c r="D24" s="8">
        <v>361.03899999999999</v>
      </c>
      <c r="E24" s="8">
        <v>500.315</v>
      </c>
      <c r="F24" s="8">
        <v>324.459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488.565</v>
      </c>
      <c r="K24" s="13">
        <f t="shared" si="10"/>
        <v>11.75</v>
      </c>
      <c r="L24" s="13">
        <f>VLOOKUP(A:A,[1]TDSheet!$A:$M,13,0)</f>
        <v>120</v>
      </c>
      <c r="M24" s="13">
        <f>VLOOKUP(A:A,[1]TDSheet!$A:$N,14,0)</f>
        <v>120</v>
      </c>
      <c r="N24" s="13">
        <f>VLOOKUP(A:A,[1]TDSheet!$A:$O,15,0)</f>
        <v>150</v>
      </c>
      <c r="O24" s="13">
        <f>VLOOKUP(A:A,[1]TDSheet!$A:$P,16,0)</f>
        <v>0</v>
      </c>
      <c r="P24" s="13">
        <f>VLOOKUP(A:A,[1]TDSheet!$A:$X,24,0)</f>
        <v>0</v>
      </c>
      <c r="Q24" s="13"/>
      <c r="R24" s="13"/>
      <c r="S24" s="13"/>
      <c r="T24" s="13"/>
      <c r="U24" s="13"/>
      <c r="V24" s="13"/>
      <c r="W24" s="13">
        <f t="shared" si="11"/>
        <v>100.063</v>
      </c>
      <c r="X24" s="15">
        <v>200</v>
      </c>
      <c r="Y24" s="16">
        <f t="shared" si="12"/>
        <v>9.1388325355026332</v>
      </c>
      <c r="Z24" s="13">
        <f t="shared" si="13"/>
        <v>3.2425471952669818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125.20599999999999</v>
      </c>
      <c r="AF24" s="13">
        <f>VLOOKUP(A:A,[1]TDSheet!$A:$AF,32,0)</f>
        <v>113.03399999999999</v>
      </c>
      <c r="AG24" s="13">
        <f>VLOOKUP(A:A,[1]TDSheet!$A:$AG,33,0)</f>
        <v>97.515000000000001</v>
      </c>
      <c r="AH24" s="13">
        <f>VLOOKUP(A:A,[3]TDSheet!$A:$D,4,0)</f>
        <v>89.182000000000002</v>
      </c>
      <c r="AI24" s="13">
        <f>VLOOKUP(A:A,[1]TDSheet!$A:$AI,35,0)</f>
        <v>0</v>
      </c>
      <c r="AJ24" s="13">
        <f t="shared" si="14"/>
        <v>200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163.09399999999999</v>
      </c>
      <c r="D25" s="8">
        <v>263.85500000000002</v>
      </c>
      <c r="E25" s="8">
        <v>213.749</v>
      </c>
      <c r="F25" s="8">
        <v>210.57400000000001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204.30199999999999</v>
      </c>
      <c r="K25" s="13">
        <f t="shared" si="10"/>
        <v>9.4470000000000027</v>
      </c>
      <c r="L25" s="13">
        <f>VLOOKUP(A:A,[1]TDSheet!$A:$M,13,0)</f>
        <v>70</v>
      </c>
      <c r="M25" s="13">
        <f>VLOOKUP(A:A,[1]TDSheet!$A:$N,14,0)</f>
        <v>0</v>
      </c>
      <c r="N25" s="13">
        <f>VLOOKUP(A:A,[1]TDSheet!$A:$O,15,0)</f>
        <v>50</v>
      </c>
      <c r="O25" s="13">
        <f>VLOOKUP(A:A,[1]TDSheet!$A:$P,16,0)</f>
        <v>0</v>
      </c>
      <c r="P25" s="13">
        <f>VLOOKUP(A:A,[1]TDSheet!$A:$X,24,0)</f>
        <v>0</v>
      </c>
      <c r="Q25" s="13"/>
      <c r="R25" s="13"/>
      <c r="S25" s="13"/>
      <c r="T25" s="13"/>
      <c r="U25" s="13"/>
      <c r="V25" s="13"/>
      <c r="W25" s="13">
        <f t="shared" si="11"/>
        <v>42.7498</v>
      </c>
      <c r="X25" s="15">
        <v>70</v>
      </c>
      <c r="Y25" s="16">
        <f t="shared" si="12"/>
        <v>9.3701958839573525</v>
      </c>
      <c r="Z25" s="13">
        <f t="shared" si="13"/>
        <v>4.9257306466930846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51.676000000000002</v>
      </c>
      <c r="AF25" s="13">
        <f>VLOOKUP(A:A,[1]TDSheet!$A:$AF,32,0)</f>
        <v>50.140599999999999</v>
      </c>
      <c r="AG25" s="13">
        <f>VLOOKUP(A:A,[1]TDSheet!$A:$AG,33,0)</f>
        <v>48.686799999999998</v>
      </c>
      <c r="AH25" s="13">
        <f>VLOOKUP(A:A,[3]TDSheet!$A:$D,4,0)</f>
        <v>34.204999999999998</v>
      </c>
      <c r="AI25" s="13">
        <f>VLOOKUP(A:A,[1]TDSheet!$A:$AI,35,0)</f>
        <v>0</v>
      </c>
      <c r="AJ25" s="13">
        <f t="shared" si="14"/>
        <v>70</v>
      </c>
      <c r="AK25" s="13"/>
      <c r="AL25" s="13"/>
    </row>
    <row r="26" spans="1:38" s="1" customFormat="1" ht="21.95" customHeight="1" outlineLevel="1" x14ac:dyDescent="0.2">
      <c r="A26" s="7" t="s">
        <v>29</v>
      </c>
      <c r="B26" s="7" t="s">
        <v>8</v>
      </c>
      <c r="C26" s="8">
        <v>203.41499999999999</v>
      </c>
      <c r="D26" s="8">
        <v>222.82499999999999</v>
      </c>
      <c r="E26" s="8">
        <v>195.167</v>
      </c>
      <c r="F26" s="8">
        <v>223.98599999999999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188.9</v>
      </c>
      <c r="K26" s="13">
        <f t="shared" si="10"/>
        <v>6.2669999999999959</v>
      </c>
      <c r="L26" s="13">
        <f>VLOOKUP(A:A,[1]TDSheet!$A:$M,13,0)</f>
        <v>70</v>
      </c>
      <c r="M26" s="13">
        <f>VLOOKUP(A:A,[1]TDSheet!$A:$N,14,0)</f>
        <v>0</v>
      </c>
      <c r="N26" s="13">
        <f>VLOOKUP(A:A,[1]TDSheet!$A:$O,15,0)</f>
        <v>60</v>
      </c>
      <c r="O26" s="13">
        <f>VLOOKUP(A:A,[1]TDSheet!$A:$P,16,0)</f>
        <v>0</v>
      </c>
      <c r="P26" s="13">
        <f>VLOOKUP(A:A,[1]TDSheet!$A:$X,24,0)</f>
        <v>0</v>
      </c>
      <c r="Q26" s="13"/>
      <c r="R26" s="13"/>
      <c r="S26" s="13"/>
      <c r="T26" s="13"/>
      <c r="U26" s="13"/>
      <c r="V26" s="13"/>
      <c r="W26" s="13">
        <f t="shared" si="11"/>
        <v>39.0334</v>
      </c>
      <c r="X26" s="15"/>
      <c r="Y26" s="16">
        <f t="shared" si="12"/>
        <v>9.0687974913791773</v>
      </c>
      <c r="Z26" s="13">
        <f t="shared" si="13"/>
        <v>5.7383164161974101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51.956399999999995</v>
      </c>
      <c r="AF26" s="13">
        <f>VLOOKUP(A:A,[1]TDSheet!$A:$AF,32,0)</f>
        <v>49.591200000000001</v>
      </c>
      <c r="AG26" s="13">
        <f>VLOOKUP(A:A,[1]TDSheet!$A:$AG,33,0)</f>
        <v>48.191600000000001</v>
      </c>
      <c r="AH26" s="13">
        <f>VLOOKUP(A:A,[3]TDSheet!$A:$D,4,0)</f>
        <v>27.349</v>
      </c>
      <c r="AI26" s="13">
        <f>VLOOKUP(A:A,[1]TDSheet!$A:$AI,35,0)</f>
        <v>0</v>
      </c>
      <c r="AJ26" s="13">
        <f t="shared" si="14"/>
        <v>0</v>
      </c>
      <c r="AK26" s="13"/>
      <c r="AL26" s="13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37.277999999999999</v>
      </c>
      <c r="D27" s="8"/>
      <c r="E27" s="8">
        <v>19.626000000000001</v>
      </c>
      <c r="F27" s="8">
        <v>17.652000000000001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180</v>
      </c>
      <c r="J27" s="13">
        <f>VLOOKUP(A:A,[2]TDSheet!$A:$F,6,0)</f>
        <v>27.741</v>
      </c>
      <c r="K27" s="13">
        <f t="shared" si="10"/>
        <v>-8.1149999999999984</v>
      </c>
      <c r="L27" s="13">
        <f>VLOOKUP(A:A,[1]TDSheet!$A:$M,13,0)</f>
        <v>30</v>
      </c>
      <c r="M27" s="13">
        <f>VLOOKUP(A:A,[1]TDSheet!$A:$N,14,0)</f>
        <v>0</v>
      </c>
      <c r="N27" s="13">
        <f>VLOOKUP(A:A,[1]TDSheet!$A:$O,15,0)</f>
        <v>0</v>
      </c>
      <c r="O27" s="13">
        <f>VLOOKUP(A:A,[1]TDSheet!$A:$P,16,0)</f>
        <v>0</v>
      </c>
      <c r="P27" s="13">
        <f>VLOOKUP(A:A,[1]TDSheet!$A:$X,24,0)</f>
        <v>0</v>
      </c>
      <c r="Q27" s="13"/>
      <c r="R27" s="13"/>
      <c r="S27" s="13"/>
      <c r="T27" s="13"/>
      <c r="U27" s="13"/>
      <c r="V27" s="13"/>
      <c r="W27" s="13">
        <f t="shared" si="11"/>
        <v>3.9252000000000002</v>
      </c>
      <c r="X27" s="15">
        <v>30</v>
      </c>
      <c r="Y27" s="16">
        <f t="shared" si="12"/>
        <v>19.782940996637112</v>
      </c>
      <c r="Z27" s="13">
        <f t="shared" si="13"/>
        <v>4.4970956893916236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2.4074</v>
      </c>
      <c r="AF27" s="13">
        <f>VLOOKUP(A:A,[1]TDSheet!$A:$AF,32,0)</f>
        <v>0.35239999999999999</v>
      </c>
      <c r="AG27" s="13">
        <f>VLOOKUP(A:A,[1]TDSheet!$A:$AG,33,0)</f>
        <v>3.7887999999999997</v>
      </c>
      <c r="AH27" s="13">
        <f>VLOOKUP(A:A,[3]TDSheet!$A:$D,4,0)</f>
        <v>8.2439999999999998</v>
      </c>
      <c r="AI27" s="13">
        <f>VLOOKUP(A:A,[1]TDSheet!$A:$AI,35,0)</f>
        <v>0</v>
      </c>
      <c r="AJ27" s="13">
        <f t="shared" si="14"/>
        <v>30</v>
      </c>
      <c r="AK27" s="13"/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310.18900000000002</v>
      </c>
      <c r="D28" s="8">
        <v>598.02</v>
      </c>
      <c r="E28" s="8">
        <v>456.60500000000002</v>
      </c>
      <c r="F28" s="8">
        <v>426.37900000000002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560.56700000000001</v>
      </c>
      <c r="K28" s="13">
        <f t="shared" si="10"/>
        <v>-103.96199999999999</v>
      </c>
      <c r="L28" s="13">
        <f>VLOOKUP(A:A,[1]TDSheet!$A:$M,13,0)</f>
        <v>150</v>
      </c>
      <c r="M28" s="13">
        <f>VLOOKUP(A:A,[1]TDSheet!$A:$N,14,0)</f>
        <v>70</v>
      </c>
      <c r="N28" s="13">
        <f>VLOOKUP(A:A,[1]TDSheet!$A:$O,15,0)</f>
        <v>130</v>
      </c>
      <c r="O28" s="13">
        <f>VLOOKUP(A:A,[1]TDSheet!$A:$P,16,0)</f>
        <v>0</v>
      </c>
      <c r="P28" s="13">
        <f>VLOOKUP(A:A,[1]TDSheet!$A:$X,24,0)</f>
        <v>0</v>
      </c>
      <c r="Q28" s="13"/>
      <c r="R28" s="13"/>
      <c r="S28" s="13"/>
      <c r="T28" s="13"/>
      <c r="U28" s="13"/>
      <c r="V28" s="13"/>
      <c r="W28" s="13">
        <f t="shared" si="11"/>
        <v>91.320999999999998</v>
      </c>
      <c r="X28" s="15">
        <v>60</v>
      </c>
      <c r="Y28" s="16">
        <f t="shared" si="12"/>
        <v>9.1586710614207032</v>
      </c>
      <c r="Z28" s="13">
        <f t="shared" si="13"/>
        <v>4.6690136989301481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100.84700000000001</v>
      </c>
      <c r="AF28" s="13">
        <f>VLOOKUP(A:A,[1]TDSheet!$A:$AF,32,0)</f>
        <v>107.602</v>
      </c>
      <c r="AG28" s="13">
        <f>VLOOKUP(A:A,[1]TDSheet!$A:$AG,33,0)</f>
        <v>104.2548</v>
      </c>
      <c r="AH28" s="13">
        <f>VLOOKUP(A:A,[3]TDSheet!$A:$D,4,0)</f>
        <v>85.838999999999999</v>
      </c>
      <c r="AI28" s="13">
        <f>VLOOKUP(A:A,[1]TDSheet!$A:$AI,35,0)</f>
        <v>0</v>
      </c>
      <c r="AJ28" s="13">
        <f t="shared" si="14"/>
        <v>60</v>
      </c>
      <c r="AK28" s="13"/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88.944000000000003</v>
      </c>
      <c r="D29" s="8">
        <v>194.71600000000001</v>
      </c>
      <c r="E29" s="8">
        <v>147.101</v>
      </c>
      <c r="F29" s="8">
        <v>133.19499999999999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145.553</v>
      </c>
      <c r="K29" s="13">
        <f t="shared" si="10"/>
        <v>1.5480000000000018</v>
      </c>
      <c r="L29" s="13">
        <f>VLOOKUP(A:A,[1]TDSheet!$A:$M,13,0)</f>
        <v>40</v>
      </c>
      <c r="M29" s="13">
        <f>VLOOKUP(A:A,[1]TDSheet!$A:$N,14,0)</f>
        <v>0</v>
      </c>
      <c r="N29" s="13">
        <f>VLOOKUP(A:A,[1]TDSheet!$A:$O,15,0)</f>
        <v>20</v>
      </c>
      <c r="O29" s="13">
        <f>VLOOKUP(A:A,[1]TDSheet!$A:$P,16,0)</f>
        <v>0</v>
      </c>
      <c r="P29" s="13">
        <f>VLOOKUP(A:A,[1]TDSheet!$A:$X,24,0)</f>
        <v>30</v>
      </c>
      <c r="Q29" s="13"/>
      <c r="R29" s="13"/>
      <c r="S29" s="13"/>
      <c r="T29" s="13"/>
      <c r="U29" s="13"/>
      <c r="V29" s="13"/>
      <c r="W29" s="13">
        <f t="shared" si="11"/>
        <v>29.420200000000001</v>
      </c>
      <c r="X29" s="15">
        <v>20</v>
      </c>
      <c r="Y29" s="16">
        <f t="shared" si="12"/>
        <v>8.2662592368508712</v>
      </c>
      <c r="Z29" s="13">
        <f t="shared" si="13"/>
        <v>4.5273315613082161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39.715800000000002</v>
      </c>
      <c r="AF29" s="13">
        <f>VLOOKUP(A:A,[1]TDSheet!$A:$AF,32,0)</f>
        <v>24.0426</v>
      </c>
      <c r="AG29" s="13">
        <f>VLOOKUP(A:A,[1]TDSheet!$A:$AG,33,0)</f>
        <v>32.832000000000001</v>
      </c>
      <c r="AH29" s="13">
        <f>VLOOKUP(A:A,[3]TDSheet!$A:$D,4,0)</f>
        <v>18.917999999999999</v>
      </c>
      <c r="AI29" s="13">
        <f>VLOOKUP(A:A,[1]TDSheet!$A:$AI,35,0)</f>
        <v>0</v>
      </c>
      <c r="AJ29" s="13">
        <f t="shared" si="14"/>
        <v>20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171.08500000000001</v>
      </c>
      <c r="D30" s="8">
        <v>77.948999999999998</v>
      </c>
      <c r="E30" s="8">
        <v>157.328</v>
      </c>
      <c r="F30" s="8">
        <v>90.236000000000004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153.45599999999999</v>
      </c>
      <c r="K30" s="13">
        <f t="shared" si="10"/>
        <v>3.8720000000000141</v>
      </c>
      <c r="L30" s="13">
        <f>VLOOKUP(A:A,[1]TDSheet!$A:$M,13,0)</f>
        <v>40</v>
      </c>
      <c r="M30" s="13">
        <f>VLOOKUP(A:A,[1]TDSheet!$A:$N,14,0)</f>
        <v>20</v>
      </c>
      <c r="N30" s="13">
        <f>VLOOKUP(A:A,[1]TDSheet!$A:$O,15,0)</f>
        <v>40</v>
      </c>
      <c r="O30" s="13">
        <f>VLOOKUP(A:A,[1]TDSheet!$A:$P,16,0)</f>
        <v>0</v>
      </c>
      <c r="P30" s="13">
        <f>VLOOKUP(A:A,[1]TDSheet!$A:$X,24,0)</f>
        <v>20</v>
      </c>
      <c r="Q30" s="13"/>
      <c r="R30" s="13"/>
      <c r="S30" s="13"/>
      <c r="T30" s="13"/>
      <c r="U30" s="13"/>
      <c r="V30" s="13"/>
      <c r="W30" s="13">
        <f t="shared" si="11"/>
        <v>31.465600000000002</v>
      </c>
      <c r="X30" s="15">
        <v>50</v>
      </c>
      <c r="Y30" s="16">
        <f t="shared" si="12"/>
        <v>8.2704922200752566</v>
      </c>
      <c r="Z30" s="13">
        <f t="shared" si="13"/>
        <v>2.8677667039560664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53.447600000000001</v>
      </c>
      <c r="AF30" s="13">
        <f>VLOOKUP(A:A,[1]TDSheet!$A:$AF,32,0)</f>
        <v>35.074599999999997</v>
      </c>
      <c r="AG30" s="13">
        <f>VLOOKUP(A:A,[1]TDSheet!$A:$AG,33,0)</f>
        <v>34.683</v>
      </c>
      <c r="AH30" s="13">
        <f>VLOOKUP(A:A,[3]TDSheet!$A:$D,4,0)</f>
        <v>24.184000000000001</v>
      </c>
      <c r="AI30" s="13">
        <f>VLOOKUP(A:A,[1]TDSheet!$A:$AI,35,0)</f>
        <v>0</v>
      </c>
      <c r="AJ30" s="13">
        <f t="shared" si="14"/>
        <v>50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517.73900000000003</v>
      </c>
      <c r="D31" s="8">
        <v>1219.0930000000001</v>
      </c>
      <c r="E31" s="8">
        <v>1115.818</v>
      </c>
      <c r="F31" s="8">
        <v>598.88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1085.952</v>
      </c>
      <c r="K31" s="13">
        <f t="shared" si="10"/>
        <v>29.865999999999985</v>
      </c>
      <c r="L31" s="13">
        <f>VLOOKUP(A:A,[1]TDSheet!$A:$M,13,0)</f>
        <v>250</v>
      </c>
      <c r="M31" s="13">
        <f>VLOOKUP(A:A,[1]TDSheet!$A:$N,14,0)</f>
        <v>200</v>
      </c>
      <c r="N31" s="13">
        <f>VLOOKUP(A:A,[1]TDSheet!$A:$O,15,0)</f>
        <v>300</v>
      </c>
      <c r="O31" s="13">
        <f>VLOOKUP(A:A,[1]TDSheet!$A:$P,16,0)</f>
        <v>0</v>
      </c>
      <c r="P31" s="13">
        <f>VLOOKUP(A:A,[1]TDSheet!$A:$X,24,0)</f>
        <v>100</v>
      </c>
      <c r="Q31" s="13"/>
      <c r="R31" s="13"/>
      <c r="S31" s="13"/>
      <c r="T31" s="13"/>
      <c r="U31" s="13"/>
      <c r="V31" s="13"/>
      <c r="W31" s="13">
        <f t="shared" si="11"/>
        <v>223.1636</v>
      </c>
      <c r="X31" s="15">
        <v>400</v>
      </c>
      <c r="Y31" s="16">
        <f t="shared" si="12"/>
        <v>8.2848636605611308</v>
      </c>
      <c r="Z31" s="13">
        <f t="shared" si="13"/>
        <v>2.6835917685500683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277.51979999999998</v>
      </c>
      <c r="AF31" s="13">
        <f>VLOOKUP(A:A,[1]TDSheet!$A:$AF,32,0)</f>
        <v>195.69200000000001</v>
      </c>
      <c r="AG31" s="13">
        <f>VLOOKUP(A:A,[1]TDSheet!$A:$AG,33,0)</f>
        <v>218.82159999999999</v>
      </c>
      <c r="AH31" s="13">
        <f>VLOOKUP(A:A,[3]TDSheet!$A:$D,4,0)</f>
        <v>233.50700000000001</v>
      </c>
      <c r="AI31" s="13">
        <f>VLOOKUP(A:A,[1]TDSheet!$A:$AI,35,0)</f>
        <v>0</v>
      </c>
      <c r="AJ31" s="13">
        <f t="shared" si="14"/>
        <v>400</v>
      </c>
      <c r="AK31" s="13"/>
      <c r="AL31" s="13"/>
    </row>
    <row r="32" spans="1:38" s="1" customFormat="1" ht="21.95" customHeight="1" outlineLevel="1" x14ac:dyDescent="0.2">
      <c r="A32" s="7" t="s">
        <v>35</v>
      </c>
      <c r="B32" s="7" t="s">
        <v>8</v>
      </c>
      <c r="C32" s="8">
        <v>109.496</v>
      </c>
      <c r="D32" s="8">
        <v>26.76</v>
      </c>
      <c r="E32" s="8">
        <v>60.262999999999998</v>
      </c>
      <c r="F32" s="8">
        <v>72.251000000000005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61.250999999999998</v>
      </c>
      <c r="K32" s="13">
        <f t="shared" si="10"/>
        <v>-0.98799999999999955</v>
      </c>
      <c r="L32" s="13">
        <f>VLOOKUP(A:A,[1]TDSheet!$A:$M,13,0)</f>
        <v>20</v>
      </c>
      <c r="M32" s="13">
        <f>VLOOKUP(A:A,[1]TDSheet!$A:$N,14,0)</f>
        <v>0</v>
      </c>
      <c r="N32" s="13">
        <f>VLOOKUP(A:A,[1]TDSheet!$A:$O,15,0)</f>
        <v>0</v>
      </c>
      <c r="O32" s="13">
        <f>VLOOKUP(A:A,[1]TDSheet!$A:$P,16,0)</f>
        <v>0</v>
      </c>
      <c r="P32" s="13">
        <f>VLOOKUP(A:A,[1]TDSheet!$A:$X,24,0)</f>
        <v>0</v>
      </c>
      <c r="Q32" s="13"/>
      <c r="R32" s="13"/>
      <c r="S32" s="13"/>
      <c r="T32" s="13"/>
      <c r="U32" s="13"/>
      <c r="V32" s="13"/>
      <c r="W32" s="13">
        <f t="shared" si="11"/>
        <v>12.0526</v>
      </c>
      <c r="X32" s="15">
        <v>20</v>
      </c>
      <c r="Y32" s="16">
        <f t="shared" si="12"/>
        <v>9.3134261487148002</v>
      </c>
      <c r="Z32" s="13">
        <f t="shared" si="13"/>
        <v>5.9946401606292419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22.974399999999999</v>
      </c>
      <c r="AF32" s="13">
        <f>VLOOKUP(A:A,[1]TDSheet!$A:$AF,32,0)</f>
        <v>16.788800000000002</v>
      </c>
      <c r="AG32" s="13">
        <f>VLOOKUP(A:A,[1]TDSheet!$A:$AG,33,0)</f>
        <v>14.853</v>
      </c>
      <c r="AH32" s="13">
        <f>VLOOKUP(A:A,[3]TDSheet!$A:$D,4,0)</f>
        <v>20.091000000000001</v>
      </c>
      <c r="AI32" s="13" t="str">
        <f>VLOOKUP(A:A,[1]TDSheet!$A:$AI,35,0)</f>
        <v>увел</v>
      </c>
      <c r="AJ32" s="13">
        <f t="shared" si="14"/>
        <v>20</v>
      </c>
      <c r="AK32" s="13"/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123.249</v>
      </c>
      <c r="D33" s="8">
        <v>186.102</v>
      </c>
      <c r="E33" s="8">
        <v>133.541</v>
      </c>
      <c r="F33" s="8">
        <v>166.30500000000001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141.00399999999999</v>
      </c>
      <c r="K33" s="13">
        <f t="shared" si="10"/>
        <v>-7.4629999999999939</v>
      </c>
      <c r="L33" s="13">
        <f>VLOOKUP(A:A,[1]TDSheet!$A:$M,13,0)</f>
        <v>40</v>
      </c>
      <c r="M33" s="13">
        <f>VLOOKUP(A:A,[1]TDSheet!$A:$N,14,0)</f>
        <v>40</v>
      </c>
      <c r="N33" s="13">
        <f>VLOOKUP(A:A,[1]TDSheet!$A:$O,15,0)</f>
        <v>50</v>
      </c>
      <c r="O33" s="13">
        <f>VLOOKUP(A:A,[1]TDSheet!$A:$P,16,0)</f>
        <v>0</v>
      </c>
      <c r="P33" s="13">
        <f>VLOOKUP(A:A,[1]TDSheet!$A:$X,24,0)</f>
        <v>0</v>
      </c>
      <c r="Q33" s="13"/>
      <c r="R33" s="13"/>
      <c r="S33" s="13"/>
      <c r="T33" s="13"/>
      <c r="U33" s="13"/>
      <c r="V33" s="13"/>
      <c r="W33" s="13">
        <f t="shared" si="11"/>
        <v>26.708199999999998</v>
      </c>
      <c r="X33" s="15"/>
      <c r="Y33" s="16">
        <f t="shared" si="12"/>
        <v>11.09415834837241</v>
      </c>
      <c r="Z33" s="13">
        <f t="shared" si="13"/>
        <v>6.226739353456991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28.166599999999999</v>
      </c>
      <c r="AF33" s="13">
        <f>VLOOKUP(A:A,[1]TDSheet!$A:$AF,32,0)</f>
        <v>27.553199999999997</v>
      </c>
      <c r="AG33" s="13">
        <f>VLOOKUP(A:A,[1]TDSheet!$A:$AG,33,0)</f>
        <v>33.017600000000002</v>
      </c>
      <c r="AH33" s="13">
        <f>VLOOKUP(A:A,[3]TDSheet!$A:$D,4,0)</f>
        <v>23.742000000000001</v>
      </c>
      <c r="AI33" s="13" t="str">
        <f>VLOOKUP(A:A,[1]TDSheet!$A:$AI,35,0)</f>
        <v>увел</v>
      </c>
      <c r="AJ33" s="13">
        <f t="shared" si="14"/>
        <v>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68.81</v>
      </c>
      <c r="D34" s="8">
        <v>67.991</v>
      </c>
      <c r="E34" s="8">
        <v>109.788</v>
      </c>
      <c r="F34" s="8">
        <v>24.398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122.646</v>
      </c>
      <c r="K34" s="13">
        <f t="shared" si="10"/>
        <v>-12.858000000000004</v>
      </c>
      <c r="L34" s="13">
        <f>VLOOKUP(A:A,[1]TDSheet!$A:$M,13,0)</f>
        <v>20</v>
      </c>
      <c r="M34" s="13">
        <f>VLOOKUP(A:A,[1]TDSheet!$A:$N,14,0)</f>
        <v>50</v>
      </c>
      <c r="N34" s="13">
        <f>VLOOKUP(A:A,[1]TDSheet!$A:$O,15,0)</f>
        <v>40</v>
      </c>
      <c r="O34" s="13">
        <f>VLOOKUP(A:A,[1]TDSheet!$A:$P,16,0)</f>
        <v>0</v>
      </c>
      <c r="P34" s="13">
        <f>VLOOKUP(A:A,[1]TDSheet!$A:$X,24,0)</f>
        <v>20</v>
      </c>
      <c r="Q34" s="13"/>
      <c r="R34" s="13"/>
      <c r="S34" s="13"/>
      <c r="T34" s="13"/>
      <c r="U34" s="13"/>
      <c r="V34" s="13"/>
      <c r="W34" s="13">
        <f t="shared" si="11"/>
        <v>21.957599999999999</v>
      </c>
      <c r="X34" s="15">
        <v>30</v>
      </c>
      <c r="Y34" s="16">
        <f t="shared" si="12"/>
        <v>8.3979123401464637</v>
      </c>
      <c r="Z34" s="13">
        <f t="shared" si="13"/>
        <v>1.1111414726563924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19.902799999999999</v>
      </c>
      <c r="AF34" s="13">
        <f>VLOOKUP(A:A,[1]TDSheet!$A:$AF,32,0)</f>
        <v>16.1312</v>
      </c>
      <c r="AG34" s="13">
        <f>VLOOKUP(A:A,[1]TDSheet!$A:$AG,33,0)</f>
        <v>14.7356</v>
      </c>
      <c r="AH34" s="13">
        <f>VLOOKUP(A:A,[3]TDSheet!$A:$D,4,0)</f>
        <v>19.367999999999999</v>
      </c>
      <c r="AI34" s="13">
        <f>VLOOKUP(A:A,[1]TDSheet!$A:$AI,35,0)</f>
        <v>0</v>
      </c>
      <c r="AJ34" s="13">
        <f t="shared" si="14"/>
        <v>30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74.906999999999996</v>
      </c>
      <c r="D35" s="8">
        <v>70.709999999999994</v>
      </c>
      <c r="E35" s="8">
        <v>94.453000000000003</v>
      </c>
      <c r="F35" s="8">
        <v>48.692999999999998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111.955</v>
      </c>
      <c r="K35" s="13">
        <f t="shared" si="10"/>
        <v>-17.501999999999995</v>
      </c>
      <c r="L35" s="13">
        <f>VLOOKUP(A:A,[1]TDSheet!$A:$M,13,0)</f>
        <v>10</v>
      </c>
      <c r="M35" s="13">
        <f>VLOOKUP(A:A,[1]TDSheet!$A:$N,14,0)</f>
        <v>50</v>
      </c>
      <c r="N35" s="13">
        <f>VLOOKUP(A:A,[1]TDSheet!$A:$O,15,0)</f>
        <v>40</v>
      </c>
      <c r="O35" s="13">
        <f>VLOOKUP(A:A,[1]TDSheet!$A:$P,16,0)</f>
        <v>0</v>
      </c>
      <c r="P35" s="13">
        <f>VLOOKUP(A:A,[1]TDSheet!$A:$X,24,0)</f>
        <v>0</v>
      </c>
      <c r="Q35" s="13"/>
      <c r="R35" s="13"/>
      <c r="S35" s="13"/>
      <c r="T35" s="13"/>
      <c r="U35" s="13"/>
      <c r="V35" s="13"/>
      <c r="W35" s="13">
        <f t="shared" si="11"/>
        <v>18.890599999999999</v>
      </c>
      <c r="X35" s="15">
        <v>30</v>
      </c>
      <c r="Y35" s="16">
        <f t="shared" si="12"/>
        <v>9.459360740262353</v>
      </c>
      <c r="Z35" s="13">
        <f t="shared" si="13"/>
        <v>2.5776312028204504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11.7326</v>
      </c>
      <c r="AF35" s="13">
        <f>VLOOKUP(A:A,[1]TDSheet!$A:$AF,32,0)</f>
        <v>15.430400000000001</v>
      </c>
      <c r="AG35" s="13">
        <f>VLOOKUP(A:A,[1]TDSheet!$A:$AG,33,0)</f>
        <v>15.167400000000001</v>
      </c>
      <c r="AH35" s="13">
        <f>VLOOKUP(A:A,[3]TDSheet!$A:$D,4,0)</f>
        <v>29.922000000000001</v>
      </c>
      <c r="AI35" s="13">
        <f>VLOOKUP(A:A,[1]TDSheet!$A:$AI,35,0)</f>
        <v>0</v>
      </c>
      <c r="AJ35" s="13">
        <f t="shared" si="14"/>
        <v>30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24.442</v>
      </c>
      <c r="D36" s="8">
        <v>172.84100000000001</v>
      </c>
      <c r="E36" s="8">
        <v>82.840999999999994</v>
      </c>
      <c r="F36" s="8">
        <v>113.01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90.185000000000002</v>
      </c>
      <c r="K36" s="13">
        <f t="shared" si="10"/>
        <v>-7.3440000000000083</v>
      </c>
      <c r="L36" s="13">
        <f>VLOOKUP(A:A,[1]TDSheet!$A:$M,13,0)</f>
        <v>10</v>
      </c>
      <c r="M36" s="13">
        <f>VLOOKUP(A:A,[1]TDSheet!$A:$N,14,0)</f>
        <v>0</v>
      </c>
      <c r="N36" s="13">
        <f>VLOOKUP(A:A,[1]TDSheet!$A:$O,15,0)</f>
        <v>0</v>
      </c>
      <c r="O36" s="13">
        <f>VLOOKUP(A:A,[1]TDSheet!$A:$P,16,0)</f>
        <v>0</v>
      </c>
      <c r="P36" s="13">
        <f>VLOOKUP(A:A,[1]TDSheet!$A:$X,24,0)</f>
        <v>0</v>
      </c>
      <c r="Q36" s="13"/>
      <c r="R36" s="13"/>
      <c r="S36" s="13"/>
      <c r="T36" s="13"/>
      <c r="U36" s="13"/>
      <c r="V36" s="13"/>
      <c r="W36" s="13">
        <f t="shared" si="11"/>
        <v>16.568199999999997</v>
      </c>
      <c r="X36" s="15">
        <v>30</v>
      </c>
      <c r="Y36" s="16">
        <f t="shared" si="12"/>
        <v>9.2351613331562881</v>
      </c>
      <c r="Z36" s="13">
        <f t="shared" si="13"/>
        <v>6.8208978645839631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20.434999999999999</v>
      </c>
      <c r="AF36" s="13">
        <f>VLOOKUP(A:A,[1]TDSheet!$A:$AF,32,0)</f>
        <v>9.0616000000000003</v>
      </c>
      <c r="AG36" s="13">
        <f>VLOOKUP(A:A,[1]TDSheet!$A:$AG,33,0)</f>
        <v>20.133199999999999</v>
      </c>
      <c r="AH36" s="13">
        <f>VLOOKUP(A:A,[3]TDSheet!$A:$D,4,0)</f>
        <v>16.562999999999999</v>
      </c>
      <c r="AI36" s="13">
        <f>VLOOKUP(A:A,[1]TDSheet!$A:$AI,35,0)</f>
        <v>0</v>
      </c>
      <c r="AJ36" s="13">
        <f t="shared" si="14"/>
        <v>30</v>
      </c>
      <c r="AK36" s="13"/>
      <c r="AL36" s="13"/>
    </row>
    <row r="37" spans="1:38" s="1" customFormat="1" ht="21.95" customHeight="1" outlineLevel="1" x14ac:dyDescent="0.2">
      <c r="A37" s="7" t="s">
        <v>40</v>
      </c>
      <c r="B37" s="7" t="s">
        <v>8</v>
      </c>
      <c r="C37" s="8">
        <v>23.116</v>
      </c>
      <c r="D37" s="8">
        <v>132.00700000000001</v>
      </c>
      <c r="E37" s="8">
        <v>64.278999999999996</v>
      </c>
      <c r="F37" s="8">
        <v>87.957999999999998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83.305999999999997</v>
      </c>
      <c r="K37" s="13">
        <f t="shared" si="10"/>
        <v>-19.027000000000001</v>
      </c>
      <c r="L37" s="13">
        <f>VLOOKUP(A:A,[1]TDSheet!$A:$M,13,0)</f>
        <v>20</v>
      </c>
      <c r="M37" s="13">
        <f>VLOOKUP(A:A,[1]TDSheet!$A:$N,14,0)</f>
        <v>0</v>
      </c>
      <c r="N37" s="13">
        <f>VLOOKUP(A:A,[1]TDSheet!$A:$O,15,0)</f>
        <v>0</v>
      </c>
      <c r="O37" s="13">
        <f>VLOOKUP(A:A,[1]TDSheet!$A:$P,16,0)</f>
        <v>0</v>
      </c>
      <c r="P37" s="13">
        <f>VLOOKUP(A:A,[1]TDSheet!$A:$X,24,0)</f>
        <v>0</v>
      </c>
      <c r="Q37" s="13"/>
      <c r="R37" s="13"/>
      <c r="S37" s="13"/>
      <c r="T37" s="13"/>
      <c r="U37" s="13"/>
      <c r="V37" s="13"/>
      <c r="W37" s="13">
        <f t="shared" si="11"/>
        <v>12.855799999999999</v>
      </c>
      <c r="X37" s="15">
        <v>10</v>
      </c>
      <c r="Y37" s="16">
        <f t="shared" si="12"/>
        <v>9.1754694379190731</v>
      </c>
      <c r="Z37" s="13">
        <f t="shared" si="13"/>
        <v>6.8418923754258785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19.0824</v>
      </c>
      <c r="AF37" s="13">
        <f>VLOOKUP(A:A,[1]TDSheet!$A:$AF,32,0)</f>
        <v>6.1894</v>
      </c>
      <c r="AG37" s="13">
        <f>VLOOKUP(A:A,[1]TDSheet!$A:$AG,33,0)</f>
        <v>16.9558</v>
      </c>
      <c r="AH37" s="13">
        <f>VLOOKUP(A:A,[3]TDSheet!$A:$D,4,0)</f>
        <v>13.699</v>
      </c>
      <c r="AI37" s="13">
        <f>VLOOKUP(A:A,[1]TDSheet!$A:$AI,35,0)</f>
        <v>0</v>
      </c>
      <c r="AJ37" s="13">
        <f t="shared" si="14"/>
        <v>10</v>
      </c>
      <c r="AK37" s="13"/>
      <c r="AL37" s="13"/>
    </row>
    <row r="38" spans="1:38" s="1" customFormat="1" ht="11.1" customHeight="1" outlineLevel="1" x14ac:dyDescent="0.2">
      <c r="A38" s="7" t="s">
        <v>41</v>
      </c>
      <c r="B38" s="7" t="s">
        <v>12</v>
      </c>
      <c r="C38" s="8">
        <v>1095</v>
      </c>
      <c r="D38" s="8">
        <v>1607</v>
      </c>
      <c r="E38" s="17">
        <v>1745</v>
      </c>
      <c r="F38" s="17">
        <v>1104</v>
      </c>
      <c r="G38" s="1" t="str">
        <f>VLOOKUP(A:A,[1]TDSheet!$A:$G,7,0)</f>
        <v>акк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1499</v>
      </c>
      <c r="K38" s="13">
        <f t="shared" si="10"/>
        <v>246</v>
      </c>
      <c r="L38" s="13">
        <f>VLOOKUP(A:A,[1]TDSheet!$A:$M,13,0)</f>
        <v>500</v>
      </c>
      <c r="M38" s="13">
        <f>VLOOKUP(A:A,[1]TDSheet!$A:$N,14,0)</f>
        <v>300</v>
      </c>
      <c r="N38" s="13">
        <f>VLOOKUP(A:A,[1]TDSheet!$A:$O,15,0)</f>
        <v>500</v>
      </c>
      <c r="O38" s="13">
        <f>VLOOKUP(A:A,[1]TDSheet!$A:$P,16,0)</f>
        <v>0</v>
      </c>
      <c r="P38" s="13">
        <f>VLOOKUP(A:A,[1]TDSheet!$A:$X,24,0)</f>
        <v>200</v>
      </c>
      <c r="Q38" s="13"/>
      <c r="R38" s="13"/>
      <c r="S38" s="13"/>
      <c r="T38" s="13"/>
      <c r="U38" s="13"/>
      <c r="V38" s="13"/>
      <c r="W38" s="13">
        <f t="shared" si="11"/>
        <v>349</v>
      </c>
      <c r="X38" s="15">
        <v>550</v>
      </c>
      <c r="Y38" s="16">
        <f t="shared" si="12"/>
        <v>9.0372492836676219</v>
      </c>
      <c r="Z38" s="13">
        <f t="shared" si="13"/>
        <v>3.1633237822349569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384.6</v>
      </c>
      <c r="AF38" s="13">
        <f>VLOOKUP(A:A,[1]TDSheet!$A:$AF,32,0)</f>
        <v>346.8</v>
      </c>
      <c r="AG38" s="13">
        <f>VLOOKUP(A:A,[1]TDSheet!$A:$AG,33,0)</f>
        <v>341</v>
      </c>
      <c r="AH38" s="13">
        <f>VLOOKUP(A:A,[3]TDSheet!$A:$D,4,0)</f>
        <v>494</v>
      </c>
      <c r="AI38" s="13" t="str">
        <f>VLOOKUP(A:A,[1]TDSheet!$A:$AI,35,0)</f>
        <v>декяб</v>
      </c>
      <c r="AJ38" s="13">
        <f t="shared" si="14"/>
        <v>192.5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12</v>
      </c>
      <c r="C39" s="8">
        <v>1352</v>
      </c>
      <c r="D39" s="8">
        <v>9315</v>
      </c>
      <c r="E39" s="17">
        <v>4064</v>
      </c>
      <c r="F39" s="17">
        <v>1245</v>
      </c>
      <c r="G39" s="1" t="str">
        <f>VLOOKUP(A:A,[1]TDSheet!$A:$G,7,0)</f>
        <v>неакк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3160</v>
      </c>
      <c r="K39" s="13">
        <f t="shared" si="10"/>
        <v>904</v>
      </c>
      <c r="L39" s="13">
        <f>VLOOKUP(A:A,[1]TDSheet!$A:$M,13,0)</f>
        <v>800</v>
      </c>
      <c r="M39" s="13">
        <f>VLOOKUP(A:A,[1]TDSheet!$A:$N,14,0)</f>
        <v>1700</v>
      </c>
      <c r="N39" s="13">
        <f>VLOOKUP(A:A,[1]TDSheet!$A:$O,15,0)</f>
        <v>1000</v>
      </c>
      <c r="O39" s="13">
        <f>VLOOKUP(A:A,[1]TDSheet!$A:$P,16,0)</f>
        <v>0</v>
      </c>
      <c r="P39" s="13">
        <f>VLOOKUP(A:A,[1]TDSheet!$A:$X,24,0)</f>
        <v>0</v>
      </c>
      <c r="Q39" s="13"/>
      <c r="R39" s="13"/>
      <c r="S39" s="13"/>
      <c r="T39" s="13"/>
      <c r="U39" s="13"/>
      <c r="V39" s="13"/>
      <c r="W39" s="13">
        <f t="shared" si="11"/>
        <v>666.4</v>
      </c>
      <c r="X39" s="15">
        <v>1250</v>
      </c>
      <c r="Y39" s="16">
        <f t="shared" si="12"/>
        <v>8.9960984393757499</v>
      </c>
      <c r="Z39" s="13">
        <f t="shared" si="13"/>
        <v>1.868247298919568</v>
      </c>
      <c r="AA39" s="13"/>
      <c r="AB39" s="13"/>
      <c r="AC39" s="13"/>
      <c r="AD39" s="13">
        <f>VLOOKUP(A:A,[1]TDSheet!$A:$AD,30,0)</f>
        <v>732</v>
      </c>
      <c r="AE39" s="13">
        <f>VLOOKUP(A:A,[1]TDSheet!$A:$AE,31,0)</f>
        <v>606.6</v>
      </c>
      <c r="AF39" s="13">
        <f>VLOOKUP(A:A,[1]TDSheet!$A:$AF,32,0)</f>
        <v>499.6</v>
      </c>
      <c r="AG39" s="13">
        <f>VLOOKUP(A:A,[1]TDSheet!$A:$AG,33,0)</f>
        <v>555.20000000000005</v>
      </c>
      <c r="AH39" s="13">
        <f>VLOOKUP(A:A,[3]TDSheet!$A:$D,4,0)</f>
        <v>465</v>
      </c>
      <c r="AI39" s="13">
        <f>VLOOKUP(A:A,[1]TDSheet!$A:$AI,35,0)</f>
        <v>0</v>
      </c>
      <c r="AJ39" s="13">
        <f t="shared" si="14"/>
        <v>500</v>
      </c>
      <c r="AK39" s="13"/>
      <c r="AL39" s="13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4117</v>
      </c>
      <c r="D40" s="8">
        <v>3510</v>
      </c>
      <c r="E40" s="8">
        <v>4427</v>
      </c>
      <c r="F40" s="8">
        <v>3113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4503</v>
      </c>
      <c r="K40" s="13">
        <f t="shared" si="10"/>
        <v>-76</v>
      </c>
      <c r="L40" s="13">
        <f>VLOOKUP(A:A,[1]TDSheet!$A:$M,13,0)</f>
        <v>1200</v>
      </c>
      <c r="M40" s="13">
        <f>VLOOKUP(A:A,[1]TDSheet!$A:$N,14,0)</f>
        <v>500</v>
      </c>
      <c r="N40" s="13">
        <f>VLOOKUP(A:A,[1]TDSheet!$A:$O,15,0)</f>
        <v>1200</v>
      </c>
      <c r="O40" s="13">
        <f>VLOOKUP(A:A,[1]TDSheet!$A:$P,16,0)</f>
        <v>0</v>
      </c>
      <c r="P40" s="13">
        <f>VLOOKUP(A:A,[1]TDSheet!$A:$X,24,0)</f>
        <v>0</v>
      </c>
      <c r="Q40" s="13"/>
      <c r="R40" s="13"/>
      <c r="S40" s="13"/>
      <c r="T40" s="13"/>
      <c r="U40" s="13"/>
      <c r="V40" s="13"/>
      <c r="W40" s="13">
        <f t="shared" si="11"/>
        <v>785.4</v>
      </c>
      <c r="X40" s="15">
        <v>1100</v>
      </c>
      <c r="Y40" s="16">
        <f t="shared" si="12"/>
        <v>9.0565317035905277</v>
      </c>
      <c r="Z40" s="13">
        <f t="shared" si="13"/>
        <v>3.9635854341736696</v>
      </c>
      <c r="AA40" s="13"/>
      <c r="AB40" s="13"/>
      <c r="AC40" s="13"/>
      <c r="AD40" s="13">
        <f>VLOOKUP(A:A,[1]TDSheet!$A:$AD,30,0)</f>
        <v>500</v>
      </c>
      <c r="AE40" s="13">
        <f>VLOOKUP(A:A,[1]TDSheet!$A:$AE,31,0)</f>
        <v>1049</v>
      </c>
      <c r="AF40" s="13">
        <f>VLOOKUP(A:A,[1]TDSheet!$A:$AF,32,0)</f>
        <v>951.6</v>
      </c>
      <c r="AG40" s="13">
        <f>VLOOKUP(A:A,[1]TDSheet!$A:$AG,33,0)</f>
        <v>858.2</v>
      </c>
      <c r="AH40" s="13">
        <f>VLOOKUP(A:A,[3]TDSheet!$A:$D,4,0)</f>
        <v>996</v>
      </c>
      <c r="AI40" s="13" t="str">
        <f>VLOOKUP(A:A,[1]TDSheet!$A:$AI,35,0)</f>
        <v>проддек</v>
      </c>
      <c r="AJ40" s="13">
        <f t="shared" si="14"/>
        <v>495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501.09</v>
      </c>
      <c r="D41" s="8">
        <v>335.363</v>
      </c>
      <c r="E41" s="8">
        <v>623.41600000000005</v>
      </c>
      <c r="F41" s="8">
        <v>200.655</v>
      </c>
      <c r="G41" s="1" t="str">
        <f>VLOOKUP(A:A,[1]TDSheet!$A:$G,7,0)</f>
        <v>оконч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586.23099999999999</v>
      </c>
      <c r="K41" s="13">
        <f t="shared" si="10"/>
        <v>37.185000000000059</v>
      </c>
      <c r="L41" s="13">
        <f>VLOOKUP(A:A,[1]TDSheet!$A:$M,13,0)</f>
        <v>150</v>
      </c>
      <c r="M41" s="13">
        <f>VLOOKUP(A:A,[1]TDSheet!$A:$N,14,0)</f>
        <v>380</v>
      </c>
      <c r="N41" s="13">
        <f>VLOOKUP(A:A,[1]TDSheet!$A:$O,15,0)</f>
        <v>180</v>
      </c>
      <c r="O41" s="13">
        <f>VLOOKUP(A:A,[1]TDSheet!$A:$P,16,0)</f>
        <v>0</v>
      </c>
      <c r="P41" s="13">
        <f>VLOOKUP(A:A,[1]TDSheet!$A:$X,24,0)</f>
        <v>0</v>
      </c>
      <c r="Q41" s="13"/>
      <c r="R41" s="13"/>
      <c r="S41" s="13"/>
      <c r="T41" s="13"/>
      <c r="U41" s="13"/>
      <c r="V41" s="13"/>
      <c r="W41" s="13">
        <f t="shared" si="11"/>
        <v>124.68320000000001</v>
      </c>
      <c r="X41" s="15">
        <v>220</v>
      </c>
      <c r="Y41" s="16">
        <f t="shared" si="12"/>
        <v>9.068222503111885</v>
      </c>
      <c r="Z41" s="13">
        <f t="shared" si="13"/>
        <v>1.6093186572048197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169.42599999999999</v>
      </c>
      <c r="AF41" s="13">
        <f>VLOOKUP(A:A,[1]TDSheet!$A:$AF,32,0)</f>
        <v>120.7542</v>
      </c>
      <c r="AG41" s="13">
        <f>VLOOKUP(A:A,[1]TDSheet!$A:$AG,33,0)</f>
        <v>116.1828</v>
      </c>
      <c r="AH41" s="13">
        <f>VLOOKUP(A:A,[3]TDSheet!$A:$D,4,0)</f>
        <v>125.821</v>
      </c>
      <c r="AI41" s="13">
        <f>VLOOKUP(A:A,[1]TDSheet!$A:$AI,35,0)</f>
        <v>0</v>
      </c>
      <c r="AJ41" s="13">
        <f t="shared" si="14"/>
        <v>220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12</v>
      </c>
      <c r="C42" s="8">
        <v>1436</v>
      </c>
      <c r="D42" s="8">
        <v>24</v>
      </c>
      <c r="E42" s="8">
        <v>479</v>
      </c>
      <c r="F42" s="8">
        <v>969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490</v>
      </c>
      <c r="K42" s="13">
        <f t="shared" si="10"/>
        <v>-11</v>
      </c>
      <c r="L42" s="13">
        <f>VLOOKUP(A:A,[1]TDSheet!$A:$M,13,0)</f>
        <v>1000</v>
      </c>
      <c r="M42" s="13">
        <f>VLOOKUP(A:A,[1]TDSheet!$A:$N,14,0)</f>
        <v>0</v>
      </c>
      <c r="N42" s="13">
        <f>VLOOKUP(A:A,[1]TDSheet!$A:$O,15,0)</f>
        <v>0</v>
      </c>
      <c r="O42" s="13">
        <f>VLOOKUP(A:A,[1]TDSheet!$A:$P,16,0)</f>
        <v>0</v>
      </c>
      <c r="P42" s="13">
        <f>VLOOKUP(A:A,[1]TDSheet!$A:$X,24,0)</f>
        <v>0</v>
      </c>
      <c r="Q42" s="13"/>
      <c r="R42" s="13"/>
      <c r="S42" s="13"/>
      <c r="T42" s="13"/>
      <c r="U42" s="13"/>
      <c r="V42" s="13"/>
      <c r="W42" s="13">
        <f t="shared" si="11"/>
        <v>95.8</v>
      </c>
      <c r="X42" s="15"/>
      <c r="Y42" s="16">
        <f t="shared" si="12"/>
        <v>20.553235908141964</v>
      </c>
      <c r="Z42" s="13">
        <f t="shared" si="13"/>
        <v>10.11482254697286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138.19999999999999</v>
      </c>
      <c r="AF42" s="13">
        <f>VLOOKUP(A:A,[1]TDSheet!$A:$AF,32,0)</f>
        <v>97</v>
      </c>
      <c r="AG42" s="13">
        <f>VLOOKUP(A:A,[1]TDSheet!$A:$AG,33,0)</f>
        <v>100</v>
      </c>
      <c r="AH42" s="13">
        <f>VLOOKUP(A:A,[3]TDSheet!$A:$D,4,0)</f>
        <v>80</v>
      </c>
      <c r="AI42" s="13">
        <f>VLOOKUP(A:A,[1]TDSheet!$A:$AI,35,0)</f>
        <v>0</v>
      </c>
      <c r="AJ42" s="13">
        <f t="shared" si="14"/>
        <v>0</v>
      </c>
      <c r="AK42" s="13"/>
      <c r="AL42" s="13"/>
    </row>
    <row r="43" spans="1:38" s="1" customFormat="1" ht="21.95" customHeight="1" outlineLevel="1" x14ac:dyDescent="0.2">
      <c r="A43" s="7" t="s">
        <v>46</v>
      </c>
      <c r="B43" s="7" t="s">
        <v>12</v>
      </c>
      <c r="C43" s="8">
        <v>793</v>
      </c>
      <c r="D43" s="8">
        <v>1245</v>
      </c>
      <c r="E43" s="8">
        <v>1222</v>
      </c>
      <c r="F43" s="8">
        <v>768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1268</v>
      </c>
      <c r="K43" s="13">
        <f t="shared" si="10"/>
        <v>-46</v>
      </c>
      <c r="L43" s="13">
        <f>VLOOKUP(A:A,[1]TDSheet!$A:$M,13,0)</f>
        <v>300</v>
      </c>
      <c r="M43" s="13">
        <f>VLOOKUP(A:A,[1]TDSheet!$A:$N,14,0)</f>
        <v>400</v>
      </c>
      <c r="N43" s="13">
        <f>VLOOKUP(A:A,[1]TDSheet!$A:$O,15,0)</f>
        <v>400</v>
      </c>
      <c r="O43" s="13">
        <f>VLOOKUP(A:A,[1]TDSheet!$A:$P,16,0)</f>
        <v>0</v>
      </c>
      <c r="P43" s="13">
        <f>VLOOKUP(A:A,[1]TDSheet!$A:$X,24,0)</f>
        <v>0</v>
      </c>
      <c r="Q43" s="13"/>
      <c r="R43" s="13"/>
      <c r="S43" s="13"/>
      <c r="T43" s="13"/>
      <c r="U43" s="13"/>
      <c r="V43" s="13"/>
      <c r="W43" s="13">
        <f t="shared" si="11"/>
        <v>244.4</v>
      </c>
      <c r="X43" s="15">
        <v>330</v>
      </c>
      <c r="Y43" s="16">
        <f t="shared" si="12"/>
        <v>8.9934533551554825</v>
      </c>
      <c r="Z43" s="13">
        <f t="shared" si="13"/>
        <v>3.1423895253682486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228.8</v>
      </c>
      <c r="AF43" s="13">
        <f>VLOOKUP(A:A,[1]TDSheet!$A:$AF,32,0)</f>
        <v>223.6</v>
      </c>
      <c r="AG43" s="13">
        <f>VLOOKUP(A:A,[1]TDSheet!$A:$AG,33,0)</f>
        <v>239.6</v>
      </c>
      <c r="AH43" s="13">
        <f>VLOOKUP(A:A,[3]TDSheet!$A:$D,4,0)</f>
        <v>193</v>
      </c>
      <c r="AI43" s="13">
        <f>VLOOKUP(A:A,[1]TDSheet!$A:$AI,35,0)</f>
        <v>0</v>
      </c>
      <c r="AJ43" s="13">
        <f t="shared" si="14"/>
        <v>115.49999999999999</v>
      </c>
      <c r="AK43" s="13"/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138.459</v>
      </c>
      <c r="D44" s="8">
        <v>237.69200000000001</v>
      </c>
      <c r="E44" s="8">
        <v>200.41900000000001</v>
      </c>
      <c r="F44" s="8">
        <v>169.96700000000001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202.524</v>
      </c>
      <c r="K44" s="13">
        <f t="shared" si="10"/>
        <v>-2.1049999999999898</v>
      </c>
      <c r="L44" s="13">
        <f>VLOOKUP(A:A,[1]TDSheet!$A:$M,13,0)</f>
        <v>70</v>
      </c>
      <c r="M44" s="13">
        <f>VLOOKUP(A:A,[1]TDSheet!$A:$N,14,0)</f>
        <v>30</v>
      </c>
      <c r="N44" s="13">
        <f>VLOOKUP(A:A,[1]TDSheet!$A:$O,15,0)</f>
        <v>50</v>
      </c>
      <c r="O44" s="13">
        <f>VLOOKUP(A:A,[1]TDSheet!$A:$P,16,0)</f>
        <v>0</v>
      </c>
      <c r="P44" s="13">
        <f>VLOOKUP(A:A,[1]TDSheet!$A:$X,24,0)</f>
        <v>0</v>
      </c>
      <c r="Q44" s="13"/>
      <c r="R44" s="13"/>
      <c r="S44" s="13"/>
      <c r="T44" s="13"/>
      <c r="U44" s="13"/>
      <c r="V44" s="13"/>
      <c r="W44" s="13">
        <f t="shared" si="11"/>
        <v>40.083800000000004</v>
      </c>
      <c r="X44" s="15">
        <v>50</v>
      </c>
      <c r="Y44" s="16">
        <f t="shared" si="12"/>
        <v>9.2298384883668696</v>
      </c>
      <c r="Z44" s="13">
        <f t="shared" si="13"/>
        <v>4.2402915891207922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53.890200000000007</v>
      </c>
      <c r="AF44" s="13">
        <f>VLOOKUP(A:A,[1]TDSheet!$A:$AF,32,0)</f>
        <v>45.470800000000004</v>
      </c>
      <c r="AG44" s="13">
        <f>VLOOKUP(A:A,[1]TDSheet!$A:$AG,33,0)</f>
        <v>45.036799999999999</v>
      </c>
      <c r="AH44" s="13">
        <f>VLOOKUP(A:A,[3]TDSheet!$A:$D,4,0)</f>
        <v>58.286999999999999</v>
      </c>
      <c r="AI44" s="13">
        <f>VLOOKUP(A:A,[1]TDSheet!$A:$AI,35,0)</f>
        <v>0</v>
      </c>
      <c r="AJ44" s="13">
        <f t="shared" si="14"/>
        <v>50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12</v>
      </c>
      <c r="C45" s="8">
        <v>1303</v>
      </c>
      <c r="D45" s="8">
        <v>989</v>
      </c>
      <c r="E45" s="8">
        <v>1284</v>
      </c>
      <c r="F45" s="8">
        <v>958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1633</v>
      </c>
      <c r="K45" s="13">
        <f t="shared" si="10"/>
        <v>-349</v>
      </c>
      <c r="L45" s="13">
        <f>VLOOKUP(A:A,[1]TDSheet!$A:$M,13,0)</f>
        <v>400</v>
      </c>
      <c r="M45" s="13">
        <f>VLOOKUP(A:A,[1]TDSheet!$A:$N,14,0)</f>
        <v>800</v>
      </c>
      <c r="N45" s="13">
        <f>VLOOKUP(A:A,[1]TDSheet!$A:$O,15,0)</f>
        <v>500</v>
      </c>
      <c r="O45" s="13">
        <f>VLOOKUP(A:A,[1]TDSheet!$A:$P,16,0)</f>
        <v>0</v>
      </c>
      <c r="P45" s="13">
        <f>VLOOKUP(A:A,[1]TDSheet!$A:$X,24,0)</f>
        <v>0</v>
      </c>
      <c r="Q45" s="13"/>
      <c r="R45" s="13"/>
      <c r="S45" s="13"/>
      <c r="T45" s="13"/>
      <c r="U45" s="13"/>
      <c r="V45" s="13"/>
      <c r="W45" s="13">
        <f t="shared" si="11"/>
        <v>256.8</v>
      </c>
      <c r="X45" s="15"/>
      <c r="Y45" s="16">
        <f t="shared" si="12"/>
        <v>10.350467289719626</v>
      </c>
      <c r="Z45" s="13">
        <f t="shared" si="13"/>
        <v>3.7305295950155761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333.6</v>
      </c>
      <c r="AF45" s="13">
        <f>VLOOKUP(A:A,[1]TDSheet!$A:$AF,32,0)</f>
        <v>298.2</v>
      </c>
      <c r="AG45" s="13">
        <f>VLOOKUP(A:A,[1]TDSheet!$A:$AG,33,0)</f>
        <v>264.8</v>
      </c>
      <c r="AH45" s="13">
        <f>VLOOKUP(A:A,[3]TDSheet!$A:$D,4,0)</f>
        <v>262</v>
      </c>
      <c r="AI45" s="19" t="s">
        <v>152</v>
      </c>
      <c r="AJ45" s="13">
        <f t="shared" si="14"/>
        <v>0</v>
      </c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12</v>
      </c>
      <c r="C46" s="8">
        <v>2125</v>
      </c>
      <c r="D46" s="8">
        <v>1876</v>
      </c>
      <c r="E46" s="8">
        <v>2529</v>
      </c>
      <c r="F46" s="8">
        <v>1417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2580</v>
      </c>
      <c r="K46" s="13">
        <f t="shared" si="10"/>
        <v>-51</v>
      </c>
      <c r="L46" s="13">
        <f>VLOOKUP(A:A,[1]TDSheet!$A:$M,13,0)</f>
        <v>700</v>
      </c>
      <c r="M46" s="13">
        <f>VLOOKUP(A:A,[1]TDSheet!$A:$N,14,0)</f>
        <v>900</v>
      </c>
      <c r="N46" s="13">
        <f>VLOOKUP(A:A,[1]TDSheet!$A:$O,15,0)</f>
        <v>800</v>
      </c>
      <c r="O46" s="13">
        <f>VLOOKUP(A:A,[1]TDSheet!$A:$P,16,0)</f>
        <v>0</v>
      </c>
      <c r="P46" s="13">
        <f>VLOOKUP(A:A,[1]TDSheet!$A:$X,24,0)</f>
        <v>0</v>
      </c>
      <c r="Q46" s="13"/>
      <c r="R46" s="13"/>
      <c r="S46" s="13"/>
      <c r="T46" s="13"/>
      <c r="U46" s="13"/>
      <c r="V46" s="13"/>
      <c r="W46" s="13">
        <f t="shared" si="11"/>
        <v>505.8</v>
      </c>
      <c r="X46" s="15">
        <v>750</v>
      </c>
      <c r="Y46" s="16">
        <f t="shared" si="12"/>
        <v>9.0292605773032815</v>
      </c>
      <c r="Z46" s="13">
        <f t="shared" si="13"/>
        <v>2.801502570185844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582</v>
      </c>
      <c r="AF46" s="13">
        <f>VLOOKUP(A:A,[1]TDSheet!$A:$AF,32,0)</f>
        <v>505</v>
      </c>
      <c r="AG46" s="13">
        <f>VLOOKUP(A:A,[1]TDSheet!$A:$AG,33,0)</f>
        <v>479.4</v>
      </c>
      <c r="AH46" s="13">
        <f>VLOOKUP(A:A,[3]TDSheet!$A:$D,4,0)</f>
        <v>562</v>
      </c>
      <c r="AI46" s="13">
        <f>VLOOKUP(A:A,[1]TDSheet!$A:$AI,35,0)</f>
        <v>0</v>
      </c>
      <c r="AJ46" s="13">
        <f t="shared" si="14"/>
        <v>300</v>
      </c>
      <c r="AK46" s="13"/>
      <c r="AL46" s="13"/>
    </row>
    <row r="47" spans="1:38" s="1" customFormat="1" ht="21.95" customHeight="1" outlineLevel="1" x14ac:dyDescent="0.2">
      <c r="A47" s="7" t="s">
        <v>50</v>
      </c>
      <c r="B47" s="7" t="s">
        <v>8</v>
      </c>
      <c r="C47" s="8">
        <v>57.395000000000003</v>
      </c>
      <c r="D47" s="8">
        <v>91.388999999999996</v>
      </c>
      <c r="E47" s="8">
        <v>83.861000000000004</v>
      </c>
      <c r="F47" s="8">
        <v>59.813000000000002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88.531999999999996</v>
      </c>
      <c r="K47" s="13">
        <f t="shared" si="10"/>
        <v>-4.6709999999999923</v>
      </c>
      <c r="L47" s="13">
        <f>VLOOKUP(A:A,[1]TDSheet!$A:$M,13,0)</f>
        <v>20</v>
      </c>
      <c r="M47" s="13">
        <f>VLOOKUP(A:A,[1]TDSheet!$A:$N,14,0)</f>
        <v>0</v>
      </c>
      <c r="N47" s="13">
        <f>VLOOKUP(A:A,[1]TDSheet!$A:$O,15,0)</f>
        <v>0</v>
      </c>
      <c r="O47" s="13">
        <f>VLOOKUP(A:A,[1]TDSheet!$A:$P,16,0)</f>
        <v>0</v>
      </c>
      <c r="P47" s="13">
        <f>VLOOKUP(A:A,[1]TDSheet!$A:$X,24,0)</f>
        <v>0</v>
      </c>
      <c r="Q47" s="13"/>
      <c r="R47" s="13"/>
      <c r="S47" s="13"/>
      <c r="T47" s="13"/>
      <c r="U47" s="13"/>
      <c r="V47" s="13"/>
      <c r="W47" s="13">
        <f t="shared" si="11"/>
        <v>16.772200000000002</v>
      </c>
      <c r="X47" s="15">
        <v>70</v>
      </c>
      <c r="Y47" s="16">
        <f t="shared" si="12"/>
        <v>8.9322211755166272</v>
      </c>
      <c r="Z47" s="13">
        <f t="shared" si="13"/>
        <v>3.5661988290146787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19.212</v>
      </c>
      <c r="AF47" s="13">
        <f>VLOOKUP(A:A,[1]TDSheet!$A:$AF,32,0)</f>
        <v>15.231999999999999</v>
      </c>
      <c r="AG47" s="13">
        <f>VLOOKUP(A:A,[1]TDSheet!$A:$AG,33,0)</f>
        <v>15.966800000000001</v>
      </c>
      <c r="AH47" s="13">
        <f>VLOOKUP(A:A,[3]TDSheet!$A:$D,4,0)</f>
        <v>34.299999999999997</v>
      </c>
      <c r="AI47" s="13">
        <f>VLOOKUP(A:A,[1]TDSheet!$A:$AI,35,0)</f>
        <v>0</v>
      </c>
      <c r="AJ47" s="13">
        <f t="shared" si="14"/>
        <v>70</v>
      </c>
      <c r="AK47" s="13"/>
      <c r="AL47" s="13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203.71600000000001</v>
      </c>
      <c r="D48" s="8">
        <v>129.78</v>
      </c>
      <c r="E48" s="8">
        <v>164.119</v>
      </c>
      <c r="F48" s="8">
        <v>157.08000000000001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183.48699999999999</v>
      </c>
      <c r="K48" s="13">
        <f t="shared" si="10"/>
        <v>-19.367999999999995</v>
      </c>
      <c r="L48" s="13">
        <f>VLOOKUP(A:A,[1]TDSheet!$A:$M,13,0)</f>
        <v>50</v>
      </c>
      <c r="M48" s="13">
        <f>VLOOKUP(A:A,[1]TDSheet!$A:$N,14,0)</f>
        <v>30</v>
      </c>
      <c r="N48" s="13">
        <f>VLOOKUP(A:A,[1]TDSheet!$A:$O,15,0)</f>
        <v>50</v>
      </c>
      <c r="O48" s="13">
        <f>VLOOKUP(A:A,[1]TDSheet!$A:$P,16,0)</f>
        <v>0</v>
      </c>
      <c r="P48" s="13">
        <f>VLOOKUP(A:A,[1]TDSheet!$A:$X,24,0)</f>
        <v>0</v>
      </c>
      <c r="Q48" s="13"/>
      <c r="R48" s="13"/>
      <c r="S48" s="13"/>
      <c r="T48" s="13"/>
      <c r="U48" s="13"/>
      <c r="V48" s="13"/>
      <c r="W48" s="13">
        <f t="shared" si="11"/>
        <v>32.823799999999999</v>
      </c>
      <c r="X48" s="15">
        <v>20</v>
      </c>
      <c r="Y48" s="16">
        <f t="shared" si="12"/>
        <v>9.3554067475429434</v>
      </c>
      <c r="Z48" s="13">
        <f t="shared" si="13"/>
        <v>4.7855519470628023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39.494199999999999</v>
      </c>
      <c r="AF48" s="13">
        <f>VLOOKUP(A:A,[1]TDSheet!$A:$AF,32,0)</f>
        <v>35.011800000000001</v>
      </c>
      <c r="AG48" s="13">
        <f>VLOOKUP(A:A,[1]TDSheet!$A:$AG,33,0)</f>
        <v>38.061799999999998</v>
      </c>
      <c r="AH48" s="13">
        <f>VLOOKUP(A:A,[3]TDSheet!$A:$D,4,0)</f>
        <v>47.067999999999998</v>
      </c>
      <c r="AI48" s="13">
        <f>VLOOKUP(A:A,[1]TDSheet!$A:$AI,35,0)</f>
        <v>0</v>
      </c>
      <c r="AJ48" s="13">
        <f t="shared" si="14"/>
        <v>20</v>
      </c>
      <c r="AK48" s="13"/>
      <c r="AL48" s="13"/>
    </row>
    <row r="49" spans="1:38" s="1" customFormat="1" ht="21.95" customHeight="1" outlineLevel="1" x14ac:dyDescent="0.2">
      <c r="A49" s="7" t="s">
        <v>52</v>
      </c>
      <c r="B49" s="7" t="s">
        <v>12</v>
      </c>
      <c r="C49" s="8">
        <v>932</v>
      </c>
      <c r="D49" s="8">
        <v>904</v>
      </c>
      <c r="E49" s="8">
        <v>1263</v>
      </c>
      <c r="F49" s="8">
        <v>538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1284</v>
      </c>
      <c r="K49" s="13">
        <f t="shared" si="10"/>
        <v>-21</v>
      </c>
      <c r="L49" s="13">
        <f>VLOOKUP(A:A,[1]TDSheet!$A:$M,13,0)</f>
        <v>300</v>
      </c>
      <c r="M49" s="13">
        <f>VLOOKUP(A:A,[1]TDSheet!$A:$N,14,0)</f>
        <v>500</v>
      </c>
      <c r="N49" s="13">
        <f>VLOOKUP(A:A,[1]TDSheet!$A:$O,15,0)</f>
        <v>350</v>
      </c>
      <c r="O49" s="13">
        <f>VLOOKUP(A:A,[1]TDSheet!$A:$P,16,0)</f>
        <v>0</v>
      </c>
      <c r="P49" s="13">
        <f>VLOOKUP(A:A,[1]TDSheet!$A:$X,24,0)</f>
        <v>0</v>
      </c>
      <c r="Q49" s="13"/>
      <c r="R49" s="13"/>
      <c r="S49" s="13"/>
      <c r="T49" s="13"/>
      <c r="U49" s="13"/>
      <c r="V49" s="13"/>
      <c r="W49" s="13">
        <f t="shared" si="11"/>
        <v>252.6</v>
      </c>
      <c r="X49" s="15">
        <v>600</v>
      </c>
      <c r="Y49" s="16">
        <f t="shared" si="12"/>
        <v>9.0577988915281082</v>
      </c>
      <c r="Z49" s="13">
        <f t="shared" si="13"/>
        <v>2.1298495645288993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270</v>
      </c>
      <c r="AF49" s="13">
        <f>VLOOKUP(A:A,[1]TDSheet!$A:$AF,32,0)</f>
        <v>227.4</v>
      </c>
      <c r="AG49" s="13">
        <f>VLOOKUP(A:A,[1]TDSheet!$A:$AG,33,0)</f>
        <v>219.2</v>
      </c>
      <c r="AH49" s="13">
        <f>VLOOKUP(A:A,[3]TDSheet!$A:$D,4,0)</f>
        <v>245</v>
      </c>
      <c r="AI49" s="13">
        <f>VLOOKUP(A:A,[1]TDSheet!$A:$AI,35,0)</f>
        <v>0</v>
      </c>
      <c r="AJ49" s="13">
        <f t="shared" si="14"/>
        <v>210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1169</v>
      </c>
      <c r="D50" s="8">
        <v>1839</v>
      </c>
      <c r="E50" s="8">
        <v>1865</v>
      </c>
      <c r="F50" s="8">
        <v>1089</v>
      </c>
      <c r="G50" s="1" t="str">
        <f>VLOOKUP(A:A,[1]TDSheet!$A:$G,7,0)</f>
        <v>неакк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1911</v>
      </c>
      <c r="K50" s="13">
        <f t="shared" si="10"/>
        <v>-46</v>
      </c>
      <c r="L50" s="13">
        <f>VLOOKUP(A:A,[1]TDSheet!$A:$M,13,0)</f>
        <v>500</v>
      </c>
      <c r="M50" s="13">
        <f>VLOOKUP(A:A,[1]TDSheet!$A:$N,14,0)</f>
        <v>400</v>
      </c>
      <c r="N50" s="13">
        <f>VLOOKUP(A:A,[1]TDSheet!$A:$O,15,0)</f>
        <v>550</v>
      </c>
      <c r="O50" s="13">
        <f>VLOOKUP(A:A,[1]TDSheet!$A:$P,16,0)</f>
        <v>0</v>
      </c>
      <c r="P50" s="13">
        <f>VLOOKUP(A:A,[1]TDSheet!$A:$X,24,0)</f>
        <v>0</v>
      </c>
      <c r="Q50" s="13"/>
      <c r="R50" s="13"/>
      <c r="S50" s="13"/>
      <c r="T50" s="13"/>
      <c r="U50" s="13"/>
      <c r="V50" s="13"/>
      <c r="W50" s="13">
        <f t="shared" si="11"/>
        <v>373</v>
      </c>
      <c r="X50" s="15">
        <v>850</v>
      </c>
      <c r="Y50" s="16">
        <f t="shared" si="12"/>
        <v>9.0857908847184987</v>
      </c>
      <c r="Z50" s="13">
        <f t="shared" si="13"/>
        <v>2.9195710455764075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435.8</v>
      </c>
      <c r="AF50" s="13">
        <f>VLOOKUP(A:A,[1]TDSheet!$A:$AF,32,0)</f>
        <v>332.8</v>
      </c>
      <c r="AG50" s="13">
        <f>VLOOKUP(A:A,[1]TDSheet!$A:$AG,33,0)</f>
        <v>358</v>
      </c>
      <c r="AH50" s="13">
        <f>VLOOKUP(A:A,[3]TDSheet!$A:$D,4,0)</f>
        <v>432</v>
      </c>
      <c r="AI50" s="13">
        <f>VLOOKUP(A:A,[1]TDSheet!$A:$AI,35,0)</f>
        <v>0</v>
      </c>
      <c r="AJ50" s="13">
        <f t="shared" si="14"/>
        <v>297.5</v>
      </c>
      <c r="AK50" s="13"/>
      <c r="AL50" s="13"/>
    </row>
    <row r="51" spans="1:38" s="1" customFormat="1" ht="11.1" customHeight="1" outlineLevel="1" x14ac:dyDescent="0.2">
      <c r="A51" s="7" t="s">
        <v>54</v>
      </c>
      <c r="B51" s="7" t="s">
        <v>12</v>
      </c>
      <c r="C51" s="8">
        <v>720</v>
      </c>
      <c r="D51" s="8">
        <v>1024</v>
      </c>
      <c r="E51" s="8">
        <v>966</v>
      </c>
      <c r="F51" s="8">
        <v>746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1015</v>
      </c>
      <c r="K51" s="13">
        <f t="shared" si="10"/>
        <v>-49</v>
      </c>
      <c r="L51" s="13">
        <f>VLOOKUP(A:A,[1]TDSheet!$A:$M,13,0)</f>
        <v>300</v>
      </c>
      <c r="M51" s="13">
        <f>VLOOKUP(A:A,[1]TDSheet!$A:$N,14,0)</f>
        <v>170</v>
      </c>
      <c r="N51" s="13">
        <f>VLOOKUP(A:A,[1]TDSheet!$A:$O,15,0)</f>
        <v>300</v>
      </c>
      <c r="O51" s="13">
        <f>VLOOKUP(A:A,[1]TDSheet!$A:$P,16,0)</f>
        <v>0</v>
      </c>
      <c r="P51" s="13">
        <f>VLOOKUP(A:A,[1]TDSheet!$A:$X,24,0)</f>
        <v>0</v>
      </c>
      <c r="Q51" s="13"/>
      <c r="R51" s="13"/>
      <c r="S51" s="13"/>
      <c r="T51" s="13"/>
      <c r="U51" s="13"/>
      <c r="V51" s="13"/>
      <c r="W51" s="13">
        <f t="shared" si="11"/>
        <v>193.2</v>
      </c>
      <c r="X51" s="15">
        <v>250</v>
      </c>
      <c r="Y51" s="16">
        <f t="shared" si="12"/>
        <v>9.1407867494824018</v>
      </c>
      <c r="Z51" s="13">
        <f t="shared" si="13"/>
        <v>3.8612836438923397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248</v>
      </c>
      <c r="AF51" s="13">
        <f>VLOOKUP(A:A,[1]TDSheet!$A:$AF,32,0)</f>
        <v>195.8</v>
      </c>
      <c r="AG51" s="13">
        <f>VLOOKUP(A:A,[1]TDSheet!$A:$AG,33,0)</f>
        <v>207.4</v>
      </c>
      <c r="AH51" s="13">
        <f>VLOOKUP(A:A,[3]TDSheet!$A:$D,4,0)</f>
        <v>161</v>
      </c>
      <c r="AI51" s="13">
        <f>VLOOKUP(A:A,[1]TDSheet!$A:$AI,35,0)</f>
        <v>0</v>
      </c>
      <c r="AJ51" s="13">
        <f t="shared" si="14"/>
        <v>100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457.21899999999999</v>
      </c>
      <c r="D52" s="8">
        <v>108.949</v>
      </c>
      <c r="E52" s="8">
        <v>315.15600000000001</v>
      </c>
      <c r="F52" s="8">
        <v>222.52799999999999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338.19799999999998</v>
      </c>
      <c r="K52" s="13">
        <f t="shared" si="10"/>
        <v>-23.041999999999973</v>
      </c>
      <c r="L52" s="13">
        <f>VLOOKUP(A:A,[1]TDSheet!$A:$M,13,0)</f>
        <v>80</v>
      </c>
      <c r="M52" s="13">
        <f>VLOOKUP(A:A,[1]TDSheet!$A:$N,14,0)</f>
        <v>100</v>
      </c>
      <c r="N52" s="13">
        <f>VLOOKUP(A:A,[1]TDSheet!$A:$O,15,0)</f>
        <v>100</v>
      </c>
      <c r="O52" s="13">
        <f>VLOOKUP(A:A,[1]TDSheet!$A:$P,16,0)</f>
        <v>0</v>
      </c>
      <c r="P52" s="13">
        <f>VLOOKUP(A:A,[1]TDSheet!$A:$X,24,0)</f>
        <v>0</v>
      </c>
      <c r="Q52" s="13"/>
      <c r="R52" s="13"/>
      <c r="S52" s="13"/>
      <c r="T52" s="13"/>
      <c r="U52" s="13"/>
      <c r="V52" s="13"/>
      <c r="W52" s="13">
        <f t="shared" si="11"/>
        <v>63.031199999999998</v>
      </c>
      <c r="X52" s="15">
        <v>70</v>
      </c>
      <c r="Y52" s="16">
        <f t="shared" si="12"/>
        <v>9.0832476614755873</v>
      </c>
      <c r="Z52" s="13">
        <f t="shared" si="13"/>
        <v>3.5304420667859726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77.754199999999997</v>
      </c>
      <c r="AF52" s="13">
        <f>VLOOKUP(A:A,[1]TDSheet!$A:$AF,32,0)</f>
        <v>68.542200000000008</v>
      </c>
      <c r="AG52" s="13">
        <f>VLOOKUP(A:A,[1]TDSheet!$A:$AG,33,0)</f>
        <v>61.963800000000006</v>
      </c>
      <c r="AH52" s="13">
        <f>VLOOKUP(A:A,[3]TDSheet!$A:$D,4,0)</f>
        <v>61.609000000000002</v>
      </c>
      <c r="AI52" s="13">
        <f>VLOOKUP(A:A,[1]TDSheet!$A:$AI,35,0)</f>
        <v>0</v>
      </c>
      <c r="AJ52" s="13">
        <f t="shared" si="14"/>
        <v>70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717.84</v>
      </c>
      <c r="D53" s="8">
        <v>706.17700000000002</v>
      </c>
      <c r="E53" s="8">
        <v>836.74199999999996</v>
      </c>
      <c r="F53" s="8">
        <v>573.98500000000001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818.53099999999995</v>
      </c>
      <c r="K53" s="13">
        <f t="shared" si="10"/>
        <v>18.211000000000013</v>
      </c>
      <c r="L53" s="13">
        <f>VLOOKUP(A:A,[1]TDSheet!$A:$M,13,0)</f>
        <v>200</v>
      </c>
      <c r="M53" s="13">
        <f>VLOOKUP(A:A,[1]TDSheet!$A:$N,14,0)</f>
        <v>200</v>
      </c>
      <c r="N53" s="13">
        <f>VLOOKUP(A:A,[1]TDSheet!$A:$O,15,0)</f>
        <v>250</v>
      </c>
      <c r="O53" s="13">
        <f>VLOOKUP(A:A,[1]TDSheet!$A:$P,16,0)</f>
        <v>0</v>
      </c>
      <c r="P53" s="13">
        <f>VLOOKUP(A:A,[1]TDSheet!$A:$X,24,0)</f>
        <v>0</v>
      </c>
      <c r="Q53" s="13"/>
      <c r="R53" s="13"/>
      <c r="S53" s="13"/>
      <c r="T53" s="13"/>
      <c r="U53" s="13"/>
      <c r="V53" s="13"/>
      <c r="W53" s="13">
        <f t="shared" si="11"/>
        <v>167.3484</v>
      </c>
      <c r="X53" s="15">
        <v>300</v>
      </c>
      <c r="Y53" s="16">
        <f t="shared" si="12"/>
        <v>9.1066601174555615</v>
      </c>
      <c r="Z53" s="13">
        <f t="shared" si="13"/>
        <v>3.4298804171417236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174.45519999999999</v>
      </c>
      <c r="AF53" s="13">
        <f>VLOOKUP(A:A,[1]TDSheet!$A:$AF,32,0)</f>
        <v>167.7276</v>
      </c>
      <c r="AG53" s="13">
        <f>VLOOKUP(A:A,[1]TDSheet!$A:$AG,33,0)</f>
        <v>162.32400000000001</v>
      </c>
      <c r="AH53" s="13">
        <f>VLOOKUP(A:A,[3]TDSheet!$A:$D,4,0)</f>
        <v>218.94800000000001</v>
      </c>
      <c r="AI53" s="13" t="str">
        <f>VLOOKUP(A:A,[1]TDSheet!$A:$AI,35,0)</f>
        <v>оконч</v>
      </c>
      <c r="AJ53" s="13">
        <f t="shared" si="14"/>
        <v>300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98.995000000000005</v>
      </c>
      <c r="D54" s="8"/>
      <c r="E54" s="8">
        <v>52.569000000000003</v>
      </c>
      <c r="F54" s="8">
        <v>41.875999999999998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51.05</v>
      </c>
      <c r="K54" s="13">
        <f t="shared" si="10"/>
        <v>1.5190000000000055</v>
      </c>
      <c r="L54" s="13">
        <f>VLOOKUP(A:A,[1]TDSheet!$A:$M,13,0)</f>
        <v>0</v>
      </c>
      <c r="M54" s="13">
        <f>VLOOKUP(A:A,[1]TDSheet!$A:$N,14,0)</f>
        <v>20</v>
      </c>
      <c r="N54" s="13">
        <f>VLOOKUP(A:A,[1]TDSheet!$A:$O,15,0)</f>
        <v>20</v>
      </c>
      <c r="O54" s="13">
        <f>VLOOKUP(A:A,[1]TDSheet!$A:$P,16,0)</f>
        <v>0</v>
      </c>
      <c r="P54" s="13">
        <f>VLOOKUP(A:A,[1]TDSheet!$A:$X,24,0)</f>
        <v>0</v>
      </c>
      <c r="Q54" s="13"/>
      <c r="R54" s="13"/>
      <c r="S54" s="13"/>
      <c r="T54" s="13"/>
      <c r="U54" s="13"/>
      <c r="V54" s="13"/>
      <c r="W54" s="13">
        <f t="shared" si="11"/>
        <v>10.5138</v>
      </c>
      <c r="X54" s="15">
        <v>20</v>
      </c>
      <c r="Y54" s="16">
        <f t="shared" si="12"/>
        <v>9.6897411021704816</v>
      </c>
      <c r="Z54" s="13">
        <f t="shared" si="13"/>
        <v>3.9829557343681636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17.538399999999999</v>
      </c>
      <c r="AF54" s="13">
        <f>VLOOKUP(A:A,[1]TDSheet!$A:$AF,32,0)</f>
        <v>12.3026</v>
      </c>
      <c r="AG54" s="13">
        <f>VLOOKUP(A:A,[1]TDSheet!$A:$AG,33,0)</f>
        <v>10.507</v>
      </c>
      <c r="AH54" s="13">
        <f>VLOOKUP(A:A,[3]TDSheet!$A:$D,4,0)</f>
        <v>12.02</v>
      </c>
      <c r="AI54" s="13" t="str">
        <f>VLOOKUP(A:A,[1]TDSheet!$A:$AI,35,0)</f>
        <v>увел</v>
      </c>
      <c r="AJ54" s="13">
        <f t="shared" si="14"/>
        <v>20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44.302</v>
      </c>
      <c r="D55" s="8"/>
      <c r="E55" s="8">
        <v>7.8440000000000003</v>
      </c>
      <c r="F55" s="8">
        <v>3.5859999999999999</v>
      </c>
      <c r="G55" s="1" t="str">
        <f>VLOOKUP(A:A,[1]TDSheet!$A:$G,7,0)</f>
        <v>нов</v>
      </c>
      <c r="H55" s="1">
        <f>VLOOKUP(A:A,[1]TDSheet!$A:$H,8,0)</f>
        <v>0</v>
      </c>
      <c r="I55" s="1" t="e">
        <f>VLOOKUP(A:A,[1]TDSheet!$A:$I,9,0)</f>
        <v>#N/A</v>
      </c>
      <c r="J55" s="13">
        <f>VLOOKUP(A:A,[2]TDSheet!$A:$F,6,0)</f>
        <v>34.902999999999999</v>
      </c>
      <c r="K55" s="13">
        <f t="shared" si="10"/>
        <v>-27.058999999999997</v>
      </c>
      <c r="L55" s="13">
        <f>VLOOKUP(A:A,[1]TDSheet!$A:$M,13,0)</f>
        <v>0</v>
      </c>
      <c r="M55" s="13">
        <f>VLOOKUP(A:A,[1]TDSheet!$A:$N,14,0)</f>
        <v>0</v>
      </c>
      <c r="N55" s="13">
        <f>VLOOKUP(A:A,[1]TDSheet!$A:$O,15,0)</f>
        <v>0</v>
      </c>
      <c r="O55" s="13">
        <f>VLOOKUP(A:A,[1]TDSheet!$A:$P,16,0)</f>
        <v>0</v>
      </c>
      <c r="P55" s="13">
        <f>VLOOKUP(A:A,[1]TDSheet!$A:$X,24,0)</f>
        <v>0</v>
      </c>
      <c r="Q55" s="13"/>
      <c r="R55" s="13"/>
      <c r="S55" s="13"/>
      <c r="T55" s="13"/>
      <c r="U55" s="13"/>
      <c r="V55" s="13"/>
      <c r="W55" s="13">
        <f t="shared" si="11"/>
        <v>1.5688</v>
      </c>
      <c r="X55" s="15"/>
      <c r="Y55" s="16">
        <f t="shared" si="12"/>
        <v>2.285823559408465</v>
      </c>
      <c r="Z55" s="13">
        <f t="shared" si="13"/>
        <v>2.285823559408465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0.92460000000000009</v>
      </c>
      <c r="AF55" s="13">
        <f>VLOOKUP(A:A,[1]TDSheet!$A:$AF,32,0)</f>
        <v>1.2844</v>
      </c>
      <c r="AG55" s="13">
        <f>VLOOKUP(A:A,[1]TDSheet!$A:$AG,33,0)</f>
        <v>0.30559999999999998</v>
      </c>
      <c r="AH55" s="13">
        <f>VLOOKUP(A:A,[3]TDSheet!$A:$D,4,0)</f>
        <v>5</v>
      </c>
      <c r="AI55" s="13" t="str">
        <f>VLOOKUP(A:A,[1]TDSheet!$A:$AI,35,0)</f>
        <v>склад</v>
      </c>
      <c r="AJ55" s="13">
        <f t="shared" si="14"/>
        <v>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2625.7240000000002</v>
      </c>
      <c r="D56" s="8">
        <v>3394.4250000000002</v>
      </c>
      <c r="E56" s="8">
        <v>3531.2080000000001</v>
      </c>
      <c r="F56" s="8">
        <v>2476.652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3490.0619999999999</v>
      </c>
      <c r="K56" s="13">
        <f t="shared" si="10"/>
        <v>41.146000000000186</v>
      </c>
      <c r="L56" s="13">
        <f>VLOOKUP(A:A,[1]TDSheet!$A:$M,13,0)</f>
        <v>900</v>
      </c>
      <c r="M56" s="13">
        <f>VLOOKUP(A:A,[1]TDSheet!$A:$N,14,0)</f>
        <v>500</v>
      </c>
      <c r="N56" s="13">
        <f>VLOOKUP(A:A,[1]TDSheet!$A:$O,15,0)</f>
        <v>800</v>
      </c>
      <c r="O56" s="13">
        <f>VLOOKUP(A:A,[1]TDSheet!$A:$P,16,0)</f>
        <v>0</v>
      </c>
      <c r="P56" s="13">
        <f>VLOOKUP(A:A,[1]TDSheet!$A:$X,24,0)</f>
        <v>0</v>
      </c>
      <c r="Q56" s="13"/>
      <c r="R56" s="13"/>
      <c r="S56" s="13"/>
      <c r="T56" s="13"/>
      <c r="U56" s="13"/>
      <c r="V56" s="13"/>
      <c r="W56" s="13">
        <f t="shared" si="11"/>
        <v>706.24160000000006</v>
      </c>
      <c r="X56" s="15">
        <v>1700</v>
      </c>
      <c r="Y56" s="16">
        <f t="shared" si="12"/>
        <v>9.0289951767213932</v>
      </c>
      <c r="Z56" s="13">
        <f t="shared" si="13"/>
        <v>3.5068056030684116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721.47700000000009</v>
      </c>
      <c r="AF56" s="13">
        <f>VLOOKUP(A:A,[1]TDSheet!$A:$AF,32,0)</f>
        <v>709.70079999999996</v>
      </c>
      <c r="AG56" s="13">
        <f>VLOOKUP(A:A,[1]TDSheet!$A:$AG,33,0)</f>
        <v>721.7396</v>
      </c>
      <c r="AH56" s="13">
        <f>VLOOKUP(A:A,[3]TDSheet!$A:$D,4,0)</f>
        <v>969.63099999999997</v>
      </c>
      <c r="AI56" s="13" t="str">
        <f>VLOOKUP(A:A,[1]TDSheet!$A:$AI,35,0)</f>
        <v>оконч</v>
      </c>
      <c r="AJ56" s="13">
        <f t="shared" si="14"/>
        <v>1700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2209</v>
      </c>
      <c r="D57" s="8">
        <v>4259</v>
      </c>
      <c r="E57" s="8">
        <v>5024</v>
      </c>
      <c r="F57" s="8">
        <v>1384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5071</v>
      </c>
      <c r="K57" s="13">
        <f t="shared" si="10"/>
        <v>-47</v>
      </c>
      <c r="L57" s="13">
        <f>VLOOKUP(A:A,[1]TDSheet!$A:$M,13,0)</f>
        <v>700</v>
      </c>
      <c r="M57" s="13">
        <f>VLOOKUP(A:A,[1]TDSheet!$A:$N,14,0)</f>
        <v>600</v>
      </c>
      <c r="N57" s="13">
        <f>VLOOKUP(A:A,[1]TDSheet!$A:$O,15,0)</f>
        <v>800</v>
      </c>
      <c r="O57" s="13">
        <f>VLOOKUP(A:A,[1]TDSheet!$A:$P,16,0)</f>
        <v>0</v>
      </c>
      <c r="P57" s="13">
        <f>VLOOKUP(A:A,[1]TDSheet!$A:$X,24,0)</f>
        <v>0</v>
      </c>
      <c r="Q57" s="13"/>
      <c r="R57" s="13"/>
      <c r="S57" s="13"/>
      <c r="T57" s="13"/>
      <c r="U57" s="13"/>
      <c r="V57" s="13"/>
      <c r="W57" s="13">
        <f t="shared" si="11"/>
        <v>524.79999999999995</v>
      </c>
      <c r="X57" s="15">
        <v>1250</v>
      </c>
      <c r="Y57" s="16">
        <f t="shared" si="12"/>
        <v>9.0205792682926838</v>
      </c>
      <c r="Z57" s="13">
        <f t="shared" si="13"/>
        <v>2.6371951219512195</v>
      </c>
      <c r="AA57" s="13"/>
      <c r="AB57" s="13"/>
      <c r="AC57" s="13"/>
      <c r="AD57" s="13">
        <f>VLOOKUP(A:A,[1]TDSheet!$A:$AD,30,0)</f>
        <v>2400</v>
      </c>
      <c r="AE57" s="13">
        <f>VLOOKUP(A:A,[1]TDSheet!$A:$AE,31,0)</f>
        <v>551.6</v>
      </c>
      <c r="AF57" s="13">
        <f>VLOOKUP(A:A,[1]TDSheet!$A:$AF,32,0)</f>
        <v>526.4</v>
      </c>
      <c r="AG57" s="13">
        <f>VLOOKUP(A:A,[1]TDSheet!$A:$AG,33,0)</f>
        <v>490</v>
      </c>
      <c r="AH57" s="13">
        <f>VLOOKUP(A:A,[3]TDSheet!$A:$D,4,0)</f>
        <v>618</v>
      </c>
      <c r="AI57" s="13">
        <f>VLOOKUP(A:A,[1]TDSheet!$A:$AI,35,0)</f>
        <v>0</v>
      </c>
      <c r="AJ57" s="13">
        <f t="shared" si="14"/>
        <v>562.5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2569</v>
      </c>
      <c r="D58" s="8">
        <v>3861</v>
      </c>
      <c r="E58" s="8">
        <v>4129</v>
      </c>
      <c r="F58" s="8">
        <v>2244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4171</v>
      </c>
      <c r="K58" s="13">
        <f t="shared" si="10"/>
        <v>-42</v>
      </c>
      <c r="L58" s="13">
        <f>VLOOKUP(A:A,[1]TDSheet!$A:$M,13,0)</f>
        <v>200</v>
      </c>
      <c r="M58" s="13">
        <f>VLOOKUP(A:A,[1]TDSheet!$A:$N,14,0)</f>
        <v>1200</v>
      </c>
      <c r="N58" s="13">
        <f>VLOOKUP(A:A,[1]TDSheet!$A:$O,15,0)</f>
        <v>1100</v>
      </c>
      <c r="O58" s="13">
        <f>VLOOKUP(A:A,[1]TDSheet!$A:$P,16,0)</f>
        <v>0</v>
      </c>
      <c r="P58" s="13">
        <f>VLOOKUP(A:A,[1]TDSheet!$A:$X,24,0)</f>
        <v>1000</v>
      </c>
      <c r="Q58" s="13"/>
      <c r="R58" s="13"/>
      <c r="S58" s="13"/>
      <c r="T58" s="13"/>
      <c r="U58" s="13"/>
      <c r="V58" s="13"/>
      <c r="W58" s="13">
        <f t="shared" si="11"/>
        <v>825.8</v>
      </c>
      <c r="X58" s="15">
        <v>1700</v>
      </c>
      <c r="Y58" s="16">
        <f t="shared" si="12"/>
        <v>9.0142891741341735</v>
      </c>
      <c r="Z58" s="13">
        <f t="shared" si="13"/>
        <v>2.7173649794139019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610.4</v>
      </c>
      <c r="AF58" s="13">
        <f>VLOOKUP(A:A,[1]TDSheet!$A:$AF,32,0)</f>
        <v>608</v>
      </c>
      <c r="AG58" s="13">
        <f>VLOOKUP(A:A,[1]TDSheet!$A:$AG,33,0)</f>
        <v>658.2</v>
      </c>
      <c r="AH58" s="13">
        <f>VLOOKUP(A:A,[3]TDSheet!$A:$D,4,0)</f>
        <v>901</v>
      </c>
      <c r="AI58" s="13" t="str">
        <f>VLOOKUP(A:A,[1]TDSheet!$A:$AI,35,0)</f>
        <v>проддек</v>
      </c>
      <c r="AJ58" s="13">
        <f t="shared" si="14"/>
        <v>765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1143</v>
      </c>
      <c r="D59" s="8">
        <v>949</v>
      </c>
      <c r="E59" s="8">
        <v>1470</v>
      </c>
      <c r="F59" s="8">
        <v>597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1465</v>
      </c>
      <c r="K59" s="13">
        <f t="shared" si="10"/>
        <v>5</v>
      </c>
      <c r="L59" s="13">
        <f>VLOOKUP(A:A,[1]TDSheet!$A:$M,13,0)</f>
        <v>300</v>
      </c>
      <c r="M59" s="13">
        <f>VLOOKUP(A:A,[1]TDSheet!$A:$N,14,0)</f>
        <v>400</v>
      </c>
      <c r="N59" s="13">
        <f>VLOOKUP(A:A,[1]TDSheet!$A:$O,15,0)</f>
        <v>300</v>
      </c>
      <c r="O59" s="13">
        <f>VLOOKUP(A:A,[1]TDSheet!$A:$P,16,0)</f>
        <v>0</v>
      </c>
      <c r="P59" s="13">
        <f>VLOOKUP(A:A,[1]TDSheet!$A:$X,24,0)</f>
        <v>0</v>
      </c>
      <c r="Q59" s="13"/>
      <c r="R59" s="13"/>
      <c r="S59" s="13"/>
      <c r="T59" s="13"/>
      <c r="U59" s="13"/>
      <c r="V59" s="13"/>
      <c r="W59" s="13">
        <f t="shared" si="11"/>
        <v>294</v>
      </c>
      <c r="X59" s="15">
        <v>1050</v>
      </c>
      <c r="Y59" s="16">
        <f t="shared" si="12"/>
        <v>9.0034013605442169</v>
      </c>
      <c r="Z59" s="13">
        <f t="shared" si="13"/>
        <v>2.0306122448979593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317</v>
      </c>
      <c r="AF59" s="13">
        <f>VLOOKUP(A:A,[1]TDSheet!$A:$AF,32,0)</f>
        <v>273.8</v>
      </c>
      <c r="AG59" s="13">
        <f>VLOOKUP(A:A,[1]TDSheet!$A:$AG,33,0)</f>
        <v>245.6</v>
      </c>
      <c r="AH59" s="13">
        <f>VLOOKUP(A:A,[3]TDSheet!$A:$D,4,0)</f>
        <v>423</v>
      </c>
      <c r="AI59" s="13">
        <f>VLOOKUP(A:A,[1]TDSheet!$A:$AI,35,0)</f>
        <v>0</v>
      </c>
      <c r="AJ59" s="13">
        <f t="shared" si="14"/>
        <v>472.5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451</v>
      </c>
      <c r="D60" s="8">
        <v>327</v>
      </c>
      <c r="E60" s="8">
        <v>520</v>
      </c>
      <c r="F60" s="8">
        <v>242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579</v>
      </c>
      <c r="K60" s="13">
        <f t="shared" si="10"/>
        <v>-59</v>
      </c>
      <c r="L60" s="13">
        <f>VLOOKUP(A:A,[1]TDSheet!$A:$M,13,0)</f>
        <v>130</v>
      </c>
      <c r="M60" s="13">
        <f>VLOOKUP(A:A,[1]TDSheet!$A:$N,14,0)</f>
        <v>250</v>
      </c>
      <c r="N60" s="13">
        <f>VLOOKUP(A:A,[1]TDSheet!$A:$O,15,0)</f>
        <v>160</v>
      </c>
      <c r="O60" s="13">
        <f>VLOOKUP(A:A,[1]TDSheet!$A:$P,16,0)</f>
        <v>0</v>
      </c>
      <c r="P60" s="13">
        <f>VLOOKUP(A:A,[1]TDSheet!$A:$X,24,0)</f>
        <v>0</v>
      </c>
      <c r="Q60" s="13"/>
      <c r="R60" s="13"/>
      <c r="S60" s="13"/>
      <c r="T60" s="13"/>
      <c r="U60" s="13"/>
      <c r="V60" s="13"/>
      <c r="W60" s="13">
        <f t="shared" si="11"/>
        <v>104</v>
      </c>
      <c r="X60" s="15">
        <v>160</v>
      </c>
      <c r="Y60" s="16">
        <f t="shared" si="12"/>
        <v>9.0576923076923084</v>
      </c>
      <c r="Z60" s="13">
        <f t="shared" si="13"/>
        <v>2.3269230769230771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106.2</v>
      </c>
      <c r="AF60" s="13">
        <f>VLOOKUP(A:A,[1]TDSheet!$A:$AF,32,0)</f>
        <v>100.8</v>
      </c>
      <c r="AG60" s="13">
        <f>VLOOKUP(A:A,[1]TDSheet!$A:$AG,33,0)</f>
        <v>92.2</v>
      </c>
      <c r="AH60" s="13">
        <f>VLOOKUP(A:A,[3]TDSheet!$A:$D,4,0)</f>
        <v>86</v>
      </c>
      <c r="AI60" s="13" t="e">
        <f>VLOOKUP(A:A,[1]TDSheet!$A:$AI,35,0)</f>
        <v>#N/A</v>
      </c>
      <c r="AJ60" s="13">
        <f t="shared" si="14"/>
        <v>64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12</v>
      </c>
      <c r="C61" s="8">
        <v>294</v>
      </c>
      <c r="D61" s="8">
        <v>273</v>
      </c>
      <c r="E61" s="8">
        <v>398</v>
      </c>
      <c r="F61" s="8">
        <v>155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408</v>
      </c>
      <c r="K61" s="13">
        <f t="shared" si="10"/>
        <v>-10</v>
      </c>
      <c r="L61" s="13">
        <f>VLOOKUP(A:A,[1]TDSheet!$A:$M,13,0)</f>
        <v>130</v>
      </c>
      <c r="M61" s="13">
        <f>VLOOKUP(A:A,[1]TDSheet!$A:$N,14,0)</f>
        <v>300</v>
      </c>
      <c r="N61" s="13">
        <f>VLOOKUP(A:A,[1]TDSheet!$A:$O,15,0)</f>
        <v>130</v>
      </c>
      <c r="O61" s="13">
        <f>VLOOKUP(A:A,[1]TDSheet!$A:$P,16,0)</f>
        <v>0</v>
      </c>
      <c r="P61" s="13">
        <f>VLOOKUP(A:A,[1]TDSheet!$A:$X,24,0)</f>
        <v>0</v>
      </c>
      <c r="Q61" s="13"/>
      <c r="R61" s="13"/>
      <c r="S61" s="13"/>
      <c r="T61" s="13"/>
      <c r="U61" s="13"/>
      <c r="V61" s="13"/>
      <c r="W61" s="13">
        <f t="shared" si="11"/>
        <v>79.599999999999994</v>
      </c>
      <c r="X61" s="15"/>
      <c r="Y61" s="16">
        <f t="shared" si="12"/>
        <v>8.9824120603015079</v>
      </c>
      <c r="Z61" s="13">
        <f t="shared" si="13"/>
        <v>1.9472361809045227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102.2</v>
      </c>
      <c r="AF61" s="13">
        <f>VLOOKUP(A:A,[1]TDSheet!$A:$AF,32,0)</f>
        <v>84.6</v>
      </c>
      <c r="AG61" s="13">
        <f>VLOOKUP(A:A,[1]TDSheet!$A:$AG,33,0)</f>
        <v>92.4</v>
      </c>
      <c r="AH61" s="13">
        <f>VLOOKUP(A:A,[3]TDSheet!$A:$D,4,0)</f>
        <v>56</v>
      </c>
      <c r="AI61" s="13" t="e">
        <f>VLOOKUP(A:A,[1]TDSheet!$A:$AI,35,0)</f>
        <v>#N/A</v>
      </c>
      <c r="AJ61" s="13">
        <f t="shared" si="14"/>
        <v>0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995.39200000000005</v>
      </c>
      <c r="D62" s="8">
        <v>1028.2159999999999</v>
      </c>
      <c r="E62" s="17">
        <v>1138</v>
      </c>
      <c r="F62" s="17">
        <v>777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837.18</v>
      </c>
      <c r="K62" s="13">
        <f t="shared" si="10"/>
        <v>300.82000000000005</v>
      </c>
      <c r="L62" s="13">
        <f>VLOOKUP(A:A,[1]TDSheet!$A:$M,13,0)</f>
        <v>400</v>
      </c>
      <c r="M62" s="13">
        <f>VLOOKUP(A:A,[1]TDSheet!$A:$N,14,0)</f>
        <v>300</v>
      </c>
      <c r="N62" s="13">
        <f>VLOOKUP(A:A,[1]TDSheet!$A:$O,15,0)</f>
        <v>300</v>
      </c>
      <c r="O62" s="13">
        <f>VLOOKUP(A:A,[1]TDSheet!$A:$P,16,0)</f>
        <v>0</v>
      </c>
      <c r="P62" s="13">
        <f>VLOOKUP(A:A,[1]TDSheet!$A:$X,24,0)</f>
        <v>0</v>
      </c>
      <c r="Q62" s="13"/>
      <c r="R62" s="13"/>
      <c r="S62" s="13"/>
      <c r="T62" s="13"/>
      <c r="U62" s="13"/>
      <c r="V62" s="13"/>
      <c r="W62" s="13">
        <f t="shared" si="11"/>
        <v>227.6</v>
      </c>
      <c r="X62" s="15">
        <v>300</v>
      </c>
      <c r="Y62" s="16">
        <f t="shared" si="12"/>
        <v>9.1256590509666076</v>
      </c>
      <c r="Z62" s="13">
        <f t="shared" si="13"/>
        <v>3.413884007029877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231.4</v>
      </c>
      <c r="AF62" s="13">
        <f>VLOOKUP(A:A,[1]TDSheet!$A:$AF,32,0)</f>
        <v>244</v>
      </c>
      <c r="AG62" s="13">
        <f>VLOOKUP(A:A,[1]TDSheet!$A:$AG,33,0)</f>
        <v>225.8</v>
      </c>
      <c r="AH62" s="13">
        <f>VLOOKUP(A:A,[3]TDSheet!$A:$D,4,0)</f>
        <v>209.77699999999999</v>
      </c>
      <c r="AI62" s="13" t="str">
        <f>VLOOKUP(A:A,[1]TDSheet!$A:$AI,35,0)</f>
        <v>проддек</v>
      </c>
      <c r="AJ62" s="13">
        <f t="shared" si="14"/>
        <v>300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12</v>
      </c>
      <c r="C63" s="8">
        <v>850</v>
      </c>
      <c r="D63" s="8">
        <v>11</v>
      </c>
      <c r="E63" s="8">
        <v>257</v>
      </c>
      <c r="F63" s="8">
        <v>593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265</v>
      </c>
      <c r="K63" s="13">
        <f t="shared" si="10"/>
        <v>-8</v>
      </c>
      <c r="L63" s="13">
        <f>VLOOKUP(A:A,[1]TDSheet!$A:$M,13,0)</f>
        <v>500</v>
      </c>
      <c r="M63" s="13">
        <f>VLOOKUP(A:A,[1]TDSheet!$A:$N,14,0)</f>
        <v>0</v>
      </c>
      <c r="N63" s="13">
        <f>VLOOKUP(A:A,[1]TDSheet!$A:$O,15,0)</f>
        <v>0</v>
      </c>
      <c r="O63" s="13">
        <f>VLOOKUP(A:A,[1]TDSheet!$A:$P,16,0)</f>
        <v>0</v>
      </c>
      <c r="P63" s="13">
        <f>VLOOKUP(A:A,[1]TDSheet!$A:$X,24,0)</f>
        <v>0</v>
      </c>
      <c r="Q63" s="13"/>
      <c r="R63" s="13"/>
      <c r="S63" s="13"/>
      <c r="T63" s="13"/>
      <c r="U63" s="13"/>
      <c r="V63" s="13"/>
      <c r="W63" s="13">
        <f t="shared" si="11"/>
        <v>51.4</v>
      </c>
      <c r="X63" s="15"/>
      <c r="Y63" s="16">
        <f t="shared" si="12"/>
        <v>21.264591439688715</v>
      </c>
      <c r="Z63" s="13">
        <f t="shared" si="13"/>
        <v>11.536964980544747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76.2</v>
      </c>
      <c r="AF63" s="13">
        <f>VLOOKUP(A:A,[1]TDSheet!$A:$AF,32,0)</f>
        <v>51</v>
      </c>
      <c r="AG63" s="13">
        <f>VLOOKUP(A:A,[1]TDSheet!$A:$AG,33,0)</f>
        <v>51.6</v>
      </c>
      <c r="AH63" s="13">
        <f>VLOOKUP(A:A,[3]TDSheet!$A:$D,4,0)</f>
        <v>22</v>
      </c>
      <c r="AI63" s="13" t="e">
        <f>VLOOKUP(A:A,[1]TDSheet!$A:$AI,35,0)</f>
        <v>#N/A</v>
      </c>
      <c r="AJ63" s="13">
        <f t="shared" si="14"/>
        <v>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274.46600000000001</v>
      </c>
      <c r="D64" s="8">
        <v>78.352000000000004</v>
      </c>
      <c r="E64" s="8">
        <v>250.59899999999999</v>
      </c>
      <c r="F64" s="8">
        <v>96.728999999999999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250.30699999999999</v>
      </c>
      <c r="K64" s="13">
        <f t="shared" si="10"/>
        <v>0.29200000000000159</v>
      </c>
      <c r="L64" s="13">
        <f>VLOOKUP(A:A,[1]TDSheet!$A:$M,13,0)</f>
        <v>50</v>
      </c>
      <c r="M64" s="13">
        <f>VLOOKUP(A:A,[1]TDSheet!$A:$N,14,0)</f>
        <v>150</v>
      </c>
      <c r="N64" s="13">
        <f>VLOOKUP(A:A,[1]TDSheet!$A:$O,15,0)</f>
        <v>70</v>
      </c>
      <c r="O64" s="13">
        <f>VLOOKUP(A:A,[1]TDSheet!$A:$P,16,0)</f>
        <v>0</v>
      </c>
      <c r="P64" s="13">
        <f>VLOOKUP(A:A,[1]TDSheet!$A:$X,24,0)</f>
        <v>0</v>
      </c>
      <c r="Q64" s="13"/>
      <c r="R64" s="13"/>
      <c r="S64" s="13"/>
      <c r="T64" s="13"/>
      <c r="U64" s="13"/>
      <c r="V64" s="13"/>
      <c r="W64" s="13">
        <f t="shared" si="11"/>
        <v>50.119799999999998</v>
      </c>
      <c r="X64" s="15">
        <v>100</v>
      </c>
      <c r="Y64" s="16">
        <f t="shared" si="12"/>
        <v>9.3122678063360187</v>
      </c>
      <c r="Z64" s="13">
        <f t="shared" si="13"/>
        <v>1.9299558258412843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45.588799999999999</v>
      </c>
      <c r="AF64" s="13">
        <f>VLOOKUP(A:A,[1]TDSheet!$A:$AF,32,0)</f>
        <v>43.934600000000003</v>
      </c>
      <c r="AG64" s="13">
        <f>VLOOKUP(A:A,[1]TDSheet!$A:$AG,33,0)</f>
        <v>40.077800000000003</v>
      </c>
      <c r="AH64" s="13">
        <f>VLOOKUP(A:A,[3]TDSheet!$A:$D,4,0)</f>
        <v>56.048000000000002</v>
      </c>
      <c r="AI64" s="13" t="e">
        <f>VLOOKUP(A:A,[1]TDSheet!$A:$AI,35,0)</f>
        <v>#N/A</v>
      </c>
      <c r="AJ64" s="13">
        <f t="shared" si="14"/>
        <v>100</v>
      </c>
      <c r="AK64" s="13"/>
      <c r="AL64" s="13"/>
    </row>
    <row r="65" spans="1:38" s="1" customFormat="1" ht="11.1" customHeight="1" outlineLevel="1" x14ac:dyDescent="0.2">
      <c r="A65" s="7" t="s">
        <v>68</v>
      </c>
      <c r="B65" s="7" t="s">
        <v>12</v>
      </c>
      <c r="C65" s="8">
        <v>1770</v>
      </c>
      <c r="D65" s="8">
        <v>2960</v>
      </c>
      <c r="E65" s="8">
        <v>3180</v>
      </c>
      <c r="F65" s="8">
        <v>1472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3240</v>
      </c>
      <c r="K65" s="13">
        <f t="shared" si="10"/>
        <v>-60</v>
      </c>
      <c r="L65" s="13">
        <f>VLOOKUP(A:A,[1]TDSheet!$A:$M,13,0)</f>
        <v>700</v>
      </c>
      <c r="M65" s="13">
        <f>VLOOKUP(A:A,[1]TDSheet!$A:$N,14,0)</f>
        <v>700</v>
      </c>
      <c r="N65" s="13">
        <f>VLOOKUP(A:A,[1]TDSheet!$A:$O,15,0)</f>
        <v>800</v>
      </c>
      <c r="O65" s="13">
        <f>VLOOKUP(A:A,[1]TDSheet!$A:$P,16,0)</f>
        <v>0</v>
      </c>
      <c r="P65" s="13">
        <f>VLOOKUP(A:A,[1]TDSheet!$A:$X,24,0)</f>
        <v>0</v>
      </c>
      <c r="Q65" s="13"/>
      <c r="R65" s="13"/>
      <c r="S65" s="13"/>
      <c r="T65" s="13"/>
      <c r="U65" s="13"/>
      <c r="V65" s="13"/>
      <c r="W65" s="13">
        <f t="shared" si="11"/>
        <v>494.4</v>
      </c>
      <c r="X65" s="15">
        <v>800</v>
      </c>
      <c r="Y65" s="16">
        <f t="shared" si="12"/>
        <v>9.0453074433656955</v>
      </c>
      <c r="Z65" s="13">
        <f t="shared" si="13"/>
        <v>2.9773462783171523</v>
      </c>
      <c r="AA65" s="13"/>
      <c r="AB65" s="13"/>
      <c r="AC65" s="13"/>
      <c r="AD65" s="13">
        <f>VLOOKUP(A:A,[1]TDSheet!$A:$AD,30,0)</f>
        <v>708</v>
      </c>
      <c r="AE65" s="13">
        <f>VLOOKUP(A:A,[1]TDSheet!$A:$AE,31,0)</f>
        <v>583.4</v>
      </c>
      <c r="AF65" s="13">
        <f>VLOOKUP(A:A,[1]TDSheet!$A:$AF,32,0)</f>
        <v>469.2</v>
      </c>
      <c r="AG65" s="13">
        <f>VLOOKUP(A:A,[1]TDSheet!$A:$AG,33,0)</f>
        <v>481.8</v>
      </c>
      <c r="AH65" s="13">
        <f>VLOOKUP(A:A,[3]TDSheet!$A:$D,4,0)</f>
        <v>533</v>
      </c>
      <c r="AI65" s="13">
        <f>VLOOKUP(A:A,[1]TDSheet!$A:$AI,35,0)</f>
        <v>0</v>
      </c>
      <c r="AJ65" s="13">
        <f t="shared" si="14"/>
        <v>320</v>
      </c>
      <c r="AK65" s="13"/>
      <c r="AL65" s="13"/>
    </row>
    <row r="66" spans="1:38" s="1" customFormat="1" ht="11.1" customHeight="1" outlineLevel="1" x14ac:dyDescent="0.2">
      <c r="A66" s="7" t="s">
        <v>69</v>
      </c>
      <c r="B66" s="7" t="s">
        <v>12</v>
      </c>
      <c r="C66" s="8">
        <v>1606</v>
      </c>
      <c r="D66" s="8">
        <v>2004</v>
      </c>
      <c r="E66" s="8">
        <v>2056</v>
      </c>
      <c r="F66" s="8">
        <v>1520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2074</v>
      </c>
      <c r="K66" s="13">
        <f t="shared" si="10"/>
        <v>-18</v>
      </c>
      <c r="L66" s="13">
        <f>VLOOKUP(A:A,[1]TDSheet!$A:$M,13,0)</f>
        <v>650</v>
      </c>
      <c r="M66" s="13">
        <f>VLOOKUP(A:A,[1]TDSheet!$A:$N,14,0)</f>
        <v>400</v>
      </c>
      <c r="N66" s="13">
        <f>VLOOKUP(A:A,[1]TDSheet!$A:$O,15,0)</f>
        <v>600</v>
      </c>
      <c r="O66" s="13">
        <f>VLOOKUP(A:A,[1]TDSheet!$A:$P,16,0)</f>
        <v>0</v>
      </c>
      <c r="P66" s="13">
        <f>VLOOKUP(A:A,[1]TDSheet!$A:$X,24,0)</f>
        <v>0</v>
      </c>
      <c r="Q66" s="13"/>
      <c r="R66" s="13"/>
      <c r="S66" s="13"/>
      <c r="T66" s="13"/>
      <c r="U66" s="13"/>
      <c r="V66" s="13"/>
      <c r="W66" s="13">
        <f t="shared" si="11"/>
        <v>411.2</v>
      </c>
      <c r="X66" s="15">
        <v>550</v>
      </c>
      <c r="Y66" s="16">
        <f t="shared" si="12"/>
        <v>9.0466926070038909</v>
      </c>
      <c r="Z66" s="13">
        <f t="shared" si="13"/>
        <v>3.6964980544747084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495.2</v>
      </c>
      <c r="AF66" s="13">
        <f>VLOOKUP(A:A,[1]TDSheet!$A:$AF,32,0)</f>
        <v>426.4</v>
      </c>
      <c r="AG66" s="13">
        <f>VLOOKUP(A:A,[1]TDSheet!$A:$AG,33,0)</f>
        <v>431.4</v>
      </c>
      <c r="AH66" s="13">
        <f>VLOOKUP(A:A,[3]TDSheet!$A:$D,4,0)</f>
        <v>470</v>
      </c>
      <c r="AI66" s="13">
        <f>VLOOKUP(A:A,[1]TDSheet!$A:$AI,35,0)</f>
        <v>0</v>
      </c>
      <c r="AJ66" s="13">
        <f t="shared" si="14"/>
        <v>220</v>
      </c>
      <c r="AK66" s="13"/>
      <c r="AL66" s="13"/>
    </row>
    <row r="67" spans="1:38" s="1" customFormat="1" ht="21.95" customHeight="1" outlineLevel="1" x14ac:dyDescent="0.2">
      <c r="A67" s="7" t="s">
        <v>70</v>
      </c>
      <c r="B67" s="7" t="s">
        <v>8</v>
      </c>
      <c r="C67" s="8">
        <v>344.10399999999998</v>
      </c>
      <c r="D67" s="8">
        <v>361.40300000000002</v>
      </c>
      <c r="E67" s="8">
        <v>413.78199999999998</v>
      </c>
      <c r="F67" s="8">
        <v>285.22000000000003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410.84899999999999</v>
      </c>
      <c r="K67" s="13">
        <f t="shared" si="10"/>
        <v>2.9329999999999927</v>
      </c>
      <c r="L67" s="13">
        <f>VLOOKUP(A:A,[1]TDSheet!$A:$M,13,0)</f>
        <v>110</v>
      </c>
      <c r="M67" s="13">
        <f>VLOOKUP(A:A,[1]TDSheet!$A:$N,14,0)</f>
        <v>100</v>
      </c>
      <c r="N67" s="13">
        <f>VLOOKUP(A:A,[1]TDSheet!$A:$O,15,0)</f>
        <v>120</v>
      </c>
      <c r="O67" s="13">
        <f>VLOOKUP(A:A,[1]TDSheet!$A:$P,16,0)</f>
        <v>0</v>
      </c>
      <c r="P67" s="13">
        <f>VLOOKUP(A:A,[1]TDSheet!$A:$X,24,0)</f>
        <v>0</v>
      </c>
      <c r="Q67" s="13"/>
      <c r="R67" s="13"/>
      <c r="S67" s="13"/>
      <c r="T67" s="13"/>
      <c r="U67" s="13"/>
      <c r="V67" s="13"/>
      <c r="W67" s="13">
        <f t="shared" si="11"/>
        <v>82.756399999999999</v>
      </c>
      <c r="X67" s="15">
        <v>150</v>
      </c>
      <c r="Y67" s="16">
        <f t="shared" si="12"/>
        <v>9.2466564519481285</v>
      </c>
      <c r="Z67" s="13">
        <f t="shared" si="13"/>
        <v>3.446500814438521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107.797</v>
      </c>
      <c r="AF67" s="13">
        <f>VLOOKUP(A:A,[1]TDSheet!$A:$AF,32,0)</f>
        <v>88.495000000000005</v>
      </c>
      <c r="AG67" s="13">
        <f>VLOOKUP(A:A,[1]TDSheet!$A:$AG,33,0)</f>
        <v>82.88239999999999</v>
      </c>
      <c r="AH67" s="13">
        <f>VLOOKUP(A:A,[3]TDSheet!$A:$D,4,0)</f>
        <v>78.001000000000005</v>
      </c>
      <c r="AI67" s="13" t="e">
        <f>VLOOKUP(A:A,[1]TDSheet!$A:$AI,35,0)</f>
        <v>#N/A</v>
      </c>
      <c r="AJ67" s="13">
        <f t="shared" si="14"/>
        <v>150</v>
      </c>
      <c r="AK67" s="13"/>
      <c r="AL67" s="13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284.22000000000003</v>
      </c>
      <c r="D68" s="8">
        <v>246.67599999999999</v>
      </c>
      <c r="E68" s="8">
        <v>282.83100000000002</v>
      </c>
      <c r="F68" s="8">
        <v>244.79499999999999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277.08</v>
      </c>
      <c r="K68" s="13">
        <f t="shared" si="10"/>
        <v>5.7510000000000332</v>
      </c>
      <c r="L68" s="13">
        <f>VLOOKUP(A:A,[1]TDSheet!$A:$M,13,0)</f>
        <v>90</v>
      </c>
      <c r="M68" s="13">
        <f>VLOOKUP(A:A,[1]TDSheet!$A:$N,14,0)</f>
        <v>0</v>
      </c>
      <c r="N68" s="13">
        <f>VLOOKUP(A:A,[1]TDSheet!$A:$O,15,0)</f>
        <v>90</v>
      </c>
      <c r="O68" s="13">
        <f>VLOOKUP(A:A,[1]TDSheet!$A:$P,16,0)</f>
        <v>0</v>
      </c>
      <c r="P68" s="13">
        <f>VLOOKUP(A:A,[1]TDSheet!$A:$X,24,0)</f>
        <v>0</v>
      </c>
      <c r="Q68" s="13"/>
      <c r="R68" s="13"/>
      <c r="S68" s="13"/>
      <c r="T68" s="13"/>
      <c r="U68" s="13"/>
      <c r="V68" s="13"/>
      <c r="W68" s="13">
        <f t="shared" si="11"/>
        <v>56.566200000000002</v>
      </c>
      <c r="X68" s="15">
        <v>100</v>
      </c>
      <c r="Y68" s="16">
        <f t="shared" si="12"/>
        <v>9.2775367622361049</v>
      </c>
      <c r="Z68" s="13">
        <f t="shared" si="13"/>
        <v>4.327584317136381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78.424199999999999</v>
      </c>
      <c r="AF68" s="13">
        <f>VLOOKUP(A:A,[1]TDSheet!$A:$AF,32,0)</f>
        <v>65.418199999999999</v>
      </c>
      <c r="AG68" s="13">
        <f>VLOOKUP(A:A,[1]TDSheet!$A:$AG,33,0)</f>
        <v>62.327800000000003</v>
      </c>
      <c r="AH68" s="13">
        <f>VLOOKUP(A:A,[3]TDSheet!$A:$D,4,0)</f>
        <v>49.619</v>
      </c>
      <c r="AI68" s="13" t="e">
        <f>VLOOKUP(A:A,[1]TDSheet!$A:$AI,35,0)</f>
        <v>#N/A</v>
      </c>
      <c r="AJ68" s="13">
        <f t="shared" si="14"/>
        <v>100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669.05600000000004</v>
      </c>
      <c r="D69" s="8">
        <v>545.529</v>
      </c>
      <c r="E69" s="8">
        <v>596.279</v>
      </c>
      <c r="F69" s="8">
        <v>606.03300000000002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594.01800000000003</v>
      </c>
      <c r="K69" s="13">
        <f t="shared" si="10"/>
        <v>2.2609999999999673</v>
      </c>
      <c r="L69" s="13">
        <f>VLOOKUP(A:A,[1]TDSheet!$A:$M,13,0)</f>
        <v>200</v>
      </c>
      <c r="M69" s="13">
        <f>VLOOKUP(A:A,[1]TDSheet!$A:$N,14,0)</f>
        <v>0</v>
      </c>
      <c r="N69" s="13">
        <f>VLOOKUP(A:A,[1]TDSheet!$A:$O,15,0)</f>
        <v>120</v>
      </c>
      <c r="O69" s="13">
        <f>VLOOKUP(A:A,[1]TDSheet!$A:$P,16,0)</f>
        <v>0</v>
      </c>
      <c r="P69" s="13">
        <f>VLOOKUP(A:A,[1]TDSheet!$A:$X,24,0)</f>
        <v>100</v>
      </c>
      <c r="Q69" s="13"/>
      <c r="R69" s="13"/>
      <c r="S69" s="13"/>
      <c r="T69" s="13"/>
      <c r="U69" s="13"/>
      <c r="V69" s="13"/>
      <c r="W69" s="13">
        <f t="shared" si="11"/>
        <v>119.25579999999999</v>
      </c>
      <c r="X69" s="15">
        <v>60</v>
      </c>
      <c r="Y69" s="16">
        <f t="shared" si="12"/>
        <v>9.106752040571612</v>
      </c>
      <c r="Z69" s="13">
        <f t="shared" si="13"/>
        <v>5.0817905711923448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155.55199999999999</v>
      </c>
      <c r="AF69" s="13">
        <f>VLOOKUP(A:A,[1]TDSheet!$A:$AF,32,0)</f>
        <v>153.71679999999998</v>
      </c>
      <c r="AG69" s="13">
        <f>VLOOKUP(A:A,[1]TDSheet!$A:$AG,33,0)</f>
        <v>144.45760000000001</v>
      </c>
      <c r="AH69" s="13">
        <f>VLOOKUP(A:A,[3]TDSheet!$A:$D,4,0)</f>
        <v>102.78400000000001</v>
      </c>
      <c r="AI69" s="13" t="e">
        <f>VLOOKUP(A:A,[1]TDSheet!$A:$AI,35,0)</f>
        <v>#N/A</v>
      </c>
      <c r="AJ69" s="13">
        <f t="shared" si="14"/>
        <v>60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408.06799999999998</v>
      </c>
      <c r="D70" s="8">
        <v>340.30500000000001</v>
      </c>
      <c r="E70" s="8">
        <v>399.40800000000002</v>
      </c>
      <c r="F70" s="8">
        <v>343.79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398.51400000000001</v>
      </c>
      <c r="K70" s="13">
        <f t="shared" si="10"/>
        <v>0.89400000000000546</v>
      </c>
      <c r="L70" s="13">
        <f>VLOOKUP(A:A,[1]TDSheet!$A:$M,13,0)</f>
        <v>120</v>
      </c>
      <c r="M70" s="13">
        <f>VLOOKUP(A:A,[1]TDSheet!$A:$N,14,0)</f>
        <v>90</v>
      </c>
      <c r="N70" s="13">
        <f>VLOOKUP(A:A,[1]TDSheet!$A:$O,15,0)</f>
        <v>130</v>
      </c>
      <c r="O70" s="13">
        <f>VLOOKUP(A:A,[1]TDSheet!$A:$P,16,0)</f>
        <v>0</v>
      </c>
      <c r="P70" s="13">
        <f>VLOOKUP(A:A,[1]TDSheet!$A:$X,24,0)</f>
        <v>0</v>
      </c>
      <c r="Q70" s="13"/>
      <c r="R70" s="13"/>
      <c r="S70" s="13"/>
      <c r="T70" s="13"/>
      <c r="U70" s="13"/>
      <c r="V70" s="13"/>
      <c r="W70" s="13">
        <f t="shared" si="11"/>
        <v>79.881600000000006</v>
      </c>
      <c r="X70" s="15">
        <v>50</v>
      </c>
      <c r="Y70" s="16">
        <f t="shared" si="12"/>
        <v>9.1859702359492044</v>
      </c>
      <c r="Z70" s="13">
        <f t="shared" si="13"/>
        <v>4.3037445419220441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106.05760000000001</v>
      </c>
      <c r="AF70" s="13">
        <f>VLOOKUP(A:A,[1]TDSheet!$A:$AF,32,0)</f>
        <v>87.762599999999992</v>
      </c>
      <c r="AG70" s="13">
        <f>VLOOKUP(A:A,[1]TDSheet!$A:$AG,33,0)</f>
        <v>88.506399999999999</v>
      </c>
      <c r="AH70" s="13">
        <f>VLOOKUP(A:A,[3]TDSheet!$A:$D,4,0)</f>
        <v>57.003999999999998</v>
      </c>
      <c r="AI70" s="13" t="e">
        <f>VLOOKUP(A:A,[1]TDSheet!$A:$AI,35,0)</f>
        <v>#N/A</v>
      </c>
      <c r="AJ70" s="13">
        <f t="shared" si="14"/>
        <v>50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12</v>
      </c>
      <c r="C71" s="8">
        <v>53</v>
      </c>
      <c r="D71" s="8">
        <v>185</v>
      </c>
      <c r="E71" s="8">
        <v>117</v>
      </c>
      <c r="F71" s="8">
        <v>118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151</v>
      </c>
      <c r="K71" s="13">
        <f t="shared" si="10"/>
        <v>-34</v>
      </c>
      <c r="L71" s="13">
        <f>VLOOKUP(A:A,[1]TDSheet!$A:$M,13,0)</f>
        <v>40</v>
      </c>
      <c r="M71" s="13">
        <f>VLOOKUP(A:A,[1]TDSheet!$A:$N,14,0)</f>
        <v>40</v>
      </c>
      <c r="N71" s="13">
        <f>VLOOKUP(A:A,[1]TDSheet!$A:$O,15,0)</f>
        <v>50</v>
      </c>
      <c r="O71" s="13">
        <f>VLOOKUP(A:A,[1]TDSheet!$A:$P,16,0)</f>
        <v>0</v>
      </c>
      <c r="P71" s="13">
        <f>VLOOKUP(A:A,[1]TDSheet!$A:$X,24,0)</f>
        <v>0</v>
      </c>
      <c r="Q71" s="13"/>
      <c r="R71" s="13"/>
      <c r="S71" s="13"/>
      <c r="T71" s="13"/>
      <c r="U71" s="13"/>
      <c r="V71" s="13"/>
      <c r="W71" s="13">
        <f t="shared" si="11"/>
        <v>23.4</v>
      </c>
      <c r="X71" s="15"/>
      <c r="Y71" s="16">
        <f t="shared" si="12"/>
        <v>10.5982905982906</v>
      </c>
      <c r="Z71" s="13">
        <f t="shared" si="13"/>
        <v>5.0427350427350435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10.8</v>
      </c>
      <c r="AF71" s="13">
        <f>VLOOKUP(A:A,[1]TDSheet!$A:$AF,32,0)</f>
        <v>9.6</v>
      </c>
      <c r="AG71" s="13">
        <f>VLOOKUP(A:A,[1]TDSheet!$A:$AG,33,0)</f>
        <v>26.8</v>
      </c>
      <c r="AH71" s="13">
        <f>VLOOKUP(A:A,[3]TDSheet!$A:$D,4,0)</f>
        <v>21</v>
      </c>
      <c r="AI71" s="13">
        <f>VLOOKUP(A:A,[1]TDSheet!$A:$AI,35,0)</f>
        <v>0</v>
      </c>
      <c r="AJ71" s="13">
        <f t="shared" si="14"/>
        <v>0</v>
      </c>
      <c r="AK71" s="13"/>
      <c r="AL71" s="13"/>
    </row>
    <row r="72" spans="1:38" s="1" customFormat="1" ht="11.1" customHeight="1" outlineLevel="1" x14ac:dyDescent="0.2">
      <c r="A72" s="7" t="s">
        <v>75</v>
      </c>
      <c r="B72" s="7" t="s">
        <v>12</v>
      </c>
      <c r="C72" s="8">
        <v>310</v>
      </c>
      <c r="D72" s="8">
        <v>303</v>
      </c>
      <c r="E72" s="8">
        <v>445</v>
      </c>
      <c r="F72" s="8">
        <v>162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442</v>
      </c>
      <c r="K72" s="13">
        <f t="shared" ref="K72:K123" si="15">E72-J72</f>
        <v>3</v>
      </c>
      <c r="L72" s="13">
        <f>VLOOKUP(A:A,[1]TDSheet!$A:$M,13,0)</f>
        <v>100</v>
      </c>
      <c r="M72" s="13">
        <f>VLOOKUP(A:A,[1]TDSheet!$A:$N,14,0)</f>
        <v>300</v>
      </c>
      <c r="N72" s="13">
        <f>VLOOKUP(A:A,[1]TDSheet!$A:$O,15,0)</f>
        <v>120</v>
      </c>
      <c r="O72" s="13">
        <f>VLOOKUP(A:A,[1]TDSheet!$A:$P,16,0)</f>
        <v>0</v>
      </c>
      <c r="P72" s="13">
        <f>VLOOKUP(A:A,[1]TDSheet!$A:$X,24,0)</f>
        <v>0</v>
      </c>
      <c r="Q72" s="13"/>
      <c r="R72" s="13"/>
      <c r="S72" s="13"/>
      <c r="T72" s="13"/>
      <c r="U72" s="13"/>
      <c r="V72" s="13"/>
      <c r="W72" s="13">
        <f t="shared" ref="W72:W123" si="16">(E72-AD72)/5</f>
        <v>89</v>
      </c>
      <c r="X72" s="15">
        <v>130</v>
      </c>
      <c r="Y72" s="16">
        <f t="shared" ref="Y72:Y123" si="17">(F72+L72+M72+N72+O72+P72+X72)/W72</f>
        <v>9.1235955056179776</v>
      </c>
      <c r="Z72" s="13">
        <f t="shared" ref="Z72:Z123" si="18">F72/W72</f>
        <v>1.8202247191011236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64.2</v>
      </c>
      <c r="AF72" s="13">
        <f>VLOOKUP(A:A,[1]TDSheet!$A:$AF,32,0)</f>
        <v>55.2</v>
      </c>
      <c r="AG72" s="13">
        <f>VLOOKUP(A:A,[1]TDSheet!$A:$AG,33,0)</f>
        <v>73.400000000000006</v>
      </c>
      <c r="AH72" s="13">
        <f>VLOOKUP(A:A,[3]TDSheet!$A:$D,4,0)</f>
        <v>124</v>
      </c>
      <c r="AI72" s="13" t="str">
        <f>VLOOKUP(A:A,[1]TDSheet!$A:$AI,35,0)</f>
        <v>проддек</v>
      </c>
      <c r="AJ72" s="13">
        <f t="shared" ref="AJ72:AJ124" si="19">X72*H72</f>
        <v>78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12</v>
      </c>
      <c r="C73" s="8">
        <v>393</v>
      </c>
      <c r="D73" s="8">
        <v>1010</v>
      </c>
      <c r="E73" s="8">
        <v>796</v>
      </c>
      <c r="F73" s="8">
        <v>588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800</v>
      </c>
      <c r="K73" s="13">
        <f t="shared" si="15"/>
        <v>-4</v>
      </c>
      <c r="L73" s="13">
        <f>VLOOKUP(A:A,[1]TDSheet!$A:$M,13,0)</f>
        <v>240</v>
      </c>
      <c r="M73" s="13">
        <f>VLOOKUP(A:A,[1]TDSheet!$A:$N,14,0)</f>
        <v>250</v>
      </c>
      <c r="N73" s="13">
        <f>VLOOKUP(A:A,[1]TDSheet!$A:$O,15,0)</f>
        <v>300</v>
      </c>
      <c r="O73" s="13">
        <f>VLOOKUP(A:A,[1]TDSheet!$A:$P,16,0)</f>
        <v>0</v>
      </c>
      <c r="P73" s="13">
        <f>VLOOKUP(A:A,[1]TDSheet!$A:$X,24,0)</f>
        <v>0</v>
      </c>
      <c r="Q73" s="13"/>
      <c r="R73" s="13"/>
      <c r="S73" s="13"/>
      <c r="T73" s="13"/>
      <c r="U73" s="13"/>
      <c r="V73" s="13"/>
      <c r="W73" s="13">
        <f t="shared" si="16"/>
        <v>159.19999999999999</v>
      </c>
      <c r="X73" s="15">
        <v>60</v>
      </c>
      <c r="Y73" s="16">
        <f t="shared" si="17"/>
        <v>9.0326633165829158</v>
      </c>
      <c r="Z73" s="13">
        <f t="shared" si="18"/>
        <v>3.6934673366834172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120.6</v>
      </c>
      <c r="AF73" s="13">
        <f>VLOOKUP(A:A,[1]TDSheet!$A:$AF,32,0)</f>
        <v>123.6</v>
      </c>
      <c r="AG73" s="13">
        <f>VLOOKUP(A:A,[1]TDSheet!$A:$AG,33,0)</f>
        <v>170.2</v>
      </c>
      <c r="AH73" s="13">
        <f>VLOOKUP(A:A,[3]TDSheet!$A:$D,4,0)</f>
        <v>132</v>
      </c>
      <c r="AI73" s="13" t="str">
        <f>VLOOKUP(A:A,[1]TDSheet!$A:$AI,35,0)</f>
        <v>оконч</v>
      </c>
      <c r="AJ73" s="13">
        <f t="shared" si="19"/>
        <v>36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8</v>
      </c>
      <c r="C74" s="8">
        <v>101.297</v>
      </c>
      <c r="D74" s="8">
        <v>214.87299999999999</v>
      </c>
      <c r="E74" s="8">
        <v>124.291</v>
      </c>
      <c r="F74" s="8">
        <v>186.43700000000001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3">
        <f>VLOOKUP(A:A,[2]TDSheet!$A:$F,6,0)</f>
        <v>124.79300000000001</v>
      </c>
      <c r="K74" s="13">
        <f t="shared" si="15"/>
        <v>-0.50200000000000955</v>
      </c>
      <c r="L74" s="13">
        <f>VLOOKUP(A:A,[1]TDSheet!$A:$M,13,0)</f>
        <v>50</v>
      </c>
      <c r="M74" s="13">
        <f>VLOOKUP(A:A,[1]TDSheet!$A:$N,14,0)</f>
        <v>0</v>
      </c>
      <c r="N74" s="13">
        <f>VLOOKUP(A:A,[1]TDSheet!$A:$O,15,0)</f>
        <v>0</v>
      </c>
      <c r="O74" s="13">
        <f>VLOOKUP(A:A,[1]TDSheet!$A:$P,16,0)</f>
        <v>0</v>
      </c>
      <c r="P74" s="13">
        <f>VLOOKUP(A:A,[1]TDSheet!$A:$X,24,0)</f>
        <v>0</v>
      </c>
      <c r="Q74" s="13"/>
      <c r="R74" s="13"/>
      <c r="S74" s="13"/>
      <c r="T74" s="13"/>
      <c r="U74" s="13"/>
      <c r="V74" s="13"/>
      <c r="W74" s="13">
        <f t="shared" si="16"/>
        <v>24.8582</v>
      </c>
      <c r="X74" s="15"/>
      <c r="Y74" s="16">
        <f t="shared" si="17"/>
        <v>9.5114288242913805</v>
      </c>
      <c r="Z74" s="13">
        <f t="shared" si="18"/>
        <v>7.5000201140871026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29.619600000000002</v>
      </c>
      <c r="AF74" s="13">
        <f>VLOOKUP(A:A,[1]TDSheet!$A:$AF,32,0)</f>
        <v>26.933999999999997</v>
      </c>
      <c r="AG74" s="13">
        <f>VLOOKUP(A:A,[1]TDSheet!$A:$AG,33,0)</f>
        <v>35.92</v>
      </c>
      <c r="AH74" s="13">
        <f>VLOOKUP(A:A,[3]TDSheet!$A:$D,4,0)</f>
        <v>28.387</v>
      </c>
      <c r="AI74" s="13">
        <f>VLOOKUP(A:A,[1]TDSheet!$A:$AI,35,0)</f>
        <v>0</v>
      </c>
      <c r="AJ74" s="13">
        <f t="shared" si="19"/>
        <v>0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12</v>
      </c>
      <c r="C75" s="8">
        <v>385</v>
      </c>
      <c r="D75" s="8">
        <v>1771</v>
      </c>
      <c r="E75" s="8">
        <v>574</v>
      </c>
      <c r="F75" s="8">
        <v>329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586</v>
      </c>
      <c r="K75" s="13">
        <f t="shared" si="15"/>
        <v>-12</v>
      </c>
      <c r="L75" s="13">
        <f>VLOOKUP(A:A,[1]TDSheet!$A:$M,13,0)</f>
        <v>150</v>
      </c>
      <c r="M75" s="13">
        <f>VLOOKUP(A:A,[1]TDSheet!$A:$N,14,0)</f>
        <v>200</v>
      </c>
      <c r="N75" s="13">
        <f>VLOOKUP(A:A,[1]TDSheet!$A:$O,15,0)</f>
        <v>180</v>
      </c>
      <c r="O75" s="13">
        <f>VLOOKUP(A:A,[1]TDSheet!$A:$P,16,0)</f>
        <v>0</v>
      </c>
      <c r="P75" s="13">
        <f>VLOOKUP(A:A,[1]TDSheet!$A:$X,24,0)</f>
        <v>0</v>
      </c>
      <c r="Q75" s="13"/>
      <c r="R75" s="13"/>
      <c r="S75" s="13"/>
      <c r="T75" s="13"/>
      <c r="U75" s="13"/>
      <c r="V75" s="13"/>
      <c r="W75" s="13">
        <f t="shared" si="16"/>
        <v>114.8</v>
      </c>
      <c r="X75" s="15">
        <v>180</v>
      </c>
      <c r="Y75" s="16">
        <f t="shared" si="17"/>
        <v>9.0505226480836232</v>
      </c>
      <c r="Z75" s="13">
        <f t="shared" si="18"/>
        <v>2.8658536585365852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120.8</v>
      </c>
      <c r="AF75" s="13">
        <f>VLOOKUP(A:A,[1]TDSheet!$A:$AF,32,0)</f>
        <v>101.4</v>
      </c>
      <c r="AG75" s="13">
        <f>VLOOKUP(A:A,[1]TDSheet!$A:$AG,33,0)</f>
        <v>111.4</v>
      </c>
      <c r="AH75" s="13">
        <f>VLOOKUP(A:A,[3]TDSheet!$A:$D,4,0)</f>
        <v>145</v>
      </c>
      <c r="AI75" s="13">
        <f>VLOOKUP(A:A,[1]TDSheet!$A:$AI,35,0)</f>
        <v>0</v>
      </c>
      <c r="AJ75" s="13">
        <f t="shared" si="19"/>
        <v>108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12</v>
      </c>
      <c r="C76" s="8">
        <v>543</v>
      </c>
      <c r="D76" s="8">
        <v>730</v>
      </c>
      <c r="E76" s="8">
        <v>791</v>
      </c>
      <c r="F76" s="8">
        <v>469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801</v>
      </c>
      <c r="K76" s="13">
        <f t="shared" si="15"/>
        <v>-10</v>
      </c>
      <c r="L76" s="13">
        <f>VLOOKUP(A:A,[1]TDSheet!$A:$M,13,0)</f>
        <v>200</v>
      </c>
      <c r="M76" s="13">
        <f>VLOOKUP(A:A,[1]TDSheet!$A:$N,14,0)</f>
        <v>400</v>
      </c>
      <c r="N76" s="13">
        <f>VLOOKUP(A:A,[1]TDSheet!$A:$O,15,0)</f>
        <v>160</v>
      </c>
      <c r="O76" s="13">
        <f>VLOOKUP(A:A,[1]TDSheet!$A:$P,16,0)</f>
        <v>0</v>
      </c>
      <c r="P76" s="13">
        <f>VLOOKUP(A:A,[1]TDSheet!$A:$X,24,0)</f>
        <v>150</v>
      </c>
      <c r="Q76" s="13"/>
      <c r="R76" s="13"/>
      <c r="S76" s="13"/>
      <c r="T76" s="13"/>
      <c r="U76" s="13"/>
      <c r="V76" s="13"/>
      <c r="W76" s="13">
        <f t="shared" si="16"/>
        <v>158.19999999999999</v>
      </c>
      <c r="X76" s="15">
        <v>60</v>
      </c>
      <c r="Y76" s="16">
        <f t="shared" si="17"/>
        <v>9.096080910240202</v>
      </c>
      <c r="Z76" s="13">
        <f t="shared" si="18"/>
        <v>2.9646017699115048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153.80000000000001</v>
      </c>
      <c r="AF76" s="13">
        <f>VLOOKUP(A:A,[1]TDSheet!$A:$AF,32,0)</f>
        <v>150.4</v>
      </c>
      <c r="AG76" s="13">
        <f>VLOOKUP(A:A,[1]TDSheet!$A:$AG,33,0)</f>
        <v>152.4</v>
      </c>
      <c r="AH76" s="13">
        <f>VLOOKUP(A:A,[3]TDSheet!$A:$D,4,0)</f>
        <v>178</v>
      </c>
      <c r="AI76" s="13" t="str">
        <f>VLOOKUP(A:A,[1]TDSheet!$A:$AI,35,0)</f>
        <v>декяб</v>
      </c>
      <c r="AJ76" s="13">
        <f t="shared" si="19"/>
        <v>36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12</v>
      </c>
      <c r="C77" s="8">
        <v>329</v>
      </c>
      <c r="D77" s="8">
        <v>1042</v>
      </c>
      <c r="E77" s="8">
        <v>502</v>
      </c>
      <c r="F77" s="8">
        <v>316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3">
        <f>VLOOKUP(A:A,[2]TDSheet!$A:$F,6,0)</f>
        <v>516</v>
      </c>
      <c r="K77" s="13">
        <f t="shared" si="15"/>
        <v>-14</v>
      </c>
      <c r="L77" s="13">
        <f>VLOOKUP(A:A,[1]TDSheet!$A:$M,13,0)</f>
        <v>120</v>
      </c>
      <c r="M77" s="13">
        <f>VLOOKUP(A:A,[1]TDSheet!$A:$N,14,0)</f>
        <v>200</v>
      </c>
      <c r="N77" s="13">
        <f>VLOOKUP(A:A,[1]TDSheet!$A:$O,15,0)</f>
        <v>130</v>
      </c>
      <c r="O77" s="13">
        <f>VLOOKUP(A:A,[1]TDSheet!$A:$P,16,0)</f>
        <v>0</v>
      </c>
      <c r="P77" s="13">
        <f>VLOOKUP(A:A,[1]TDSheet!$A:$X,24,0)</f>
        <v>0</v>
      </c>
      <c r="Q77" s="13"/>
      <c r="R77" s="13"/>
      <c r="S77" s="13"/>
      <c r="T77" s="13"/>
      <c r="U77" s="13"/>
      <c r="V77" s="13"/>
      <c r="W77" s="13">
        <f t="shared" si="16"/>
        <v>100.4</v>
      </c>
      <c r="X77" s="15">
        <v>150</v>
      </c>
      <c r="Y77" s="16">
        <f t="shared" si="17"/>
        <v>9.1235059760956165</v>
      </c>
      <c r="Z77" s="13">
        <f t="shared" si="18"/>
        <v>3.1474103585657369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117.8</v>
      </c>
      <c r="AF77" s="13">
        <f>VLOOKUP(A:A,[1]TDSheet!$A:$AF,32,0)</f>
        <v>105.2</v>
      </c>
      <c r="AG77" s="13">
        <f>VLOOKUP(A:A,[1]TDSheet!$A:$AG,33,0)</f>
        <v>100.4</v>
      </c>
      <c r="AH77" s="13">
        <f>VLOOKUP(A:A,[3]TDSheet!$A:$D,4,0)</f>
        <v>83</v>
      </c>
      <c r="AI77" s="13">
        <f>VLOOKUP(A:A,[1]TDSheet!$A:$AI,35,0)</f>
        <v>0</v>
      </c>
      <c r="AJ77" s="13">
        <f t="shared" si="19"/>
        <v>60</v>
      </c>
      <c r="AK77" s="13"/>
      <c r="AL77" s="13"/>
    </row>
    <row r="78" spans="1:38" s="1" customFormat="1" ht="11.1" customHeight="1" outlineLevel="1" x14ac:dyDescent="0.2">
      <c r="A78" s="7" t="s">
        <v>81</v>
      </c>
      <c r="B78" s="7" t="s">
        <v>12</v>
      </c>
      <c r="C78" s="8">
        <v>480</v>
      </c>
      <c r="D78" s="8">
        <v>1007</v>
      </c>
      <c r="E78" s="8">
        <v>556</v>
      </c>
      <c r="F78" s="8">
        <v>308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3">
        <f>VLOOKUP(A:A,[2]TDSheet!$A:$F,6,0)</f>
        <v>567</v>
      </c>
      <c r="K78" s="13">
        <f t="shared" si="15"/>
        <v>-11</v>
      </c>
      <c r="L78" s="13">
        <f>VLOOKUP(A:A,[1]TDSheet!$A:$M,13,0)</f>
        <v>130</v>
      </c>
      <c r="M78" s="13">
        <f>VLOOKUP(A:A,[1]TDSheet!$A:$N,14,0)</f>
        <v>150</v>
      </c>
      <c r="N78" s="13">
        <f>VLOOKUP(A:A,[1]TDSheet!$A:$O,15,0)</f>
        <v>140</v>
      </c>
      <c r="O78" s="13">
        <f>VLOOKUP(A:A,[1]TDSheet!$A:$P,16,0)</f>
        <v>0</v>
      </c>
      <c r="P78" s="13">
        <f>VLOOKUP(A:A,[1]TDSheet!$A:$X,24,0)</f>
        <v>100</v>
      </c>
      <c r="Q78" s="13"/>
      <c r="R78" s="13"/>
      <c r="S78" s="13"/>
      <c r="T78" s="13"/>
      <c r="U78" s="13"/>
      <c r="V78" s="13"/>
      <c r="W78" s="13">
        <f t="shared" si="16"/>
        <v>111.2</v>
      </c>
      <c r="X78" s="15">
        <v>180</v>
      </c>
      <c r="Y78" s="16">
        <f t="shared" si="17"/>
        <v>9.0647482014388494</v>
      </c>
      <c r="Z78" s="13">
        <f t="shared" si="18"/>
        <v>2.7697841726618706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145</v>
      </c>
      <c r="AF78" s="13">
        <f>VLOOKUP(A:A,[1]TDSheet!$A:$AF,32,0)</f>
        <v>109</v>
      </c>
      <c r="AG78" s="13">
        <f>VLOOKUP(A:A,[1]TDSheet!$A:$AG,33,0)</f>
        <v>103.8</v>
      </c>
      <c r="AH78" s="13">
        <f>VLOOKUP(A:A,[3]TDSheet!$A:$D,4,0)</f>
        <v>86</v>
      </c>
      <c r="AI78" s="13">
        <f>VLOOKUP(A:A,[1]TDSheet!$A:$AI,35,0)</f>
        <v>0</v>
      </c>
      <c r="AJ78" s="13">
        <f t="shared" si="19"/>
        <v>59.400000000000006</v>
      </c>
      <c r="AK78" s="13"/>
      <c r="AL78" s="13"/>
    </row>
    <row r="79" spans="1:38" s="1" customFormat="1" ht="21.95" customHeight="1" outlineLevel="1" x14ac:dyDescent="0.2">
      <c r="A79" s="7" t="s">
        <v>82</v>
      </c>
      <c r="B79" s="7" t="s">
        <v>12</v>
      </c>
      <c r="C79" s="8">
        <v>328</v>
      </c>
      <c r="D79" s="8">
        <v>583</v>
      </c>
      <c r="E79" s="8">
        <v>375</v>
      </c>
      <c r="F79" s="8">
        <v>257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3">
        <f>VLOOKUP(A:A,[2]TDSheet!$A:$F,6,0)</f>
        <v>392</v>
      </c>
      <c r="K79" s="13">
        <f t="shared" si="15"/>
        <v>-17</v>
      </c>
      <c r="L79" s="13">
        <f>VLOOKUP(A:A,[1]TDSheet!$A:$M,13,0)</f>
        <v>110</v>
      </c>
      <c r="M79" s="13">
        <f>VLOOKUP(A:A,[1]TDSheet!$A:$N,14,0)</f>
        <v>50</v>
      </c>
      <c r="N79" s="13">
        <f>VLOOKUP(A:A,[1]TDSheet!$A:$O,15,0)</f>
        <v>100</v>
      </c>
      <c r="O79" s="13">
        <f>VLOOKUP(A:A,[1]TDSheet!$A:$P,16,0)</f>
        <v>0</v>
      </c>
      <c r="P79" s="13">
        <f>VLOOKUP(A:A,[1]TDSheet!$A:$X,24,0)</f>
        <v>50</v>
      </c>
      <c r="Q79" s="13"/>
      <c r="R79" s="13"/>
      <c r="S79" s="13"/>
      <c r="T79" s="13"/>
      <c r="U79" s="13"/>
      <c r="V79" s="13"/>
      <c r="W79" s="13">
        <f t="shared" si="16"/>
        <v>75</v>
      </c>
      <c r="X79" s="15">
        <v>120</v>
      </c>
      <c r="Y79" s="16">
        <f t="shared" si="17"/>
        <v>9.16</v>
      </c>
      <c r="Z79" s="13">
        <f t="shared" si="18"/>
        <v>3.4266666666666667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110.8</v>
      </c>
      <c r="AF79" s="13">
        <f>VLOOKUP(A:A,[1]TDSheet!$A:$AF,32,0)</f>
        <v>78.599999999999994</v>
      </c>
      <c r="AG79" s="13">
        <f>VLOOKUP(A:A,[1]TDSheet!$A:$AG,33,0)</f>
        <v>80</v>
      </c>
      <c r="AH79" s="13">
        <f>VLOOKUP(A:A,[3]TDSheet!$A:$D,4,0)</f>
        <v>55</v>
      </c>
      <c r="AI79" s="13">
        <f>VLOOKUP(A:A,[1]TDSheet!$A:$AI,35,0)</f>
        <v>0</v>
      </c>
      <c r="AJ79" s="13">
        <f t="shared" si="19"/>
        <v>42</v>
      </c>
      <c r="AK79" s="13"/>
      <c r="AL79" s="13"/>
    </row>
    <row r="80" spans="1:38" s="1" customFormat="1" ht="11.1" customHeight="1" outlineLevel="1" x14ac:dyDescent="0.2">
      <c r="A80" s="7" t="s">
        <v>83</v>
      </c>
      <c r="B80" s="7" t="s">
        <v>12</v>
      </c>
      <c r="C80" s="8">
        <v>262</v>
      </c>
      <c r="D80" s="8">
        <v>237</v>
      </c>
      <c r="E80" s="8">
        <v>196</v>
      </c>
      <c r="F80" s="8">
        <v>135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3">
        <f>VLOOKUP(A:A,[2]TDSheet!$A:$F,6,0)</f>
        <v>205</v>
      </c>
      <c r="K80" s="13">
        <f t="shared" si="15"/>
        <v>-9</v>
      </c>
      <c r="L80" s="13">
        <f>VLOOKUP(A:A,[1]TDSheet!$A:$M,13,0)</f>
        <v>40</v>
      </c>
      <c r="M80" s="13">
        <f>VLOOKUP(A:A,[1]TDSheet!$A:$N,14,0)</f>
        <v>30</v>
      </c>
      <c r="N80" s="13">
        <f>VLOOKUP(A:A,[1]TDSheet!$A:$O,15,0)</f>
        <v>50</v>
      </c>
      <c r="O80" s="13">
        <f>VLOOKUP(A:A,[1]TDSheet!$A:$P,16,0)</f>
        <v>0</v>
      </c>
      <c r="P80" s="13">
        <f>VLOOKUP(A:A,[1]TDSheet!$A:$X,24,0)</f>
        <v>0</v>
      </c>
      <c r="Q80" s="13"/>
      <c r="R80" s="13"/>
      <c r="S80" s="13"/>
      <c r="T80" s="13"/>
      <c r="U80" s="13"/>
      <c r="V80" s="13"/>
      <c r="W80" s="13">
        <f t="shared" si="16"/>
        <v>39.200000000000003</v>
      </c>
      <c r="X80" s="15">
        <v>110</v>
      </c>
      <c r="Y80" s="16">
        <f t="shared" si="17"/>
        <v>9.3112244897959169</v>
      </c>
      <c r="Z80" s="13">
        <f t="shared" si="18"/>
        <v>3.443877551020408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77.599999999999994</v>
      </c>
      <c r="AF80" s="13">
        <f>VLOOKUP(A:A,[1]TDSheet!$A:$AF,32,0)</f>
        <v>36.200000000000003</v>
      </c>
      <c r="AG80" s="13">
        <f>VLOOKUP(A:A,[1]TDSheet!$A:$AG,33,0)</f>
        <v>42.4</v>
      </c>
      <c r="AH80" s="13">
        <f>VLOOKUP(A:A,[3]TDSheet!$A:$D,4,0)</f>
        <v>83</v>
      </c>
      <c r="AI80" s="13">
        <f>VLOOKUP(A:A,[1]TDSheet!$A:$AI,35,0)</f>
        <v>0</v>
      </c>
      <c r="AJ80" s="13">
        <f t="shared" si="19"/>
        <v>36.300000000000004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12</v>
      </c>
      <c r="C81" s="8">
        <v>3345</v>
      </c>
      <c r="D81" s="8">
        <v>5653</v>
      </c>
      <c r="E81" s="8">
        <v>6515</v>
      </c>
      <c r="F81" s="8">
        <v>2386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3">
        <f>VLOOKUP(A:A,[2]TDSheet!$A:$F,6,0)</f>
        <v>6577</v>
      </c>
      <c r="K81" s="13">
        <f t="shared" si="15"/>
        <v>-62</v>
      </c>
      <c r="L81" s="13">
        <f>VLOOKUP(A:A,[1]TDSheet!$A:$M,13,0)</f>
        <v>1100</v>
      </c>
      <c r="M81" s="13">
        <f>VLOOKUP(A:A,[1]TDSheet!$A:$N,14,0)</f>
        <v>900</v>
      </c>
      <c r="N81" s="13">
        <f>VLOOKUP(A:A,[1]TDSheet!$A:$O,15,0)</f>
        <v>800</v>
      </c>
      <c r="O81" s="13">
        <f>VLOOKUP(A:A,[1]TDSheet!$A:$P,16,0)</f>
        <v>0</v>
      </c>
      <c r="P81" s="13">
        <f>VLOOKUP(A:A,[1]TDSheet!$A:$X,24,0)</f>
        <v>200</v>
      </c>
      <c r="Q81" s="13"/>
      <c r="R81" s="13"/>
      <c r="S81" s="13"/>
      <c r="T81" s="13"/>
      <c r="U81" s="13"/>
      <c r="V81" s="13"/>
      <c r="W81" s="13">
        <f t="shared" si="16"/>
        <v>823</v>
      </c>
      <c r="X81" s="15">
        <v>1500</v>
      </c>
      <c r="Y81" s="16">
        <f t="shared" si="17"/>
        <v>8.366950182260025</v>
      </c>
      <c r="Z81" s="13">
        <f t="shared" si="18"/>
        <v>2.8991494532199269</v>
      </c>
      <c r="AA81" s="13"/>
      <c r="AB81" s="13"/>
      <c r="AC81" s="13"/>
      <c r="AD81" s="13">
        <f>VLOOKUP(A:A,[1]TDSheet!$A:$AD,30,0)</f>
        <v>2400</v>
      </c>
      <c r="AE81" s="13">
        <f>VLOOKUP(A:A,[1]TDSheet!$A:$AE,31,0)</f>
        <v>803.8</v>
      </c>
      <c r="AF81" s="13">
        <f>VLOOKUP(A:A,[1]TDSheet!$A:$AF,32,0)</f>
        <v>805.8</v>
      </c>
      <c r="AG81" s="13">
        <f>VLOOKUP(A:A,[1]TDSheet!$A:$AG,33,0)</f>
        <v>777.6</v>
      </c>
      <c r="AH81" s="13">
        <f>VLOOKUP(A:A,[3]TDSheet!$A:$D,4,0)</f>
        <v>1014</v>
      </c>
      <c r="AI81" s="13" t="str">
        <f>VLOOKUP(A:A,[1]TDSheet!$A:$AI,35,0)</f>
        <v>оконч</v>
      </c>
      <c r="AJ81" s="13">
        <f t="shared" si="19"/>
        <v>525</v>
      </c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12</v>
      </c>
      <c r="C82" s="8">
        <v>4028</v>
      </c>
      <c r="D82" s="8">
        <v>6566</v>
      </c>
      <c r="E82" s="8">
        <v>6699</v>
      </c>
      <c r="F82" s="8">
        <v>3779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3">
        <f>VLOOKUP(A:A,[2]TDSheet!$A:$F,6,0)</f>
        <v>6805</v>
      </c>
      <c r="K82" s="13">
        <f t="shared" si="15"/>
        <v>-106</v>
      </c>
      <c r="L82" s="13">
        <f>VLOOKUP(A:A,[1]TDSheet!$A:$M,13,0)</f>
        <v>1700</v>
      </c>
      <c r="M82" s="13">
        <f>VLOOKUP(A:A,[1]TDSheet!$A:$N,14,0)</f>
        <v>2000</v>
      </c>
      <c r="N82" s="13">
        <f>VLOOKUP(A:A,[1]TDSheet!$A:$O,15,0)</f>
        <v>1200</v>
      </c>
      <c r="O82" s="13">
        <f>VLOOKUP(A:A,[1]TDSheet!$A:$P,16,0)</f>
        <v>0</v>
      </c>
      <c r="P82" s="13">
        <f>VLOOKUP(A:A,[1]TDSheet!$A:$X,24,0)</f>
        <v>500</v>
      </c>
      <c r="Q82" s="13"/>
      <c r="R82" s="13"/>
      <c r="S82" s="13"/>
      <c r="T82" s="13"/>
      <c r="U82" s="13"/>
      <c r="V82" s="13"/>
      <c r="W82" s="13">
        <f t="shared" si="16"/>
        <v>1068.5999999999999</v>
      </c>
      <c r="X82" s="15">
        <v>1500</v>
      </c>
      <c r="Y82" s="16">
        <f t="shared" si="17"/>
        <v>9.9934493730114173</v>
      </c>
      <c r="Z82" s="13">
        <f t="shared" si="18"/>
        <v>3.5364027699794125</v>
      </c>
      <c r="AA82" s="13"/>
      <c r="AB82" s="13"/>
      <c r="AC82" s="13"/>
      <c r="AD82" s="13">
        <f>VLOOKUP(A:A,[1]TDSheet!$A:$AD,30,0)</f>
        <v>1356</v>
      </c>
      <c r="AE82" s="13">
        <f>VLOOKUP(A:A,[1]TDSheet!$A:$AE,31,0)</f>
        <v>1303.2</v>
      </c>
      <c r="AF82" s="13">
        <f>VLOOKUP(A:A,[1]TDSheet!$A:$AF,32,0)</f>
        <v>1075.4000000000001</v>
      </c>
      <c r="AG82" s="13">
        <f>VLOOKUP(A:A,[1]TDSheet!$A:$AG,33,0)</f>
        <v>1116.4000000000001</v>
      </c>
      <c r="AH82" s="13">
        <f>VLOOKUP(A:A,[3]TDSheet!$A:$D,4,0)</f>
        <v>1018</v>
      </c>
      <c r="AI82" s="13" t="str">
        <f>VLOOKUP(A:A,[1]TDSheet!$A:$AI,35,0)</f>
        <v>декяб</v>
      </c>
      <c r="AJ82" s="13">
        <f t="shared" si="19"/>
        <v>525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12</v>
      </c>
      <c r="C83" s="8">
        <v>38</v>
      </c>
      <c r="D83" s="8"/>
      <c r="E83" s="8">
        <v>10</v>
      </c>
      <c r="F83" s="8">
        <v>27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3">
        <f>VLOOKUP(A:A,[2]TDSheet!$A:$F,6,0)</f>
        <v>14</v>
      </c>
      <c r="K83" s="13">
        <f t="shared" si="15"/>
        <v>-4</v>
      </c>
      <c r="L83" s="13">
        <f>VLOOKUP(A:A,[1]TDSheet!$A:$M,13,0)</f>
        <v>20</v>
      </c>
      <c r="M83" s="13">
        <f>VLOOKUP(A:A,[1]TDSheet!$A:$N,14,0)</f>
        <v>0</v>
      </c>
      <c r="N83" s="13">
        <f>VLOOKUP(A:A,[1]TDSheet!$A:$O,15,0)</f>
        <v>0</v>
      </c>
      <c r="O83" s="13">
        <f>VLOOKUP(A:A,[1]TDSheet!$A:$P,16,0)</f>
        <v>0</v>
      </c>
      <c r="P83" s="13">
        <f>VLOOKUP(A:A,[1]TDSheet!$A:$X,24,0)</f>
        <v>0</v>
      </c>
      <c r="Q83" s="13"/>
      <c r="R83" s="13"/>
      <c r="S83" s="13"/>
      <c r="T83" s="13"/>
      <c r="U83" s="13"/>
      <c r="V83" s="13"/>
      <c r="W83" s="13">
        <f t="shared" si="16"/>
        <v>2</v>
      </c>
      <c r="X83" s="15"/>
      <c r="Y83" s="16">
        <f t="shared" si="17"/>
        <v>23.5</v>
      </c>
      <c r="Z83" s="13">
        <f t="shared" si="18"/>
        <v>13.5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0</v>
      </c>
      <c r="AF83" s="13">
        <f>VLOOKUP(A:A,[1]TDSheet!$A:$AF,32,0)</f>
        <v>5.2</v>
      </c>
      <c r="AG83" s="13">
        <f>VLOOKUP(A:A,[1]TDSheet!$A:$AG,33,0)</f>
        <v>8.6</v>
      </c>
      <c r="AH83" s="13">
        <v>0</v>
      </c>
      <c r="AI83" s="13" t="e">
        <f>VLOOKUP(A:A,[1]TDSheet!$A:$AI,35,0)</f>
        <v>#N/A</v>
      </c>
      <c r="AJ83" s="13">
        <f t="shared" si="19"/>
        <v>0</v>
      </c>
      <c r="AK83" s="13"/>
      <c r="AL83" s="13"/>
    </row>
    <row r="84" spans="1:38" s="1" customFormat="1" ht="21.95" customHeight="1" outlineLevel="1" x14ac:dyDescent="0.2">
      <c r="A84" s="7" t="s">
        <v>87</v>
      </c>
      <c r="B84" s="7" t="s">
        <v>12</v>
      </c>
      <c r="C84" s="8">
        <v>52</v>
      </c>
      <c r="D84" s="8">
        <v>2</v>
      </c>
      <c r="E84" s="8">
        <v>6</v>
      </c>
      <c r="F84" s="8">
        <v>44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3">
        <f>VLOOKUP(A:A,[2]TDSheet!$A:$F,6,0)</f>
        <v>162</v>
      </c>
      <c r="K84" s="13">
        <f t="shared" si="15"/>
        <v>-156</v>
      </c>
      <c r="L84" s="13">
        <f>VLOOKUP(A:A,[1]TDSheet!$A:$M,13,0)</f>
        <v>20</v>
      </c>
      <c r="M84" s="13">
        <f>VLOOKUP(A:A,[1]TDSheet!$A:$N,14,0)</f>
        <v>30</v>
      </c>
      <c r="N84" s="13">
        <f>VLOOKUP(A:A,[1]TDSheet!$A:$O,15,0)</f>
        <v>0</v>
      </c>
      <c r="O84" s="13">
        <f>VLOOKUP(A:A,[1]TDSheet!$A:$P,16,0)</f>
        <v>0</v>
      </c>
      <c r="P84" s="13">
        <f>VLOOKUP(A:A,[1]TDSheet!$A:$X,24,0)</f>
        <v>0</v>
      </c>
      <c r="Q84" s="13"/>
      <c r="R84" s="13"/>
      <c r="S84" s="13"/>
      <c r="T84" s="13"/>
      <c r="U84" s="13"/>
      <c r="V84" s="13"/>
      <c r="W84" s="13">
        <f t="shared" si="16"/>
        <v>1.2</v>
      </c>
      <c r="X84" s="15"/>
      <c r="Y84" s="16">
        <f t="shared" si="17"/>
        <v>78.333333333333343</v>
      </c>
      <c r="Z84" s="13">
        <f t="shared" si="18"/>
        <v>36.666666666666671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1.6</v>
      </c>
      <c r="AF84" s="13">
        <f>VLOOKUP(A:A,[1]TDSheet!$A:$AF,32,0)</f>
        <v>8.8000000000000007</v>
      </c>
      <c r="AG84" s="13">
        <f>VLOOKUP(A:A,[1]TDSheet!$A:$AG,33,0)</f>
        <v>12.6</v>
      </c>
      <c r="AH84" s="13">
        <f>VLOOKUP(A:A,[3]TDSheet!$A:$D,4,0)</f>
        <v>2</v>
      </c>
      <c r="AI84" s="13" t="str">
        <f>VLOOKUP(A:A,[1]TDSheet!$A:$AI,35,0)</f>
        <v>увел</v>
      </c>
      <c r="AJ84" s="13">
        <f t="shared" si="19"/>
        <v>0</v>
      </c>
      <c r="AK84" s="13"/>
      <c r="AL84" s="13"/>
    </row>
    <row r="85" spans="1:38" s="1" customFormat="1" ht="11.1" customHeight="1" outlineLevel="1" x14ac:dyDescent="0.2">
      <c r="A85" s="7" t="s">
        <v>88</v>
      </c>
      <c r="B85" s="7" t="s">
        <v>12</v>
      </c>
      <c r="C85" s="8">
        <v>101</v>
      </c>
      <c r="D85" s="8">
        <v>178</v>
      </c>
      <c r="E85" s="8">
        <v>162</v>
      </c>
      <c r="F85" s="8">
        <v>94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295</v>
      </c>
      <c r="K85" s="13">
        <f t="shared" si="15"/>
        <v>-133</v>
      </c>
      <c r="L85" s="13">
        <f>VLOOKUP(A:A,[1]TDSheet!$A:$M,13,0)</f>
        <v>0</v>
      </c>
      <c r="M85" s="13">
        <f>VLOOKUP(A:A,[1]TDSheet!$A:$N,14,0)</f>
        <v>0</v>
      </c>
      <c r="N85" s="13">
        <f>VLOOKUP(A:A,[1]TDSheet!$A:$O,15,0)</f>
        <v>30</v>
      </c>
      <c r="O85" s="13">
        <f>VLOOKUP(A:A,[1]TDSheet!$A:$P,16,0)</f>
        <v>0</v>
      </c>
      <c r="P85" s="13">
        <f>VLOOKUP(A:A,[1]TDSheet!$A:$X,24,0)</f>
        <v>50</v>
      </c>
      <c r="Q85" s="13"/>
      <c r="R85" s="13"/>
      <c r="S85" s="13"/>
      <c r="T85" s="13"/>
      <c r="U85" s="13"/>
      <c r="V85" s="13"/>
      <c r="W85" s="13">
        <f t="shared" si="16"/>
        <v>32.4</v>
      </c>
      <c r="X85" s="15">
        <v>120</v>
      </c>
      <c r="Y85" s="16">
        <f t="shared" si="17"/>
        <v>9.0740740740740744</v>
      </c>
      <c r="Z85" s="13">
        <f t="shared" si="18"/>
        <v>2.9012345679012346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29.4</v>
      </c>
      <c r="AF85" s="13">
        <f>VLOOKUP(A:A,[1]TDSheet!$A:$AF,32,0)</f>
        <v>32</v>
      </c>
      <c r="AG85" s="13">
        <f>VLOOKUP(A:A,[1]TDSheet!$A:$AG,33,0)</f>
        <v>22.6</v>
      </c>
      <c r="AH85" s="13">
        <f>VLOOKUP(A:A,[3]TDSheet!$A:$D,4,0)</f>
        <v>61</v>
      </c>
      <c r="AI85" s="13" t="str">
        <f>VLOOKUP(A:A,[1]TDSheet!$A:$AI,35,0)</f>
        <v>увел</v>
      </c>
      <c r="AJ85" s="13">
        <f t="shared" si="19"/>
        <v>7.1999999999999993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12</v>
      </c>
      <c r="C86" s="8">
        <v>137</v>
      </c>
      <c r="D86" s="8">
        <v>2</v>
      </c>
      <c r="E86" s="8">
        <v>23</v>
      </c>
      <c r="F86" s="8">
        <v>114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94</v>
      </c>
      <c r="K86" s="13">
        <f t="shared" si="15"/>
        <v>-71</v>
      </c>
      <c r="L86" s="13">
        <f>VLOOKUP(A:A,[1]TDSheet!$A:$M,13,0)</f>
        <v>20</v>
      </c>
      <c r="M86" s="13">
        <f>VLOOKUP(A:A,[1]TDSheet!$A:$N,14,0)</f>
        <v>0</v>
      </c>
      <c r="N86" s="13">
        <f>VLOOKUP(A:A,[1]TDSheet!$A:$O,15,0)</f>
        <v>0</v>
      </c>
      <c r="O86" s="13">
        <f>VLOOKUP(A:A,[1]TDSheet!$A:$P,16,0)</f>
        <v>0</v>
      </c>
      <c r="P86" s="13">
        <f>VLOOKUP(A:A,[1]TDSheet!$A:$X,24,0)</f>
        <v>0</v>
      </c>
      <c r="Q86" s="13"/>
      <c r="R86" s="13"/>
      <c r="S86" s="13"/>
      <c r="T86" s="13"/>
      <c r="U86" s="13"/>
      <c r="V86" s="13"/>
      <c r="W86" s="13">
        <f t="shared" si="16"/>
        <v>4.5999999999999996</v>
      </c>
      <c r="X86" s="15"/>
      <c r="Y86" s="16">
        <f t="shared" si="17"/>
        <v>29.130434782608699</v>
      </c>
      <c r="Z86" s="13">
        <f t="shared" si="18"/>
        <v>24.782608695652176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8.8000000000000007</v>
      </c>
      <c r="AF86" s="13">
        <f>VLOOKUP(A:A,[1]TDSheet!$A:$AF,32,0)</f>
        <v>6</v>
      </c>
      <c r="AG86" s="13">
        <f>VLOOKUP(A:A,[1]TDSheet!$A:$AG,33,0)</f>
        <v>15.2</v>
      </c>
      <c r="AH86" s="13">
        <v>0</v>
      </c>
      <c r="AI86" s="19" t="s">
        <v>152</v>
      </c>
      <c r="AJ86" s="13">
        <f t="shared" si="19"/>
        <v>0</v>
      </c>
      <c r="AK86" s="13"/>
      <c r="AL86" s="13"/>
    </row>
    <row r="87" spans="1:38" s="1" customFormat="1" ht="21.95" customHeight="1" outlineLevel="1" x14ac:dyDescent="0.2">
      <c r="A87" s="7" t="s">
        <v>90</v>
      </c>
      <c r="B87" s="7" t="s">
        <v>12</v>
      </c>
      <c r="C87" s="8">
        <v>154</v>
      </c>
      <c r="D87" s="8">
        <v>447</v>
      </c>
      <c r="E87" s="8">
        <v>401</v>
      </c>
      <c r="F87" s="8">
        <v>185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446</v>
      </c>
      <c r="K87" s="13">
        <f t="shared" si="15"/>
        <v>-45</v>
      </c>
      <c r="L87" s="13">
        <f>VLOOKUP(A:A,[1]TDSheet!$A:$M,13,0)</f>
        <v>50</v>
      </c>
      <c r="M87" s="13">
        <f>VLOOKUP(A:A,[1]TDSheet!$A:$N,14,0)</f>
        <v>80</v>
      </c>
      <c r="N87" s="13">
        <f>VLOOKUP(A:A,[1]TDSheet!$A:$O,15,0)</f>
        <v>80</v>
      </c>
      <c r="O87" s="13">
        <f>VLOOKUP(A:A,[1]TDSheet!$A:$P,16,0)</f>
        <v>0</v>
      </c>
      <c r="P87" s="13">
        <f>VLOOKUP(A:A,[1]TDSheet!$A:$X,24,0)</f>
        <v>200</v>
      </c>
      <c r="Q87" s="13"/>
      <c r="R87" s="13"/>
      <c r="S87" s="13"/>
      <c r="T87" s="13"/>
      <c r="U87" s="13"/>
      <c r="V87" s="13"/>
      <c r="W87" s="13">
        <f t="shared" si="16"/>
        <v>80.2</v>
      </c>
      <c r="X87" s="15">
        <v>120</v>
      </c>
      <c r="Y87" s="16">
        <f t="shared" si="17"/>
        <v>8.9152119700748127</v>
      </c>
      <c r="Z87" s="13">
        <f t="shared" si="18"/>
        <v>2.3067331670822941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87</v>
      </c>
      <c r="AF87" s="13">
        <f>VLOOKUP(A:A,[1]TDSheet!$A:$AF,32,0)</f>
        <v>67.400000000000006</v>
      </c>
      <c r="AG87" s="13">
        <f>VLOOKUP(A:A,[1]TDSheet!$A:$AG,33,0)</f>
        <v>73.599999999999994</v>
      </c>
      <c r="AH87" s="13">
        <f>VLOOKUP(A:A,[3]TDSheet!$A:$D,4,0)</f>
        <v>70</v>
      </c>
      <c r="AI87" s="13" t="str">
        <f>VLOOKUP(A:A,[1]TDSheet!$A:$AI,35,0)</f>
        <v>Паша</v>
      </c>
      <c r="AJ87" s="13">
        <f t="shared" si="19"/>
        <v>48</v>
      </c>
      <c r="AK87" s="13"/>
      <c r="AL87" s="13"/>
    </row>
    <row r="88" spans="1:38" s="1" customFormat="1" ht="21.95" customHeight="1" outlineLevel="1" x14ac:dyDescent="0.2">
      <c r="A88" s="7" t="s">
        <v>91</v>
      </c>
      <c r="B88" s="7" t="s">
        <v>8</v>
      </c>
      <c r="C88" s="8">
        <v>195.28100000000001</v>
      </c>
      <c r="D88" s="8">
        <v>109.727</v>
      </c>
      <c r="E88" s="8">
        <v>201.27699999999999</v>
      </c>
      <c r="F88" s="8">
        <v>100.828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198.953</v>
      </c>
      <c r="K88" s="13">
        <f t="shared" si="15"/>
        <v>2.3239999999999839</v>
      </c>
      <c r="L88" s="13">
        <f>VLOOKUP(A:A,[1]TDSheet!$A:$M,13,0)</f>
        <v>40</v>
      </c>
      <c r="M88" s="13">
        <f>VLOOKUP(A:A,[1]TDSheet!$A:$N,14,0)</f>
        <v>50</v>
      </c>
      <c r="N88" s="13">
        <f>VLOOKUP(A:A,[1]TDSheet!$A:$O,15,0)</f>
        <v>60</v>
      </c>
      <c r="O88" s="13">
        <f>VLOOKUP(A:A,[1]TDSheet!$A:$P,16,0)</f>
        <v>0</v>
      </c>
      <c r="P88" s="13">
        <f>VLOOKUP(A:A,[1]TDSheet!$A:$X,24,0)</f>
        <v>20</v>
      </c>
      <c r="Q88" s="13"/>
      <c r="R88" s="13"/>
      <c r="S88" s="13"/>
      <c r="T88" s="13"/>
      <c r="U88" s="13"/>
      <c r="V88" s="13"/>
      <c r="W88" s="13">
        <f t="shared" si="16"/>
        <v>40.255399999999995</v>
      </c>
      <c r="X88" s="15">
        <v>90</v>
      </c>
      <c r="Y88" s="16">
        <f t="shared" si="17"/>
        <v>8.9634682551906089</v>
      </c>
      <c r="Z88" s="13">
        <f t="shared" si="18"/>
        <v>2.5047074429765948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45.228200000000001</v>
      </c>
      <c r="AF88" s="13">
        <f>VLOOKUP(A:A,[1]TDSheet!$A:$AF,32,0)</f>
        <v>25.117799999999999</v>
      </c>
      <c r="AG88" s="13">
        <f>VLOOKUP(A:A,[1]TDSheet!$A:$AG,33,0)</f>
        <v>36.416000000000004</v>
      </c>
      <c r="AH88" s="13">
        <f>VLOOKUP(A:A,[3]TDSheet!$A:$D,4,0)</f>
        <v>43.374000000000002</v>
      </c>
      <c r="AI88" s="13" t="str">
        <f>VLOOKUP(A:A,[1]TDSheet!$A:$AI,35,0)</f>
        <v>увел</v>
      </c>
      <c r="AJ88" s="13">
        <f t="shared" si="19"/>
        <v>90</v>
      </c>
      <c r="AK88" s="13"/>
      <c r="AL88" s="13"/>
    </row>
    <row r="89" spans="1:38" s="1" customFormat="1" ht="21.95" customHeight="1" outlineLevel="1" x14ac:dyDescent="0.2">
      <c r="A89" s="7" t="s">
        <v>92</v>
      </c>
      <c r="B89" s="7" t="s">
        <v>8</v>
      </c>
      <c r="C89" s="8">
        <v>76.233999999999995</v>
      </c>
      <c r="D89" s="8">
        <v>1.45</v>
      </c>
      <c r="E89" s="8">
        <v>24.498000000000001</v>
      </c>
      <c r="F89" s="8">
        <v>53.186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25</v>
      </c>
      <c r="K89" s="13">
        <f t="shared" si="15"/>
        <v>-0.50199999999999889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VLOOKUP(A:A,[1]TDSheet!$A:$O,15,0)</f>
        <v>0</v>
      </c>
      <c r="O89" s="13">
        <f>VLOOKUP(A:A,[1]TDSheet!$A:$P,16,0)</f>
        <v>0</v>
      </c>
      <c r="P89" s="13">
        <f>VLOOKUP(A:A,[1]TDSheet!$A:$X,24,0)</f>
        <v>0</v>
      </c>
      <c r="Q89" s="13"/>
      <c r="R89" s="13"/>
      <c r="S89" s="13"/>
      <c r="T89" s="13"/>
      <c r="U89" s="13"/>
      <c r="V89" s="13"/>
      <c r="W89" s="13">
        <f t="shared" si="16"/>
        <v>4.8996000000000004</v>
      </c>
      <c r="X89" s="15"/>
      <c r="Y89" s="16">
        <f t="shared" si="17"/>
        <v>10.855171850763327</v>
      </c>
      <c r="Z89" s="13">
        <f t="shared" si="18"/>
        <v>10.855171850763327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6.9171999999999993</v>
      </c>
      <c r="AF89" s="13">
        <f>VLOOKUP(A:A,[1]TDSheet!$A:$AF,32,0)</f>
        <v>7.1774000000000004</v>
      </c>
      <c r="AG89" s="13">
        <f>VLOOKUP(A:A,[1]TDSheet!$A:$AG,33,0)</f>
        <v>5.2279999999999998</v>
      </c>
      <c r="AH89" s="13">
        <f>VLOOKUP(A:A,[3]TDSheet!$A:$D,4,0)</f>
        <v>11.486000000000001</v>
      </c>
      <c r="AI89" s="13" t="str">
        <f>VLOOKUP(A:A,[1]TDSheet!$A:$AI,35,0)</f>
        <v>увел</v>
      </c>
      <c r="AJ89" s="13">
        <f t="shared" si="19"/>
        <v>0</v>
      </c>
      <c r="AK89" s="13"/>
      <c r="AL89" s="13"/>
    </row>
    <row r="90" spans="1:38" s="1" customFormat="1" ht="21.95" customHeight="1" outlineLevel="1" x14ac:dyDescent="0.2">
      <c r="A90" s="7" t="s">
        <v>93</v>
      </c>
      <c r="B90" s="7" t="s">
        <v>12</v>
      </c>
      <c r="C90" s="8">
        <v>181</v>
      </c>
      <c r="D90" s="8">
        <v>136</v>
      </c>
      <c r="E90" s="8">
        <v>220</v>
      </c>
      <c r="F90" s="8">
        <v>85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251</v>
      </c>
      <c r="K90" s="13">
        <f t="shared" si="15"/>
        <v>-31</v>
      </c>
      <c r="L90" s="13">
        <f>VLOOKUP(A:A,[1]TDSheet!$A:$M,13,0)</f>
        <v>60</v>
      </c>
      <c r="M90" s="13">
        <f>VLOOKUP(A:A,[1]TDSheet!$A:$N,14,0)</f>
        <v>80</v>
      </c>
      <c r="N90" s="13">
        <f>VLOOKUP(A:A,[1]TDSheet!$A:$O,15,0)</f>
        <v>50</v>
      </c>
      <c r="O90" s="13">
        <f>VLOOKUP(A:A,[1]TDSheet!$A:$P,16,0)</f>
        <v>0</v>
      </c>
      <c r="P90" s="13">
        <f>VLOOKUP(A:A,[1]TDSheet!$A:$X,24,0)</f>
        <v>0</v>
      </c>
      <c r="Q90" s="13"/>
      <c r="R90" s="13"/>
      <c r="S90" s="13"/>
      <c r="T90" s="13"/>
      <c r="U90" s="13"/>
      <c r="V90" s="13"/>
      <c r="W90" s="13">
        <f t="shared" si="16"/>
        <v>44</v>
      </c>
      <c r="X90" s="15">
        <v>120</v>
      </c>
      <c r="Y90" s="16">
        <f t="shared" si="17"/>
        <v>8.9772727272727266</v>
      </c>
      <c r="Z90" s="13">
        <f t="shared" si="18"/>
        <v>1.9318181818181819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42.2</v>
      </c>
      <c r="AF90" s="13">
        <f>VLOOKUP(A:A,[1]TDSheet!$A:$AF,32,0)</f>
        <v>41.6</v>
      </c>
      <c r="AG90" s="13">
        <f>VLOOKUP(A:A,[1]TDSheet!$A:$AG,33,0)</f>
        <v>40.6</v>
      </c>
      <c r="AH90" s="13">
        <f>VLOOKUP(A:A,[3]TDSheet!$A:$D,4,0)</f>
        <v>65</v>
      </c>
      <c r="AI90" s="13" t="str">
        <f>VLOOKUP(A:A,[1]TDSheet!$A:$AI,35,0)</f>
        <v>увел</v>
      </c>
      <c r="AJ90" s="13">
        <f t="shared" si="19"/>
        <v>48</v>
      </c>
      <c r="AK90" s="13"/>
      <c r="AL90" s="13"/>
    </row>
    <row r="91" spans="1:38" s="1" customFormat="1" ht="11.1" customHeight="1" outlineLevel="1" x14ac:dyDescent="0.2">
      <c r="A91" s="7" t="s">
        <v>94</v>
      </c>
      <c r="B91" s="7" t="s">
        <v>8</v>
      </c>
      <c r="C91" s="8">
        <v>105.259</v>
      </c>
      <c r="D91" s="8">
        <v>162.167</v>
      </c>
      <c r="E91" s="8">
        <v>120.136</v>
      </c>
      <c r="F91" s="8">
        <v>125.184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138.15299999999999</v>
      </c>
      <c r="K91" s="13">
        <f t="shared" si="15"/>
        <v>-18.016999999999996</v>
      </c>
      <c r="L91" s="13">
        <f>VLOOKUP(A:A,[1]TDSheet!$A:$M,13,0)</f>
        <v>40</v>
      </c>
      <c r="M91" s="13">
        <f>VLOOKUP(A:A,[1]TDSheet!$A:$N,14,0)</f>
        <v>40</v>
      </c>
      <c r="N91" s="13">
        <f>VLOOKUP(A:A,[1]TDSheet!$A:$O,15,0)</f>
        <v>40</v>
      </c>
      <c r="O91" s="13">
        <f>VLOOKUP(A:A,[1]TDSheet!$A:$P,16,0)</f>
        <v>0</v>
      </c>
      <c r="P91" s="13">
        <f>VLOOKUP(A:A,[1]TDSheet!$A:$X,24,0)</f>
        <v>0</v>
      </c>
      <c r="Q91" s="13"/>
      <c r="R91" s="13"/>
      <c r="S91" s="13"/>
      <c r="T91" s="13"/>
      <c r="U91" s="13"/>
      <c r="V91" s="13"/>
      <c r="W91" s="13">
        <f t="shared" si="16"/>
        <v>24.027200000000001</v>
      </c>
      <c r="X91" s="15"/>
      <c r="Y91" s="16">
        <f t="shared" si="17"/>
        <v>10.204434973696477</v>
      </c>
      <c r="Z91" s="13">
        <f t="shared" si="18"/>
        <v>5.2100952254112007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30.314800000000002</v>
      </c>
      <c r="AF91" s="13">
        <f>VLOOKUP(A:A,[1]TDSheet!$A:$AF,32,0)</f>
        <v>19.970800000000001</v>
      </c>
      <c r="AG91" s="13">
        <f>VLOOKUP(A:A,[1]TDSheet!$A:$AG,33,0)</f>
        <v>25.495799999999999</v>
      </c>
      <c r="AH91" s="13">
        <f>VLOOKUP(A:A,[3]TDSheet!$A:$D,4,0)</f>
        <v>20.271000000000001</v>
      </c>
      <c r="AI91" s="13" t="str">
        <f>VLOOKUP(A:A,[1]TDSheet!$A:$AI,35,0)</f>
        <v>увел</v>
      </c>
      <c r="AJ91" s="13">
        <f t="shared" si="19"/>
        <v>0</v>
      </c>
      <c r="AK91" s="13"/>
      <c r="AL91" s="13"/>
    </row>
    <row r="92" spans="1:38" s="1" customFormat="1" ht="11.1" customHeight="1" outlineLevel="1" x14ac:dyDescent="0.2">
      <c r="A92" s="7" t="s">
        <v>95</v>
      </c>
      <c r="B92" s="7" t="s">
        <v>12</v>
      </c>
      <c r="C92" s="8">
        <v>14</v>
      </c>
      <c r="D92" s="8">
        <v>185</v>
      </c>
      <c r="E92" s="8">
        <v>4</v>
      </c>
      <c r="F92" s="8">
        <v>16</v>
      </c>
      <c r="G92" s="1" t="str">
        <f>VLOOKUP(A:A,[1]TDSheet!$A:$G,7,0)</f>
        <v>н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15</v>
      </c>
      <c r="K92" s="13">
        <f t="shared" si="15"/>
        <v>-11</v>
      </c>
      <c r="L92" s="13">
        <f>VLOOKUP(A:A,[1]TDSheet!$A:$M,13,0)</f>
        <v>0</v>
      </c>
      <c r="M92" s="13">
        <f>VLOOKUP(A:A,[1]TDSheet!$A:$N,14,0)</f>
        <v>0</v>
      </c>
      <c r="N92" s="13">
        <f>VLOOKUP(A:A,[1]TDSheet!$A:$O,15,0)</f>
        <v>0</v>
      </c>
      <c r="O92" s="13">
        <f>VLOOKUP(A:A,[1]TDSheet!$A:$P,16,0)</f>
        <v>0</v>
      </c>
      <c r="P92" s="13">
        <f>VLOOKUP(A:A,[1]TDSheet!$A:$X,24,0)</f>
        <v>0</v>
      </c>
      <c r="Q92" s="13"/>
      <c r="R92" s="13"/>
      <c r="S92" s="13"/>
      <c r="T92" s="13"/>
      <c r="U92" s="13"/>
      <c r="V92" s="13"/>
      <c r="W92" s="13">
        <f t="shared" si="16"/>
        <v>0.8</v>
      </c>
      <c r="X92" s="15"/>
      <c r="Y92" s="16">
        <f t="shared" si="17"/>
        <v>20</v>
      </c>
      <c r="Z92" s="13">
        <f t="shared" si="18"/>
        <v>20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12.6</v>
      </c>
      <c r="AF92" s="13">
        <f>VLOOKUP(A:A,[1]TDSheet!$A:$AF,32,0)</f>
        <v>3.8</v>
      </c>
      <c r="AG92" s="13">
        <f>VLOOKUP(A:A,[1]TDSheet!$A:$AG,33,0)</f>
        <v>3.4</v>
      </c>
      <c r="AH92" s="13">
        <f>VLOOKUP(A:A,[3]TDSheet!$A:$D,4,0)</f>
        <v>1</v>
      </c>
      <c r="AI92" s="18" t="str">
        <f>VLOOKUP(A:A,[1]TDSheet!$A:$AI,35,0)</f>
        <v>увел</v>
      </c>
      <c r="AJ92" s="13">
        <f t="shared" si="19"/>
        <v>0</v>
      </c>
      <c r="AK92" s="13"/>
      <c r="AL92" s="13"/>
    </row>
    <row r="93" spans="1:38" s="1" customFormat="1" ht="21.95" customHeight="1" outlineLevel="1" x14ac:dyDescent="0.2">
      <c r="A93" s="7" t="s">
        <v>96</v>
      </c>
      <c r="B93" s="7" t="s">
        <v>12</v>
      </c>
      <c r="C93" s="8">
        <v>74</v>
      </c>
      <c r="D93" s="8">
        <v>107</v>
      </c>
      <c r="E93" s="8">
        <v>91</v>
      </c>
      <c r="F93" s="8">
        <v>74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138</v>
      </c>
      <c r="K93" s="13">
        <f t="shared" si="15"/>
        <v>-47</v>
      </c>
      <c r="L93" s="13">
        <f>VLOOKUP(A:A,[1]TDSheet!$A:$M,13,0)</f>
        <v>20</v>
      </c>
      <c r="M93" s="13">
        <f>VLOOKUP(A:A,[1]TDSheet!$A:$N,14,0)</f>
        <v>30</v>
      </c>
      <c r="N93" s="13">
        <f>VLOOKUP(A:A,[1]TDSheet!$A:$O,15,0)</f>
        <v>30</v>
      </c>
      <c r="O93" s="13">
        <f>VLOOKUP(A:A,[1]TDSheet!$A:$P,16,0)</f>
        <v>0</v>
      </c>
      <c r="P93" s="13">
        <f>VLOOKUP(A:A,[1]TDSheet!$A:$X,24,0)</f>
        <v>0</v>
      </c>
      <c r="Q93" s="13"/>
      <c r="R93" s="13"/>
      <c r="S93" s="13"/>
      <c r="T93" s="13"/>
      <c r="U93" s="13"/>
      <c r="V93" s="13"/>
      <c r="W93" s="13">
        <f t="shared" si="16"/>
        <v>18.2</v>
      </c>
      <c r="X93" s="15">
        <v>20</v>
      </c>
      <c r="Y93" s="16">
        <f t="shared" si="17"/>
        <v>9.5604395604395602</v>
      </c>
      <c r="Z93" s="13">
        <f t="shared" si="18"/>
        <v>4.0659340659340657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24.6</v>
      </c>
      <c r="AF93" s="13">
        <f>VLOOKUP(A:A,[1]TDSheet!$A:$AF,32,0)</f>
        <v>14</v>
      </c>
      <c r="AG93" s="13">
        <f>VLOOKUP(A:A,[1]TDSheet!$A:$AG,33,0)</f>
        <v>18.399999999999999</v>
      </c>
      <c r="AH93" s="13">
        <f>VLOOKUP(A:A,[3]TDSheet!$A:$D,4,0)</f>
        <v>17</v>
      </c>
      <c r="AI93" s="13">
        <f>VLOOKUP(A:A,[1]TDSheet!$A:$AI,35,0)</f>
        <v>0</v>
      </c>
      <c r="AJ93" s="13">
        <f t="shared" si="19"/>
        <v>4</v>
      </c>
      <c r="AK93" s="13"/>
      <c r="AL93" s="13"/>
    </row>
    <row r="94" spans="1:38" s="1" customFormat="1" ht="21.95" customHeight="1" outlineLevel="1" x14ac:dyDescent="0.2">
      <c r="A94" s="7" t="s">
        <v>97</v>
      </c>
      <c r="B94" s="7" t="s">
        <v>12</v>
      </c>
      <c r="C94" s="8">
        <v>87</v>
      </c>
      <c r="D94" s="8">
        <v>1</v>
      </c>
      <c r="E94" s="8">
        <v>69</v>
      </c>
      <c r="F94" s="8">
        <v>16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140</v>
      </c>
      <c r="K94" s="13">
        <f t="shared" si="15"/>
        <v>-71</v>
      </c>
      <c r="L94" s="13">
        <f>VLOOKUP(A:A,[1]TDSheet!$A:$M,13,0)</f>
        <v>20</v>
      </c>
      <c r="M94" s="13">
        <f>VLOOKUP(A:A,[1]TDSheet!$A:$N,14,0)</f>
        <v>70</v>
      </c>
      <c r="N94" s="13">
        <f>VLOOKUP(A:A,[1]TDSheet!$A:$O,15,0)</f>
        <v>30</v>
      </c>
      <c r="O94" s="13">
        <f>VLOOKUP(A:A,[1]TDSheet!$A:$P,16,0)</f>
        <v>0</v>
      </c>
      <c r="P94" s="13">
        <f>VLOOKUP(A:A,[1]TDSheet!$A:$X,24,0)</f>
        <v>0</v>
      </c>
      <c r="Q94" s="13"/>
      <c r="R94" s="13"/>
      <c r="S94" s="13"/>
      <c r="T94" s="13"/>
      <c r="U94" s="13"/>
      <c r="V94" s="13"/>
      <c r="W94" s="13">
        <f t="shared" si="16"/>
        <v>13.8</v>
      </c>
      <c r="X94" s="15"/>
      <c r="Y94" s="16">
        <f t="shared" si="17"/>
        <v>9.8550724637681153</v>
      </c>
      <c r="Z94" s="13">
        <f t="shared" si="18"/>
        <v>1.1594202898550725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18.399999999999999</v>
      </c>
      <c r="AF94" s="13">
        <f>VLOOKUP(A:A,[1]TDSheet!$A:$AF,32,0)</f>
        <v>17</v>
      </c>
      <c r="AG94" s="13">
        <f>VLOOKUP(A:A,[1]TDSheet!$A:$AG,33,0)</f>
        <v>11.4</v>
      </c>
      <c r="AH94" s="13">
        <f>VLOOKUP(A:A,[3]TDSheet!$A:$D,4,0)</f>
        <v>24</v>
      </c>
      <c r="AI94" s="13" t="str">
        <f>VLOOKUP(A:A,[1]TDSheet!$A:$AI,35,0)</f>
        <v>увел</v>
      </c>
      <c r="AJ94" s="13">
        <f t="shared" si="19"/>
        <v>0</v>
      </c>
      <c r="AK94" s="13"/>
      <c r="AL94" s="13"/>
    </row>
    <row r="95" spans="1:38" s="1" customFormat="1" ht="21.95" customHeight="1" outlineLevel="1" x14ac:dyDescent="0.2">
      <c r="A95" s="7" t="s">
        <v>98</v>
      </c>
      <c r="B95" s="7" t="s">
        <v>12</v>
      </c>
      <c r="C95" s="8">
        <v>403</v>
      </c>
      <c r="D95" s="8">
        <v>24</v>
      </c>
      <c r="E95" s="8">
        <v>239</v>
      </c>
      <c r="F95" s="8">
        <v>163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259</v>
      </c>
      <c r="K95" s="13">
        <f t="shared" si="15"/>
        <v>-20</v>
      </c>
      <c r="L95" s="13">
        <f>VLOOKUP(A:A,[1]TDSheet!$A:$M,13,0)</f>
        <v>0</v>
      </c>
      <c r="M95" s="13">
        <f>VLOOKUP(A:A,[1]TDSheet!$A:$N,14,0)</f>
        <v>100</v>
      </c>
      <c r="N95" s="13">
        <f>VLOOKUP(A:A,[1]TDSheet!$A:$O,15,0)</f>
        <v>70</v>
      </c>
      <c r="O95" s="13">
        <f>VLOOKUP(A:A,[1]TDSheet!$A:$P,16,0)</f>
        <v>0</v>
      </c>
      <c r="P95" s="13">
        <f>VLOOKUP(A:A,[1]TDSheet!$A:$X,24,0)</f>
        <v>0</v>
      </c>
      <c r="Q95" s="13"/>
      <c r="R95" s="13"/>
      <c r="S95" s="13"/>
      <c r="T95" s="13"/>
      <c r="U95" s="13"/>
      <c r="V95" s="13"/>
      <c r="W95" s="13">
        <f t="shared" si="16"/>
        <v>47.8</v>
      </c>
      <c r="X95" s="15">
        <v>100</v>
      </c>
      <c r="Y95" s="16">
        <f t="shared" si="17"/>
        <v>9.0585774058577417</v>
      </c>
      <c r="Z95" s="13">
        <f t="shared" si="18"/>
        <v>3.4100418410041842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44.8</v>
      </c>
      <c r="AF95" s="13">
        <f>VLOOKUP(A:A,[1]TDSheet!$A:$AF,32,0)</f>
        <v>43</v>
      </c>
      <c r="AG95" s="13">
        <f>VLOOKUP(A:A,[1]TDSheet!$A:$AG,33,0)</f>
        <v>40.799999999999997</v>
      </c>
      <c r="AH95" s="13">
        <f>VLOOKUP(A:A,[3]TDSheet!$A:$D,4,0)</f>
        <v>57</v>
      </c>
      <c r="AI95" s="13" t="str">
        <f>VLOOKUP(A:A,[1]TDSheet!$A:$AI,35,0)</f>
        <v>увел</v>
      </c>
      <c r="AJ95" s="13">
        <f t="shared" si="19"/>
        <v>20</v>
      </c>
      <c r="AK95" s="13"/>
      <c r="AL95" s="13"/>
    </row>
    <row r="96" spans="1:38" s="1" customFormat="1" ht="11.1" customHeight="1" outlineLevel="1" x14ac:dyDescent="0.2">
      <c r="A96" s="7" t="s">
        <v>99</v>
      </c>
      <c r="B96" s="7" t="s">
        <v>12</v>
      </c>
      <c r="C96" s="8">
        <v>221</v>
      </c>
      <c r="D96" s="8">
        <v>117</v>
      </c>
      <c r="E96" s="8">
        <v>275</v>
      </c>
      <c r="F96" s="8">
        <v>60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347</v>
      </c>
      <c r="K96" s="13">
        <f t="shared" si="15"/>
        <v>-72</v>
      </c>
      <c r="L96" s="13">
        <f>VLOOKUP(A:A,[1]TDSheet!$A:$M,13,0)</f>
        <v>50</v>
      </c>
      <c r="M96" s="13">
        <f>VLOOKUP(A:A,[1]TDSheet!$A:$N,14,0)</f>
        <v>200</v>
      </c>
      <c r="N96" s="13">
        <f>VLOOKUP(A:A,[1]TDSheet!$A:$O,15,0)</f>
        <v>100</v>
      </c>
      <c r="O96" s="13">
        <f>VLOOKUP(A:A,[1]TDSheet!$A:$P,16,0)</f>
        <v>0</v>
      </c>
      <c r="P96" s="13">
        <f>VLOOKUP(A:A,[1]TDSheet!$A:$X,24,0)</f>
        <v>0</v>
      </c>
      <c r="Q96" s="13"/>
      <c r="R96" s="13"/>
      <c r="S96" s="13"/>
      <c r="T96" s="13"/>
      <c r="U96" s="13"/>
      <c r="V96" s="13"/>
      <c r="W96" s="13">
        <f t="shared" si="16"/>
        <v>55</v>
      </c>
      <c r="X96" s="15">
        <v>100</v>
      </c>
      <c r="Y96" s="16">
        <f t="shared" si="17"/>
        <v>9.2727272727272734</v>
      </c>
      <c r="Z96" s="13">
        <f t="shared" si="18"/>
        <v>1.0909090909090908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45.8</v>
      </c>
      <c r="AF96" s="13">
        <f>VLOOKUP(A:A,[1]TDSheet!$A:$AF,32,0)</f>
        <v>44.8</v>
      </c>
      <c r="AG96" s="13">
        <f>VLOOKUP(A:A,[1]TDSheet!$A:$AG,33,0)</f>
        <v>40.4</v>
      </c>
      <c r="AH96" s="13">
        <f>VLOOKUP(A:A,[3]TDSheet!$A:$D,4,0)</f>
        <v>117</v>
      </c>
      <c r="AI96" s="13" t="str">
        <f>VLOOKUP(A:A,[1]TDSheet!$A:$AI,35,0)</f>
        <v>декяб</v>
      </c>
      <c r="AJ96" s="13">
        <f t="shared" si="19"/>
        <v>30</v>
      </c>
      <c r="AK96" s="13"/>
      <c r="AL96" s="13"/>
    </row>
    <row r="97" spans="1:38" s="1" customFormat="1" ht="11.1" customHeight="1" outlineLevel="1" x14ac:dyDescent="0.2">
      <c r="A97" s="7" t="s">
        <v>100</v>
      </c>
      <c r="B97" s="7" t="s">
        <v>8</v>
      </c>
      <c r="C97" s="8">
        <v>251.04900000000001</v>
      </c>
      <c r="D97" s="8">
        <v>342.56200000000001</v>
      </c>
      <c r="E97" s="8">
        <v>336.29</v>
      </c>
      <c r="F97" s="8">
        <v>255.62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332.56700000000001</v>
      </c>
      <c r="K97" s="13">
        <f t="shared" si="15"/>
        <v>3.7230000000000132</v>
      </c>
      <c r="L97" s="13">
        <f>VLOOKUP(A:A,[1]TDSheet!$A:$M,13,0)</f>
        <v>80</v>
      </c>
      <c r="M97" s="13">
        <f>VLOOKUP(A:A,[1]TDSheet!$A:$N,14,0)</f>
        <v>120</v>
      </c>
      <c r="N97" s="13">
        <f>VLOOKUP(A:A,[1]TDSheet!$A:$O,15,0)</f>
        <v>70</v>
      </c>
      <c r="O97" s="13">
        <f>VLOOKUP(A:A,[1]TDSheet!$A:$P,16,0)</f>
        <v>0</v>
      </c>
      <c r="P97" s="13">
        <f>VLOOKUP(A:A,[1]TDSheet!$A:$X,24,0)</f>
        <v>0</v>
      </c>
      <c r="Q97" s="13"/>
      <c r="R97" s="13"/>
      <c r="S97" s="13"/>
      <c r="T97" s="13"/>
      <c r="U97" s="13"/>
      <c r="V97" s="13"/>
      <c r="W97" s="13">
        <f t="shared" si="16"/>
        <v>67.25800000000001</v>
      </c>
      <c r="X97" s="15">
        <v>100</v>
      </c>
      <c r="Y97" s="16">
        <f t="shared" si="17"/>
        <v>9.3017930952451735</v>
      </c>
      <c r="Z97" s="13">
        <f t="shared" si="18"/>
        <v>3.8005887775431915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71.050600000000003</v>
      </c>
      <c r="AF97" s="13">
        <f>VLOOKUP(A:A,[1]TDSheet!$A:$AF,32,0)</f>
        <v>74.051199999999994</v>
      </c>
      <c r="AG97" s="13">
        <f>VLOOKUP(A:A,[1]TDSheet!$A:$AG,33,0)</f>
        <v>68.461600000000004</v>
      </c>
      <c r="AH97" s="13">
        <f>VLOOKUP(A:A,[3]TDSheet!$A:$D,4,0)</f>
        <v>56.920999999999999</v>
      </c>
      <c r="AI97" s="13" t="e">
        <f>VLOOKUP(A:A,[1]TDSheet!$A:$AI,35,0)</f>
        <v>#N/A</v>
      </c>
      <c r="AJ97" s="13">
        <f t="shared" si="19"/>
        <v>100</v>
      </c>
      <c r="AK97" s="13"/>
      <c r="AL97" s="13"/>
    </row>
    <row r="98" spans="1:38" s="1" customFormat="1" ht="11.1" customHeight="1" outlineLevel="1" x14ac:dyDescent="0.2">
      <c r="A98" s="7" t="s">
        <v>101</v>
      </c>
      <c r="B98" s="7" t="s">
        <v>8</v>
      </c>
      <c r="C98" s="8">
        <v>3114.7689999999998</v>
      </c>
      <c r="D98" s="8">
        <v>2081.56</v>
      </c>
      <c r="E98" s="8">
        <v>3343.7869999999998</v>
      </c>
      <c r="F98" s="8">
        <v>1799.85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3422.5659999999998</v>
      </c>
      <c r="K98" s="13">
        <f t="shared" si="15"/>
        <v>-78.778999999999996</v>
      </c>
      <c r="L98" s="13">
        <f>VLOOKUP(A:A,[1]TDSheet!$A:$M,13,0)</f>
        <v>900</v>
      </c>
      <c r="M98" s="13">
        <f>VLOOKUP(A:A,[1]TDSheet!$A:$N,14,0)</f>
        <v>700</v>
      </c>
      <c r="N98" s="13">
        <f>VLOOKUP(A:A,[1]TDSheet!$A:$O,15,0)</f>
        <v>600</v>
      </c>
      <c r="O98" s="13">
        <f>VLOOKUP(A:A,[1]TDSheet!$A:$P,16,0)</f>
        <v>1100</v>
      </c>
      <c r="P98" s="13">
        <f>VLOOKUP(A:A,[1]TDSheet!$A:$X,24,0)</f>
        <v>600</v>
      </c>
      <c r="Q98" s="13"/>
      <c r="R98" s="13"/>
      <c r="S98" s="13"/>
      <c r="T98" s="13"/>
      <c r="U98" s="13"/>
      <c r="V98" s="13"/>
      <c r="W98" s="13">
        <f t="shared" si="16"/>
        <v>668.75739999999996</v>
      </c>
      <c r="X98" s="15">
        <v>300</v>
      </c>
      <c r="Y98" s="16">
        <f t="shared" si="17"/>
        <v>8.9716390427978823</v>
      </c>
      <c r="Z98" s="13">
        <f t="shared" si="18"/>
        <v>2.6913347052309251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765.43059999999991</v>
      </c>
      <c r="AF98" s="13">
        <f>VLOOKUP(A:A,[1]TDSheet!$A:$AF,32,0)</f>
        <v>655.11080000000004</v>
      </c>
      <c r="AG98" s="13">
        <f>VLOOKUP(A:A,[1]TDSheet!$A:$AG,33,0)</f>
        <v>599.38339999999994</v>
      </c>
      <c r="AH98" s="13">
        <f>VLOOKUP(A:A,[3]TDSheet!$A:$D,4,0)</f>
        <v>672.24400000000003</v>
      </c>
      <c r="AI98" s="13">
        <f>VLOOKUP(A:A,[1]TDSheet!$A:$AI,35,0)</f>
        <v>0</v>
      </c>
      <c r="AJ98" s="13">
        <f t="shared" si="19"/>
        <v>300</v>
      </c>
      <c r="AK98" s="13"/>
      <c r="AL98" s="13"/>
    </row>
    <row r="99" spans="1:38" s="1" customFormat="1" ht="11.1" customHeight="1" outlineLevel="1" x14ac:dyDescent="0.2">
      <c r="A99" s="7" t="s">
        <v>102</v>
      </c>
      <c r="B99" s="7" t="s">
        <v>8</v>
      </c>
      <c r="C99" s="8">
        <v>5568.3</v>
      </c>
      <c r="D99" s="8">
        <v>6140.8549999999996</v>
      </c>
      <c r="E99" s="8">
        <v>7447.9539999999997</v>
      </c>
      <c r="F99" s="8">
        <v>4131.8289999999997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7586.6459999999997</v>
      </c>
      <c r="K99" s="13">
        <f t="shared" si="15"/>
        <v>-138.69200000000001</v>
      </c>
      <c r="L99" s="13">
        <f>VLOOKUP(A:A,[1]TDSheet!$A:$M,13,0)</f>
        <v>2100</v>
      </c>
      <c r="M99" s="13">
        <f>VLOOKUP(A:A,[1]TDSheet!$A:$N,14,0)</f>
        <v>0</v>
      </c>
      <c r="N99" s="13">
        <f>VLOOKUP(A:A,[1]TDSheet!$A:$O,15,0)</f>
        <v>2500</v>
      </c>
      <c r="O99" s="13">
        <f>VLOOKUP(A:A,[1]TDSheet!$A:$P,16,0)</f>
        <v>3400</v>
      </c>
      <c r="P99" s="13">
        <f>VLOOKUP(A:A,[1]TDSheet!$A:$X,24,0)</f>
        <v>0</v>
      </c>
      <c r="Q99" s="13"/>
      <c r="R99" s="13"/>
      <c r="S99" s="13"/>
      <c r="T99" s="13"/>
      <c r="U99" s="13"/>
      <c r="V99" s="13"/>
      <c r="W99" s="13">
        <f t="shared" si="16"/>
        <v>1489.5907999999999</v>
      </c>
      <c r="X99" s="15">
        <v>1000</v>
      </c>
      <c r="Y99" s="16">
        <f t="shared" si="17"/>
        <v>8.815729125072469</v>
      </c>
      <c r="Z99" s="13">
        <f t="shared" si="18"/>
        <v>2.7738013688054464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1387.8288</v>
      </c>
      <c r="AF99" s="13">
        <f>VLOOKUP(A:A,[1]TDSheet!$A:$AF,32,0)</f>
        <v>1300.3592000000001</v>
      </c>
      <c r="AG99" s="13">
        <f>VLOOKUP(A:A,[1]TDSheet!$A:$AG,33,0)</f>
        <v>1341.7801999999999</v>
      </c>
      <c r="AH99" s="13">
        <f>VLOOKUP(A:A,[3]TDSheet!$A:$D,4,0)</f>
        <v>1543.5440000000001</v>
      </c>
      <c r="AI99" s="13" t="str">
        <f>VLOOKUP(A:A,[1]TDSheet!$A:$AI,35,0)</f>
        <v>проддек</v>
      </c>
      <c r="AJ99" s="13">
        <f t="shared" si="19"/>
        <v>1000</v>
      </c>
      <c r="AK99" s="13"/>
      <c r="AL99" s="13"/>
    </row>
    <row r="100" spans="1:38" s="1" customFormat="1" ht="11.1" customHeight="1" outlineLevel="1" x14ac:dyDescent="0.2">
      <c r="A100" s="7" t="s">
        <v>103</v>
      </c>
      <c r="B100" s="7" t="s">
        <v>8</v>
      </c>
      <c r="C100" s="8">
        <v>3247.1889999999999</v>
      </c>
      <c r="D100" s="8">
        <v>3187.4070000000002</v>
      </c>
      <c r="E100" s="17">
        <v>3452</v>
      </c>
      <c r="F100" s="17">
        <v>2584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2749.7570000000001</v>
      </c>
      <c r="K100" s="13">
        <f t="shared" si="15"/>
        <v>702.24299999999994</v>
      </c>
      <c r="L100" s="13">
        <f>VLOOKUP(A:A,[1]TDSheet!$A:$M,13,0)</f>
        <v>1000</v>
      </c>
      <c r="M100" s="13">
        <f>VLOOKUP(A:A,[1]TDSheet!$A:$N,14,0)</f>
        <v>0</v>
      </c>
      <c r="N100" s="13">
        <f>VLOOKUP(A:A,[1]TDSheet!$A:$O,15,0)</f>
        <v>1300</v>
      </c>
      <c r="O100" s="13">
        <f>VLOOKUP(A:A,[1]TDSheet!$A:$P,16,0)</f>
        <v>1300</v>
      </c>
      <c r="P100" s="13">
        <f>VLOOKUP(A:A,[1]TDSheet!$A:$X,24,0)</f>
        <v>550</v>
      </c>
      <c r="Q100" s="13"/>
      <c r="R100" s="13"/>
      <c r="S100" s="13"/>
      <c r="T100" s="13"/>
      <c r="U100" s="13"/>
      <c r="V100" s="13"/>
      <c r="W100" s="13">
        <f t="shared" si="16"/>
        <v>690.4</v>
      </c>
      <c r="X100" s="15">
        <v>500</v>
      </c>
      <c r="Y100" s="16">
        <f t="shared" si="17"/>
        <v>10.477983777520279</v>
      </c>
      <c r="Z100" s="13">
        <f t="shared" si="18"/>
        <v>3.7427578215527233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861.2</v>
      </c>
      <c r="AF100" s="13">
        <f>VLOOKUP(A:A,[1]TDSheet!$A:$AF,32,0)</f>
        <v>752.6</v>
      </c>
      <c r="AG100" s="13">
        <f>VLOOKUP(A:A,[1]TDSheet!$A:$AG,33,0)</f>
        <v>698</v>
      </c>
      <c r="AH100" s="13">
        <f>VLOOKUP(A:A,[3]TDSheet!$A:$D,4,0)</f>
        <v>556.61900000000003</v>
      </c>
      <c r="AI100" s="13" t="str">
        <f>VLOOKUP(A:A,[1]TDSheet!$A:$AI,35,0)</f>
        <v>декяб</v>
      </c>
      <c r="AJ100" s="13">
        <f t="shared" si="19"/>
        <v>500</v>
      </c>
      <c r="AK100" s="13"/>
      <c r="AL100" s="13"/>
    </row>
    <row r="101" spans="1:38" s="1" customFormat="1" ht="21.95" customHeight="1" outlineLevel="1" x14ac:dyDescent="0.2">
      <c r="A101" s="7" t="s">
        <v>104</v>
      </c>
      <c r="B101" s="7" t="s">
        <v>8</v>
      </c>
      <c r="C101" s="8">
        <v>32.216000000000001</v>
      </c>
      <c r="D101" s="8"/>
      <c r="E101" s="8">
        <v>2.6840000000000002</v>
      </c>
      <c r="F101" s="8">
        <v>29.532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2.6</v>
      </c>
      <c r="K101" s="13">
        <f t="shared" si="15"/>
        <v>8.4000000000000075E-2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VLOOKUP(A:A,[1]TDSheet!$A:$O,15,0)</f>
        <v>0</v>
      </c>
      <c r="O101" s="13">
        <f>VLOOKUP(A:A,[1]TDSheet!$A:$P,16,0)</f>
        <v>0</v>
      </c>
      <c r="P101" s="13">
        <f>VLOOKUP(A:A,[1]TDSheet!$A:$X,24,0)</f>
        <v>0</v>
      </c>
      <c r="Q101" s="13"/>
      <c r="R101" s="13"/>
      <c r="S101" s="13"/>
      <c r="T101" s="13"/>
      <c r="U101" s="13"/>
      <c r="V101" s="13"/>
      <c r="W101" s="13">
        <f t="shared" si="16"/>
        <v>0.53680000000000005</v>
      </c>
      <c r="X101" s="15"/>
      <c r="Y101" s="16">
        <f t="shared" si="17"/>
        <v>55.01490312965722</v>
      </c>
      <c r="Z101" s="13">
        <f t="shared" si="18"/>
        <v>55.01490312965722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</v>
      </c>
      <c r="AF101" s="13">
        <f>VLOOKUP(A:A,[1]TDSheet!$A:$AF,32,0)</f>
        <v>0.78839999999999999</v>
      </c>
      <c r="AG101" s="13">
        <f>VLOOKUP(A:A,[1]TDSheet!$A:$AG,33,0)</f>
        <v>1.5958000000000001</v>
      </c>
      <c r="AH101" s="13">
        <f>VLOOKUP(A:A,[3]TDSheet!$A:$D,4,0)</f>
        <v>1.3420000000000001</v>
      </c>
      <c r="AI101" s="18" t="str">
        <f>VLOOKUP(A:A,[1]TDSheet!$A:$AI,35,0)</f>
        <v>увел</v>
      </c>
      <c r="AJ101" s="13">
        <f t="shared" si="19"/>
        <v>0</v>
      </c>
      <c r="AK101" s="13"/>
      <c r="AL101" s="13"/>
    </row>
    <row r="102" spans="1:38" s="1" customFormat="1" ht="21.95" customHeight="1" outlineLevel="1" x14ac:dyDescent="0.2">
      <c r="A102" s="7" t="s">
        <v>105</v>
      </c>
      <c r="B102" s="7" t="s">
        <v>8</v>
      </c>
      <c r="C102" s="8">
        <v>32.177999999999997</v>
      </c>
      <c r="D102" s="8"/>
      <c r="E102" s="8">
        <v>1.3420000000000001</v>
      </c>
      <c r="F102" s="8">
        <v>30.835999999999999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1.3</v>
      </c>
      <c r="K102" s="13">
        <f t="shared" si="15"/>
        <v>4.2000000000000037E-2</v>
      </c>
      <c r="L102" s="13">
        <f>VLOOKUP(A:A,[1]TDSheet!$A:$M,13,0)</f>
        <v>0</v>
      </c>
      <c r="M102" s="13">
        <f>VLOOKUP(A:A,[1]TDSheet!$A:$N,14,0)</f>
        <v>0</v>
      </c>
      <c r="N102" s="13">
        <f>VLOOKUP(A:A,[1]TDSheet!$A:$O,15,0)</f>
        <v>0</v>
      </c>
      <c r="O102" s="13">
        <f>VLOOKUP(A:A,[1]TDSheet!$A:$P,16,0)</f>
        <v>0</v>
      </c>
      <c r="P102" s="13">
        <f>VLOOKUP(A:A,[1]TDSheet!$A:$X,24,0)</f>
        <v>0</v>
      </c>
      <c r="Q102" s="13"/>
      <c r="R102" s="13"/>
      <c r="S102" s="13"/>
      <c r="T102" s="13"/>
      <c r="U102" s="13"/>
      <c r="V102" s="13"/>
      <c r="W102" s="13">
        <f t="shared" si="16"/>
        <v>0.26840000000000003</v>
      </c>
      <c r="X102" s="15"/>
      <c r="Y102" s="16">
        <f t="shared" si="17"/>
        <v>114.88822652757078</v>
      </c>
      <c r="Z102" s="13">
        <f t="shared" si="18"/>
        <v>114.88822652757078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0</v>
      </c>
      <c r="AF102" s="13">
        <f>VLOOKUP(A:A,[1]TDSheet!$A:$AF,32,0)</f>
        <v>0</v>
      </c>
      <c r="AG102" s="13">
        <f>VLOOKUP(A:A,[1]TDSheet!$A:$AG,33,0)</f>
        <v>0</v>
      </c>
      <c r="AH102" s="13">
        <v>0</v>
      </c>
      <c r="AI102" s="18" t="str">
        <f>VLOOKUP(A:A,[1]TDSheet!$A:$AI,35,0)</f>
        <v>увел</v>
      </c>
      <c r="AJ102" s="13">
        <f t="shared" si="19"/>
        <v>0</v>
      </c>
      <c r="AK102" s="13"/>
      <c r="AL102" s="13"/>
    </row>
    <row r="103" spans="1:38" s="1" customFormat="1" ht="21.95" customHeight="1" outlineLevel="1" x14ac:dyDescent="0.2">
      <c r="A103" s="7" t="s">
        <v>106</v>
      </c>
      <c r="B103" s="7" t="s">
        <v>8</v>
      </c>
      <c r="C103" s="8">
        <v>120.40300000000001</v>
      </c>
      <c r="D103" s="8">
        <v>195.98599999999999</v>
      </c>
      <c r="E103" s="8">
        <v>167.26499999999999</v>
      </c>
      <c r="F103" s="8">
        <v>147.50399999999999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170.66499999999999</v>
      </c>
      <c r="K103" s="13">
        <f t="shared" si="15"/>
        <v>-3.4000000000000057</v>
      </c>
      <c r="L103" s="13">
        <f>VLOOKUP(A:A,[1]TDSheet!$A:$M,13,0)</f>
        <v>40</v>
      </c>
      <c r="M103" s="13">
        <f>VLOOKUP(A:A,[1]TDSheet!$A:$N,14,0)</f>
        <v>20</v>
      </c>
      <c r="N103" s="13">
        <f>VLOOKUP(A:A,[1]TDSheet!$A:$O,15,0)</f>
        <v>40</v>
      </c>
      <c r="O103" s="13">
        <f>VLOOKUP(A:A,[1]TDSheet!$A:$P,16,0)</f>
        <v>0</v>
      </c>
      <c r="P103" s="13">
        <f>VLOOKUP(A:A,[1]TDSheet!$A:$X,24,0)</f>
        <v>50</v>
      </c>
      <c r="Q103" s="13"/>
      <c r="R103" s="13"/>
      <c r="S103" s="13"/>
      <c r="T103" s="13"/>
      <c r="U103" s="13"/>
      <c r="V103" s="13"/>
      <c r="W103" s="13">
        <f t="shared" si="16"/>
        <v>33.452999999999996</v>
      </c>
      <c r="X103" s="15"/>
      <c r="Y103" s="16">
        <f t="shared" si="17"/>
        <v>8.8931934355663191</v>
      </c>
      <c r="Z103" s="13">
        <f t="shared" si="18"/>
        <v>4.409290646578782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43.388600000000004</v>
      </c>
      <c r="AF103" s="13">
        <f>VLOOKUP(A:A,[1]TDSheet!$A:$AF,32,0)</f>
        <v>30.566199999999998</v>
      </c>
      <c r="AG103" s="13">
        <f>VLOOKUP(A:A,[1]TDSheet!$A:$AG,33,0)</f>
        <v>32.820399999999999</v>
      </c>
      <c r="AH103" s="13">
        <f>VLOOKUP(A:A,[3]TDSheet!$A:$D,4,0)</f>
        <v>25.146999999999998</v>
      </c>
      <c r="AI103" s="13">
        <f>VLOOKUP(A:A,[1]TDSheet!$A:$AI,35,0)</f>
        <v>0</v>
      </c>
      <c r="AJ103" s="13">
        <f t="shared" si="19"/>
        <v>0</v>
      </c>
      <c r="AK103" s="13"/>
      <c r="AL103" s="13"/>
    </row>
    <row r="104" spans="1:38" s="1" customFormat="1" ht="11.1" customHeight="1" outlineLevel="1" x14ac:dyDescent="0.2">
      <c r="A104" s="7" t="s">
        <v>107</v>
      </c>
      <c r="B104" s="7" t="s">
        <v>12</v>
      </c>
      <c r="C104" s="8">
        <v>189</v>
      </c>
      <c r="D104" s="8">
        <v>554</v>
      </c>
      <c r="E104" s="8">
        <v>153</v>
      </c>
      <c r="F104" s="8">
        <v>112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3">
        <f>VLOOKUP(A:A,[2]TDSheet!$A:$F,6,0)</f>
        <v>181</v>
      </c>
      <c r="K104" s="13">
        <f t="shared" si="15"/>
        <v>-28</v>
      </c>
      <c r="L104" s="13">
        <f>VLOOKUP(A:A,[1]TDSheet!$A:$M,13,0)</f>
        <v>40</v>
      </c>
      <c r="M104" s="13">
        <f>VLOOKUP(A:A,[1]TDSheet!$A:$N,14,0)</f>
        <v>100</v>
      </c>
      <c r="N104" s="13">
        <f>VLOOKUP(A:A,[1]TDSheet!$A:$O,15,0)</f>
        <v>70</v>
      </c>
      <c r="O104" s="13">
        <f>VLOOKUP(A:A,[1]TDSheet!$A:$P,16,0)</f>
        <v>0</v>
      </c>
      <c r="P104" s="13">
        <f>VLOOKUP(A:A,[1]TDSheet!$A:$X,24,0)</f>
        <v>0</v>
      </c>
      <c r="Q104" s="13"/>
      <c r="R104" s="13"/>
      <c r="S104" s="13"/>
      <c r="T104" s="13"/>
      <c r="U104" s="13"/>
      <c r="V104" s="13"/>
      <c r="W104" s="13">
        <f t="shared" si="16"/>
        <v>30.6</v>
      </c>
      <c r="X104" s="15"/>
      <c r="Y104" s="16">
        <f t="shared" si="17"/>
        <v>10.522875816993464</v>
      </c>
      <c r="Z104" s="13">
        <f t="shared" si="18"/>
        <v>3.6601307189542482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36.6</v>
      </c>
      <c r="AF104" s="13">
        <f>VLOOKUP(A:A,[1]TDSheet!$A:$AF,32,0)</f>
        <v>40.799999999999997</v>
      </c>
      <c r="AG104" s="13">
        <f>VLOOKUP(A:A,[1]TDSheet!$A:$AG,33,0)</f>
        <v>35.799999999999997</v>
      </c>
      <c r="AH104" s="13">
        <f>VLOOKUP(A:A,[3]TDSheet!$A:$D,4,0)</f>
        <v>30</v>
      </c>
      <c r="AI104" s="13" t="e">
        <f>VLOOKUP(A:A,[1]TDSheet!$A:$AI,35,0)</f>
        <v>#N/A</v>
      </c>
      <c r="AJ104" s="13">
        <f t="shared" si="19"/>
        <v>0</v>
      </c>
      <c r="AK104" s="13"/>
      <c r="AL104" s="13"/>
    </row>
    <row r="105" spans="1:38" s="1" customFormat="1" ht="21.95" customHeight="1" outlineLevel="1" x14ac:dyDescent="0.2">
      <c r="A105" s="7" t="s">
        <v>108</v>
      </c>
      <c r="B105" s="7" t="s">
        <v>12</v>
      </c>
      <c r="C105" s="8">
        <v>93</v>
      </c>
      <c r="D105" s="8">
        <v>90</v>
      </c>
      <c r="E105" s="8">
        <v>39</v>
      </c>
      <c r="F105" s="8">
        <v>14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39</v>
      </c>
      <c r="K105" s="13">
        <f t="shared" si="15"/>
        <v>0</v>
      </c>
      <c r="L105" s="13">
        <f>VLOOKUP(A:A,[1]TDSheet!$A:$M,13,0)</f>
        <v>20</v>
      </c>
      <c r="M105" s="13">
        <f>VLOOKUP(A:A,[1]TDSheet!$A:$N,14,0)</f>
        <v>0</v>
      </c>
      <c r="N105" s="13">
        <f>VLOOKUP(A:A,[1]TDSheet!$A:$O,15,0)</f>
        <v>0</v>
      </c>
      <c r="O105" s="13">
        <f>VLOOKUP(A:A,[1]TDSheet!$A:$P,16,0)</f>
        <v>0</v>
      </c>
      <c r="P105" s="13">
        <f>VLOOKUP(A:A,[1]TDSheet!$A:$X,24,0)</f>
        <v>0</v>
      </c>
      <c r="Q105" s="13"/>
      <c r="R105" s="13"/>
      <c r="S105" s="13"/>
      <c r="T105" s="13"/>
      <c r="U105" s="13"/>
      <c r="V105" s="13"/>
      <c r="W105" s="13">
        <f t="shared" si="16"/>
        <v>7.8</v>
      </c>
      <c r="X105" s="15">
        <v>30</v>
      </c>
      <c r="Y105" s="16">
        <f t="shared" si="17"/>
        <v>8.2051282051282062</v>
      </c>
      <c r="Z105" s="13">
        <f t="shared" si="18"/>
        <v>1.7948717948717949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25</v>
      </c>
      <c r="AF105" s="13">
        <f>VLOOKUP(A:A,[1]TDSheet!$A:$AF,32,0)</f>
        <v>16.399999999999999</v>
      </c>
      <c r="AG105" s="13">
        <f>VLOOKUP(A:A,[1]TDSheet!$A:$AG,33,0)</f>
        <v>11.6</v>
      </c>
      <c r="AH105" s="13">
        <f>VLOOKUP(A:A,[3]TDSheet!$A:$D,4,0)</f>
        <v>3</v>
      </c>
      <c r="AI105" s="13" t="str">
        <f>VLOOKUP(A:A,[1]TDSheet!$A:$AI,35,0)</f>
        <v>увел</v>
      </c>
      <c r="AJ105" s="13">
        <f t="shared" si="19"/>
        <v>12</v>
      </c>
      <c r="AK105" s="13"/>
      <c r="AL105" s="13"/>
    </row>
    <row r="106" spans="1:38" s="1" customFormat="1" ht="21.95" customHeight="1" outlineLevel="1" x14ac:dyDescent="0.2">
      <c r="A106" s="7" t="s">
        <v>109</v>
      </c>
      <c r="B106" s="7" t="s">
        <v>12</v>
      </c>
      <c r="C106" s="8">
        <v>82</v>
      </c>
      <c r="D106" s="8">
        <v>56</v>
      </c>
      <c r="E106" s="8">
        <v>12</v>
      </c>
      <c r="F106" s="8">
        <v>21</v>
      </c>
      <c r="G106" s="1">
        <f>VLOOKUP(A:A,[1]TDSheet!$A:$G,7,0)</f>
        <v>0</v>
      </c>
      <c r="H106" s="1">
        <f>VLOOKUP(A:A,[1]TDSheet!$A:$H,8,0)</f>
        <v>0.4</v>
      </c>
      <c r="I106" s="1" t="e">
        <f>VLOOKUP(A:A,[1]TDSheet!$A:$I,9,0)</f>
        <v>#N/A</v>
      </c>
      <c r="J106" s="13">
        <f>VLOOKUP(A:A,[2]TDSheet!$A:$F,6,0)</f>
        <v>32</v>
      </c>
      <c r="K106" s="13">
        <f t="shared" si="15"/>
        <v>-20</v>
      </c>
      <c r="L106" s="13">
        <f>VLOOKUP(A:A,[1]TDSheet!$A:$M,13,0)</f>
        <v>0</v>
      </c>
      <c r="M106" s="13">
        <f>VLOOKUP(A:A,[1]TDSheet!$A:$N,14,0)</f>
        <v>0</v>
      </c>
      <c r="N106" s="13">
        <f>VLOOKUP(A:A,[1]TDSheet!$A:$O,15,0)</f>
        <v>0</v>
      </c>
      <c r="O106" s="13">
        <f>VLOOKUP(A:A,[1]TDSheet!$A:$P,16,0)</f>
        <v>0</v>
      </c>
      <c r="P106" s="13">
        <f>VLOOKUP(A:A,[1]TDSheet!$A:$X,24,0)</f>
        <v>0</v>
      </c>
      <c r="Q106" s="13"/>
      <c r="R106" s="13"/>
      <c r="S106" s="13"/>
      <c r="T106" s="13"/>
      <c r="U106" s="13"/>
      <c r="V106" s="13"/>
      <c r="W106" s="13">
        <f t="shared" si="16"/>
        <v>2.4</v>
      </c>
      <c r="X106" s="15"/>
      <c r="Y106" s="16">
        <f t="shared" si="17"/>
        <v>8.75</v>
      </c>
      <c r="Z106" s="13">
        <f t="shared" si="18"/>
        <v>8.75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19.2</v>
      </c>
      <c r="AF106" s="13">
        <f>VLOOKUP(A:A,[1]TDSheet!$A:$AF,32,0)</f>
        <v>8.1999999999999993</v>
      </c>
      <c r="AG106" s="13">
        <f>VLOOKUP(A:A,[1]TDSheet!$A:$AG,33,0)</f>
        <v>6.4</v>
      </c>
      <c r="AH106" s="13">
        <f>VLOOKUP(A:A,[3]TDSheet!$A:$D,4,0)</f>
        <v>1</v>
      </c>
      <c r="AI106" s="13" t="str">
        <f>VLOOKUP(A:A,[1]TDSheet!$A:$AI,35,0)</f>
        <v>увел</v>
      </c>
      <c r="AJ106" s="13">
        <f t="shared" si="19"/>
        <v>0</v>
      </c>
      <c r="AK106" s="13"/>
      <c r="AL106" s="13"/>
    </row>
    <row r="107" spans="1:38" s="1" customFormat="1" ht="11.1" customHeight="1" outlineLevel="1" x14ac:dyDescent="0.2">
      <c r="A107" s="7" t="s">
        <v>110</v>
      </c>
      <c r="B107" s="7" t="s">
        <v>12</v>
      </c>
      <c r="C107" s="8">
        <v>102</v>
      </c>
      <c r="D107" s="8">
        <v>126</v>
      </c>
      <c r="E107" s="8">
        <v>44</v>
      </c>
      <c r="F107" s="8">
        <v>50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79</v>
      </c>
      <c r="K107" s="13">
        <f t="shared" si="15"/>
        <v>-35</v>
      </c>
      <c r="L107" s="13">
        <f>VLOOKUP(A:A,[1]TDSheet!$A:$M,13,0)</f>
        <v>0</v>
      </c>
      <c r="M107" s="13">
        <f>VLOOKUP(A:A,[1]TDSheet!$A:$N,14,0)</f>
        <v>0</v>
      </c>
      <c r="N107" s="13">
        <f>VLOOKUP(A:A,[1]TDSheet!$A:$O,15,0)</f>
        <v>0</v>
      </c>
      <c r="O107" s="13">
        <f>VLOOKUP(A:A,[1]TDSheet!$A:$P,16,0)</f>
        <v>0</v>
      </c>
      <c r="P107" s="13">
        <f>VLOOKUP(A:A,[1]TDSheet!$A:$X,24,0)</f>
        <v>0</v>
      </c>
      <c r="Q107" s="13"/>
      <c r="R107" s="13"/>
      <c r="S107" s="13"/>
      <c r="T107" s="13"/>
      <c r="U107" s="13"/>
      <c r="V107" s="13"/>
      <c r="W107" s="13">
        <f t="shared" si="16"/>
        <v>8.8000000000000007</v>
      </c>
      <c r="X107" s="15">
        <v>30</v>
      </c>
      <c r="Y107" s="16">
        <f t="shared" si="17"/>
        <v>9.0909090909090899</v>
      </c>
      <c r="Z107" s="13">
        <f t="shared" si="18"/>
        <v>5.6818181818181817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22.8</v>
      </c>
      <c r="AF107" s="13">
        <f>VLOOKUP(A:A,[1]TDSheet!$A:$AF,32,0)</f>
        <v>16.2</v>
      </c>
      <c r="AG107" s="13">
        <f>VLOOKUP(A:A,[1]TDSheet!$A:$AG,33,0)</f>
        <v>8.6</v>
      </c>
      <c r="AH107" s="13">
        <f>VLOOKUP(A:A,[3]TDSheet!$A:$D,4,0)</f>
        <v>10</v>
      </c>
      <c r="AI107" s="13" t="str">
        <f>VLOOKUP(A:A,[1]TDSheet!$A:$AI,35,0)</f>
        <v>увел</v>
      </c>
      <c r="AJ107" s="13">
        <f t="shared" si="19"/>
        <v>9</v>
      </c>
      <c r="AK107" s="13"/>
      <c r="AL107" s="13"/>
    </row>
    <row r="108" spans="1:38" s="1" customFormat="1" ht="11.1" customHeight="1" outlineLevel="1" x14ac:dyDescent="0.2">
      <c r="A108" s="7" t="s">
        <v>111</v>
      </c>
      <c r="B108" s="7" t="s">
        <v>12</v>
      </c>
      <c r="C108" s="8">
        <v>175</v>
      </c>
      <c r="D108" s="8">
        <v>196</v>
      </c>
      <c r="E108" s="8">
        <v>89</v>
      </c>
      <c r="F108" s="8">
        <v>99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100</v>
      </c>
      <c r="K108" s="13">
        <f t="shared" si="15"/>
        <v>-11</v>
      </c>
      <c r="L108" s="13">
        <f>VLOOKUP(A:A,[1]TDSheet!$A:$M,13,0)</f>
        <v>0</v>
      </c>
      <c r="M108" s="13">
        <f>VLOOKUP(A:A,[1]TDSheet!$A:$N,14,0)</f>
        <v>0</v>
      </c>
      <c r="N108" s="13">
        <f>VLOOKUP(A:A,[1]TDSheet!$A:$O,15,0)</f>
        <v>0</v>
      </c>
      <c r="O108" s="13">
        <f>VLOOKUP(A:A,[1]TDSheet!$A:$P,16,0)</f>
        <v>0</v>
      </c>
      <c r="P108" s="13">
        <f>VLOOKUP(A:A,[1]TDSheet!$A:$X,24,0)</f>
        <v>20</v>
      </c>
      <c r="Q108" s="13"/>
      <c r="R108" s="13"/>
      <c r="S108" s="13"/>
      <c r="T108" s="13"/>
      <c r="U108" s="13"/>
      <c r="V108" s="13"/>
      <c r="W108" s="13">
        <f t="shared" si="16"/>
        <v>17.8</v>
      </c>
      <c r="X108" s="15">
        <v>40</v>
      </c>
      <c r="Y108" s="16">
        <f t="shared" si="17"/>
        <v>8.9325842696629216</v>
      </c>
      <c r="Z108" s="13">
        <f t="shared" si="18"/>
        <v>5.5617977528089888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41</v>
      </c>
      <c r="AF108" s="13">
        <f>VLOOKUP(A:A,[1]TDSheet!$A:$AF,32,0)</f>
        <v>30.2</v>
      </c>
      <c r="AG108" s="13">
        <f>VLOOKUP(A:A,[1]TDSheet!$A:$AG,33,0)</f>
        <v>20</v>
      </c>
      <c r="AH108" s="13">
        <f>VLOOKUP(A:A,[3]TDSheet!$A:$D,4,0)</f>
        <v>16</v>
      </c>
      <c r="AI108" s="13" t="e">
        <f>VLOOKUP(A:A,[1]TDSheet!$A:$AI,35,0)</f>
        <v>#N/A</v>
      </c>
      <c r="AJ108" s="13">
        <f t="shared" si="19"/>
        <v>12</v>
      </c>
      <c r="AK108" s="13"/>
      <c r="AL108" s="13"/>
    </row>
    <row r="109" spans="1:38" s="1" customFormat="1" ht="11.1" customHeight="1" outlineLevel="1" x14ac:dyDescent="0.2">
      <c r="A109" s="7" t="s">
        <v>112</v>
      </c>
      <c r="B109" s="7" t="s">
        <v>12</v>
      </c>
      <c r="C109" s="8">
        <v>195</v>
      </c>
      <c r="D109" s="8">
        <v>119</v>
      </c>
      <c r="E109" s="8">
        <v>104</v>
      </c>
      <c r="F109" s="8">
        <v>53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110</v>
      </c>
      <c r="K109" s="13">
        <f t="shared" si="15"/>
        <v>-6</v>
      </c>
      <c r="L109" s="13">
        <f>VLOOKUP(A:A,[1]TDSheet!$A:$M,13,0)</f>
        <v>0</v>
      </c>
      <c r="M109" s="13">
        <f>VLOOKUP(A:A,[1]TDSheet!$A:$N,14,0)</f>
        <v>20</v>
      </c>
      <c r="N109" s="13">
        <f>VLOOKUP(A:A,[1]TDSheet!$A:$O,15,0)</f>
        <v>20</v>
      </c>
      <c r="O109" s="13">
        <f>VLOOKUP(A:A,[1]TDSheet!$A:$P,16,0)</f>
        <v>0</v>
      </c>
      <c r="P109" s="13">
        <f>VLOOKUP(A:A,[1]TDSheet!$A:$X,24,0)</f>
        <v>20</v>
      </c>
      <c r="Q109" s="13"/>
      <c r="R109" s="13"/>
      <c r="S109" s="13"/>
      <c r="T109" s="13"/>
      <c r="U109" s="13"/>
      <c r="V109" s="13"/>
      <c r="W109" s="13">
        <f t="shared" si="16"/>
        <v>20.8</v>
      </c>
      <c r="X109" s="15">
        <v>70</v>
      </c>
      <c r="Y109" s="16">
        <f t="shared" si="17"/>
        <v>8.7980769230769234</v>
      </c>
      <c r="Z109" s="13">
        <f t="shared" si="18"/>
        <v>2.5480769230769229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36.200000000000003</v>
      </c>
      <c r="AF109" s="13">
        <f>VLOOKUP(A:A,[1]TDSheet!$A:$AF,32,0)</f>
        <v>31.2</v>
      </c>
      <c r="AG109" s="13">
        <f>VLOOKUP(A:A,[1]TDSheet!$A:$AG,33,0)</f>
        <v>19.399999999999999</v>
      </c>
      <c r="AH109" s="13">
        <f>VLOOKUP(A:A,[3]TDSheet!$A:$D,4,0)</f>
        <v>30</v>
      </c>
      <c r="AI109" s="13" t="e">
        <f>VLOOKUP(A:A,[1]TDSheet!$A:$AI,35,0)</f>
        <v>#N/A</v>
      </c>
      <c r="AJ109" s="13">
        <f t="shared" si="19"/>
        <v>21</v>
      </c>
      <c r="AK109" s="13"/>
      <c r="AL109" s="13"/>
    </row>
    <row r="110" spans="1:38" s="1" customFormat="1" ht="11.1" customHeight="1" outlineLevel="1" x14ac:dyDescent="0.2">
      <c r="A110" s="7" t="s">
        <v>113</v>
      </c>
      <c r="B110" s="7" t="s">
        <v>8</v>
      </c>
      <c r="C110" s="8">
        <v>25.542999999999999</v>
      </c>
      <c r="D110" s="8">
        <v>0.7</v>
      </c>
      <c r="E110" s="8">
        <v>4.32</v>
      </c>
      <c r="F110" s="8">
        <v>19.803000000000001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6.3209999999999997</v>
      </c>
      <c r="K110" s="13">
        <f t="shared" si="15"/>
        <v>-2.0009999999999994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VLOOKUP(A:A,[1]TDSheet!$A:$O,15,0)</f>
        <v>0</v>
      </c>
      <c r="O110" s="13">
        <f>VLOOKUP(A:A,[1]TDSheet!$A:$P,16,0)</f>
        <v>0</v>
      </c>
      <c r="P110" s="13">
        <f>VLOOKUP(A:A,[1]TDSheet!$A:$X,24,0)</f>
        <v>0</v>
      </c>
      <c r="Q110" s="13"/>
      <c r="R110" s="13"/>
      <c r="S110" s="13"/>
      <c r="T110" s="13"/>
      <c r="U110" s="13"/>
      <c r="V110" s="13"/>
      <c r="W110" s="13">
        <f t="shared" si="16"/>
        <v>0.8640000000000001</v>
      </c>
      <c r="X110" s="15"/>
      <c r="Y110" s="16">
        <f t="shared" si="17"/>
        <v>22.920138888888886</v>
      </c>
      <c r="Z110" s="13">
        <f t="shared" si="18"/>
        <v>22.920138888888886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1.8861999999999999</v>
      </c>
      <c r="AF110" s="13">
        <f>VLOOKUP(A:A,[1]TDSheet!$A:$AF,32,0)</f>
        <v>0.42899999999999999</v>
      </c>
      <c r="AG110" s="13">
        <f>VLOOKUP(A:A,[1]TDSheet!$A:$AG,33,0)</f>
        <v>0</v>
      </c>
      <c r="AH110" s="13">
        <f>VLOOKUP(A:A,[3]TDSheet!$A:$D,4,0)</f>
        <v>0.73099999999999998</v>
      </c>
      <c r="AI110" s="18" t="str">
        <f>VLOOKUP(A:A,[1]TDSheet!$A:$AI,35,0)</f>
        <v>увел</v>
      </c>
      <c r="AJ110" s="13">
        <f t="shared" si="19"/>
        <v>0</v>
      </c>
      <c r="AK110" s="13"/>
      <c r="AL110" s="13"/>
    </row>
    <row r="111" spans="1:38" s="1" customFormat="1" ht="11.1" customHeight="1" outlineLevel="1" x14ac:dyDescent="0.2">
      <c r="A111" s="7" t="s">
        <v>114</v>
      </c>
      <c r="B111" s="7" t="s">
        <v>8</v>
      </c>
      <c r="C111" s="8">
        <v>13.084</v>
      </c>
      <c r="D111" s="8"/>
      <c r="E111" s="8">
        <v>3.6019999999999999</v>
      </c>
      <c r="F111" s="8">
        <v>8.782</v>
      </c>
      <c r="G111" s="1" t="str">
        <f>VLOOKUP(A:A,[1]TDSheet!$A:$G,7,0)</f>
        <v>нов041,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5</v>
      </c>
      <c r="K111" s="13">
        <f t="shared" si="15"/>
        <v>-1.3980000000000001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VLOOKUP(A:A,[1]TDSheet!$A:$O,15,0)</f>
        <v>0</v>
      </c>
      <c r="O111" s="13">
        <f>VLOOKUP(A:A,[1]TDSheet!$A:$P,16,0)</f>
        <v>0</v>
      </c>
      <c r="P111" s="13">
        <f>VLOOKUP(A:A,[1]TDSheet!$A:$X,24,0)</f>
        <v>0</v>
      </c>
      <c r="Q111" s="13"/>
      <c r="R111" s="13"/>
      <c r="S111" s="13"/>
      <c r="T111" s="13"/>
      <c r="U111" s="13"/>
      <c r="V111" s="13"/>
      <c r="W111" s="13">
        <f t="shared" si="16"/>
        <v>0.72039999999999993</v>
      </c>
      <c r="X111" s="15"/>
      <c r="Y111" s="16">
        <f t="shared" si="17"/>
        <v>12.190449750138812</v>
      </c>
      <c r="Z111" s="13">
        <f t="shared" si="18"/>
        <v>12.190449750138812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1.7254</v>
      </c>
      <c r="AF111" s="13">
        <f>VLOOKUP(A:A,[1]TDSheet!$A:$AF,32,0)</f>
        <v>0.2838</v>
      </c>
      <c r="AG111" s="13">
        <f>VLOOKUP(A:A,[1]TDSheet!$A:$AG,33,0)</f>
        <v>0</v>
      </c>
      <c r="AH111" s="13">
        <v>0</v>
      </c>
      <c r="AI111" s="18" t="str">
        <f>VLOOKUP(A:A,[1]TDSheet!$A:$AI,35,0)</f>
        <v>увел</v>
      </c>
      <c r="AJ111" s="13">
        <f t="shared" si="19"/>
        <v>0</v>
      </c>
      <c r="AK111" s="13"/>
      <c r="AL111" s="13"/>
    </row>
    <row r="112" spans="1:38" s="1" customFormat="1" ht="21.95" customHeight="1" outlineLevel="1" x14ac:dyDescent="0.2">
      <c r="A112" s="7" t="s">
        <v>115</v>
      </c>
      <c r="B112" s="7" t="s">
        <v>12</v>
      </c>
      <c r="C112" s="8">
        <v>803</v>
      </c>
      <c r="D112" s="8">
        <v>113</v>
      </c>
      <c r="E112" s="8">
        <v>538</v>
      </c>
      <c r="F112" s="8">
        <v>363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553</v>
      </c>
      <c r="K112" s="13">
        <f t="shared" si="15"/>
        <v>-15</v>
      </c>
      <c r="L112" s="13">
        <f>VLOOKUP(A:A,[1]TDSheet!$A:$M,13,0)</f>
        <v>200</v>
      </c>
      <c r="M112" s="13">
        <f>VLOOKUP(A:A,[1]TDSheet!$A:$N,14,0)</f>
        <v>140</v>
      </c>
      <c r="N112" s="13">
        <f>VLOOKUP(A:A,[1]TDSheet!$A:$O,15,0)</f>
        <v>170</v>
      </c>
      <c r="O112" s="13">
        <f>VLOOKUP(A:A,[1]TDSheet!$A:$P,16,0)</f>
        <v>0</v>
      </c>
      <c r="P112" s="13">
        <f>VLOOKUP(A:A,[1]TDSheet!$A:$X,24,0)</f>
        <v>0</v>
      </c>
      <c r="Q112" s="13"/>
      <c r="R112" s="13"/>
      <c r="S112" s="13"/>
      <c r="T112" s="13"/>
      <c r="U112" s="13"/>
      <c r="V112" s="13"/>
      <c r="W112" s="13">
        <f t="shared" si="16"/>
        <v>107.6</v>
      </c>
      <c r="X112" s="15">
        <v>100</v>
      </c>
      <c r="Y112" s="16">
        <f t="shared" si="17"/>
        <v>9.0427509293680295</v>
      </c>
      <c r="Z112" s="13">
        <f t="shared" si="18"/>
        <v>3.3736059479553906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118.6</v>
      </c>
      <c r="AF112" s="13">
        <f>VLOOKUP(A:A,[1]TDSheet!$A:$AF,32,0)</f>
        <v>145.4</v>
      </c>
      <c r="AG112" s="13">
        <f>VLOOKUP(A:A,[1]TDSheet!$A:$AG,33,0)</f>
        <v>113.6</v>
      </c>
      <c r="AH112" s="13">
        <f>VLOOKUP(A:A,[3]TDSheet!$A:$D,4,0)</f>
        <v>72</v>
      </c>
      <c r="AI112" s="13" t="e">
        <f>VLOOKUP(A:A,[1]TDSheet!$A:$AI,35,0)</f>
        <v>#N/A</v>
      </c>
      <c r="AJ112" s="13">
        <f t="shared" si="19"/>
        <v>30</v>
      </c>
      <c r="AK112" s="13"/>
      <c r="AL112" s="13"/>
    </row>
    <row r="113" spans="1:38" s="1" customFormat="1" ht="11.1" customHeight="1" outlineLevel="1" x14ac:dyDescent="0.2">
      <c r="A113" s="7" t="s">
        <v>116</v>
      </c>
      <c r="B113" s="7" t="s">
        <v>12</v>
      </c>
      <c r="C113" s="8">
        <v>804</v>
      </c>
      <c r="D113" s="8">
        <v>4</v>
      </c>
      <c r="E113" s="8">
        <v>405</v>
      </c>
      <c r="F113" s="8">
        <v>395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409</v>
      </c>
      <c r="K113" s="13">
        <f t="shared" si="15"/>
        <v>-4</v>
      </c>
      <c r="L113" s="13">
        <f>VLOOKUP(A:A,[1]TDSheet!$A:$M,13,0)</f>
        <v>50</v>
      </c>
      <c r="M113" s="13">
        <f>VLOOKUP(A:A,[1]TDSheet!$A:$N,14,0)</f>
        <v>100</v>
      </c>
      <c r="N113" s="13">
        <f>VLOOKUP(A:A,[1]TDSheet!$A:$O,15,0)</f>
        <v>130</v>
      </c>
      <c r="O113" s="13">
        <f>VLOOKUP(A:A,[1]TDSheet!$A:$P,16,0)</f>
        <v>0</v>
      </c>
      <c r="P113" s="13">
        <f>VLOOKUP(A:A,[1]TDSheet!$A:$X,24,0)</f>
        <v>0</v>
      </c>
      <c r="Q113" s="13"/>
      <c r="R113" s="13"/>
      <c r="S113" s="13"/>
      <c r="T113" s="13"/>
      <c r="U113" s="13"/>
      <c r="V113" s="13"/>
      <c r="W113" s="13">
        <f t="shared" si="16"/>
        <v>81</v>
      </c>
      <c r="X113" s="15">
        <v>60</v>
      </c>
      <c r="Y113" s="16">
        <f t="shared" si="17"/>
        <v>9.0740740740740744</v>
      </c>
      <c r="Z113" s="13">
        <f t="shared" si="18"/>
        <v>4.8765432098765435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110</v>
      </c>
      <c r="AF113" s="13">
        <f>VLOOKUP(A:A,[1]TDSheet!$A:$AF,32,0)</f>
        <v>129.4</v>
      </c>
      <c r="AG113" s="13">
        <f>VLOOKUP(A:A,[1]TDSheet!$A:$AG,33,0)</f>
        <v>86.4</v>
      </c>
      <c r="AH113" s="13">
        <f>VLOOKUP(A:A,[3]TDSheet!$A:$D,4,0)</f>
        <v>52</v>
      </c>
      <c r="AI113" s="13" t="e">
        <f>VLOOKUP(A:A,[1]TDSheet!$A:$AI,35,0)</f>
        <v>#N/A</v>
      </c>
      <c r="AJ113" s="13">
        <f t="shared" si="19"/>
        <v>18</v>
      </c>
      <c r="AK113" s="13"/>
      <c r="AL113" s="13"/>
    </row>
    <row r="114" spans="1:38" s="1" customFormat="1" ht="11.1" customHeight="1" outlineLevel="1" x14ac:dyDescent="0.2">
      <c r="A114" s="7" t="s">
        <v>117</v>
      </c>
      <c r="B114" s="7" t="s">
        <v>12</v>
      </c>
      <c r="C114" s="8">
        <v>870</v>
      </c>
      <c r="D114" s="8">
        <v>836</v>
      </c>
      <c r="E114" s="8">
        <v>539</v>
      </c>
      <c r="F114" s="8">
        <v>493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556</v>
      </c>
      <c r="K114" s="13">
        <f t="shared" si="15"/>
        <v>-17</v>
      </c>
      <c r="L114" s="13">
        <f>VLOOKUP(A:A,[1]TDSheet!$A:$M,13,0)</f>
        <v>200</v>
      </c>
      <c r="M114" s="13">
        <f>VLOOKUP(A:A,[1]TDSheet!$A:$N,14,0)</f>
        <v>70</v>
      </c>
      <c r="N114" s="13">
        <f>VLOOKUP(A:A,[1]TDSheet!$A:$O,15,0)</f>
        <v>170</v>
      </c>
      <c r="O114" s="13">
        <f>VLOOKUP(A:A,[1]TDSheet!$A:$P,16,0)</f>
        <v>0</v>
      </c>
      <c r="P114" s="13">
        <f>VLOOKUP(A:A,[1]TDSheet!$A:$X,24,0)</f>
        <v>0</v>
      </c>
      <c r="Q114" s="13"/>
      <c r="R114" s="13"/>
      <c r="S114" s="13"/>
      <c r="T114" s="13"/>
      <c r="U114" s="13"/>
      <c r="V114" s="13"/>
      <c r="W114" s="13">
        <f t="shared" si="16"/>
        <v>107.8</v>
      </c>
      <c r="X114" s="15">
        <v>40</v>
      </c>
      <c r="Y114" s="16">
        <f t="shared" si="17"/>
        <v>9.0259740259740262</v>
      </c>
      <c r="Z114" s="13">
        <f t="shared" si="18"/>
        <v>4.5732838589981446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144.80000000000001</v>
      </c>
      <c r="AF114" s="13">
        <f>VLOOKUP(A:A,[1]TDSheet!$A:$AF,32,0)</f>
        <v>157.80000000000001</v>
      </c>
      <c r="AG114" s="13">
        <f>VLOOKUP(A:A,[1]TDSheet!$A:$AG,33,0)</f>
        <v>122.4</v>
      </c>
      <c r="AH114" s="13">
        <f>VLOOKUP(A:A,[3]TDSheet!$A:$D,4,0)</f>
        <v>68</v>
      </c>
      <c r="AI114" s="13" t="e">
        <f>VLOOKUP(A:A,[1]TDSheet!$A:$AI,35,0)</f>
        <v>#N/A</v>
      </c>
      <c r="AJ114" s="13">
        <f t="shared" si="19"/>
        <v>12</v>
      </c>
      <c r="AK114" s="13"/>
      <c r="AL114" s="13"/>
    </row>
    <row r="115" spans="1:38" s="1" customFormat="1" ht="11.1" customHeight="1" outlineLevel="1" x14ac:dyDescent="0.2">
      <c r="A115" s="7" t="s">
        <v>118</v>
      </c>
      <c r="B115" s="7" t="s">
        <v>12</v>
      </c>
      <c r="C115" s="8">
        <v>822</v>
      </c>
      <c r="D115" s="8">
        <v>635</v>
      </c>
      <c r="E115" s="8">
        <v>428</v>
      </c>
      <c r="F115" s="8">
        <v>316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452</v>
      </c>
      <c r="K115" s="13">
        <f t="shared" si="15"/>
        <v>-24</v>
      </c>
      <c r="L115" s="13">
        <f>VLOOKUP(A:A,[1]TDSheet!$A:$M,13,0)</f>
        <v>190</v>
      </c>
      <c r="M115" s="13">
        <f>VLOOKUP(A:A,[1]TDSheet!$A:$N,14,0)</f>
        <v>80</v>
      </c>
      <c r="N115" s="13">
        <f>VLOOKUP(A:A,[1]TDSheet!$A:$O,15,0)</f>
        <v>140</v>
      </c>
      <c r="O115" s="13">
        <f>VLOOKUP(A:A,[1]TDSheet!$A:$P,16,0)</f>
        <v>0</v>
      </c>
      <c r="P115" s="13">
        <f>VLOOKUP(A:A,[1]TDSheet!$A:$X,24,0)</f>
        <v>0</v>
      </c>
      <c r="Q115" s="13"/>
      <c r="R115" s="13"/>
      <c r="S115" s="13"/>
      <c r="T115" s="13"/>
      <c r="U115" s="13"/>
      <c r="V115" s="13"/>
      <c r="W115" s="13">
        <f t="shared" si="16"/>
        <v>85.6</v>
      </c>
      <c r="X115" s="15">
        <v>50</v>
      </c>
      <c r="Y115" s="16">
        <f t="shared" si="17"/>
        <v>9.0654205607476648</v>
      </c>
      <c r="Z115" s="13">
        <f t="shared" si="18"/>
        <v>3.6915887850467293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123.2</v>
      </c>
      <c r="AF115" s="13">
        <f>VLOOKUP(A:A,[1]TDSheet!$A:$AF,32,0)</f>
        <v>126.6</v>
      </c>
      <c r="AG115" s="13">
        <f>VLOOKUP(A:A,[1]TDSheet!$A:$AG,33,0)</f>
        <v>101.8</v>
      </c>
      <c r="AH115" s="13">
        <f>VLOOKUP(A:A,[3]TDSheet!$A:$D,4,0)</f>
        <v>57</v>
      </c>
      <c r="AI115" s="13" t="e">
        <f>VLOOKUP(A:A,[1]TDSheet!$A:$AI,35,0)</f>
        <v>#N/A</v>
      </c>
      <c r="AJ115" s="13">
        <f t="shared" si="19"/>
        <v>15</v>
      </c>
      <c r="AK115" s="13"/>
      <c r="AL115" s="13"/>
    </row>
    <row r="116" spans="1:38" s="1" customFormat="1" ht="21.95" customHeight="1" outlineLevel="1" x14ac:dyDescent="0.2">
      <c r="A116" s="7" t="s">
        <v>119</v>
      </c>
      <c r="B116" s="7" t="s">
        <v>8</v>
      </c>
      <c r="C116" s="8">
        <v>67.561000000000007</v>
      </c>
      <c r="D116" s="8">
        <v>104.747</v>
      </c>
      <c r="E116" s="8">
        <v>74.566999999999993</v>
      </c>
      <c r="F116" s="8">
        <v>92.230999999999995</v>
      </c>
      <c r="G116" s="1" t="str">
        <f>VLOOKUP(A:A,[1]TDSheet!$A:$G,7,0)</f>
        <v>нов041,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77.95</v>
      </c>
      <c r="K116" s="13">
        <f t="shared" si="15"/>
        <v>-3.3830000000000098</v>
      </c>
      <c r="L116" s="13">
        <f>VLOOKUP(A:A,[1]TDSheet!$A:$M,13,0)</f>
        <v>30</v>
      </c>
      <c r="M116" s="13">
        <f>VLOOKUP(A:A,[1]TDSheet!$A:$N,14,0)</f>
        <v>0</v>
      </c>
      <c r="N116" s="13">
        <f>VLOOKUP(A:A,[1]TDSheet!$A:$O,15,0)</f>
        <v>0</v>
      </c>
      <c r="O116" s="13">
        <f>VLOOKUP(A:A,[1]TDSheet!$A:$P,16,0)</f>
        <v>0</v>
      </c>
      <c r="P116" s="13">
        <f>VLOOKUP(A:A,[1]TDSheet!$A:$X,24,0)</f>
        <v>0</v>
      </c>
      <c r="Q116" s="13"/>
      <c r="R116" s="13"/>
      <c r="S116" s="13"/>
      <c r="T116" s="13"/>
      <c r="U116" s="13"/>
      <c r="V116" s="13"/>
      <c r="W116" s="13">
        <f t="shared" si="16"/>
        <v>14.913399999999999</v>
      </c>
      <c r="X116" s="15">
        <v>20</v>
      </c>
      <c r="Y116" s="16">
        <f t="shared" si="17"/>
        <v>9.5371276838279666</v>
      </c>
      <c r="Z116" s="13">
        <f t="shared" si="18"/>
        <v>6.1844381562889748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25.462</v>
      </c>
      <c r="AF116" s="13">
        <f>VLOOKUP(A:A,[1]TDSheet!$A:$AF,32,0)</f>
        <v>21.1096</v>
      </c>
      <c r="AG116" s="13">
        <f>VLOOKUP(A:A,[1]TDSheet!$A:$AG,33,0)</f>
        <v>18.286200000000001</v>
      </c>
      <c r="AH116" s="13">
        <f>VLOOKUP(A:A,[3]TDSheet!$A:$D,4,0)</f>
        <v>9.6289999999999996</v>
      </c>
      <c r="AI116" s="13" t="e">
        <f>VLOOKUP(A:A,[1]TDSheet!$A:$AI,35,0)</f>
        <v>#N/A</v>
      </c>
      <c r="AJ116" s="13">
        <f t="shared" si="19"/>
        <v>20</v>
      </c>
      <c r="AK116" s="13"/>
      <c r="AL116" s="13"/>
    </row>
    <row r="117" spans="1:38" s="1" customFormat="1" ht="11.1" customHeight="1" outlineLevel="1" x14ac:dyDescent="0.2">
      <c r="A117" s="7" t="s">
        <v>125</v>
      </c>
      <c r="B117" s="7" t="s">
        <v>8</v>
      </c>
      <c r="C117" s="8">
        <v>3.75</v>
      </c>
      <c r="D117" s="8">
        <v>25.384</v>
      </c>
      <c r="E117" s="8">
        <v>0</v>
      </c>
      <c r="F117" s="8">
        <v>29.134</v>
      </c>
      <c r="G117" s="1" t="str">
        <f>VLOOKUP(A:A,[1]TDSheet!$A:$G,7,0)</f>
        <v>нов11,10,</v>
      </c>
      <c r="H117" s="1">
        <f>VLOOKUP(A:A,[1]TDSheet!$A:$H,8,0)</f>
        <v>1</v>
      </c>
      <c r="I117" s="1" t="e">
        <f>VLOOKUP(A:A,[1]TDSheet!$A:$I,9,0)</f>
        <v>#N/A</v>
      </c>
      <c r="J117" s="13">
        <f>VLOOKUP(A:A,[2]TDSheet!$A:$F,6,0)</f>
        <v>1.3</v>
      </c>
      <c r="K117" s="13">
        <f t="shared" si="15"/>
        <v>-1.3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VLOOKUP(A:A,[1]TDSheet!$A:$O,15,0)</f>
        <v>0</v>
      </c>
      <c r="O117" s="13">
        <f>VLOOKUP(A:A,[1]TDSheet!$A:$P,16,0)</f>
        <v>0</v>
      </c>
      <c r="P117" s="13">
        <f>VLOOKUP(A:A,[1]TDSheet!$A:$X,24,0)</f>
        <v>0</v>
      </c>
      <c r="Q117" s="13"/>
      <c r="R117" s="13"/>
      <c r="S117" s="13"/>
      <c r="T117" s="13"/>
      <c r="U117" s="13"/>
      <c r="V117" s="13"/>
      <c r="W117" s="13">
        <f t="shared" si="16"/>
        <v>0</v>
      </c>
      <c r="X117" s="15"/>
      <c r="Y117" s="16" t="e">
        <f t="shared" si="17"/>
        <v>#DIV/0!</v>
      </c>
      <c r="Z117" s="13" t="e">
        <f t="shared" si="18"/>
        <v>#DIV/0!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1.8912</v>
      </c>
      <c r="AF117" s="13">
        <f>VLOOKUP(A:A,[1]TDSheet!$A:$AF,32,0)</f>
        <v>0.8004</v>
      </c>
      <c r="AG117" s="13">
        <f>VLOOKUP(A:A,[1]TDSheet!$A:$AG,33,0)</f>
        <v>1.0788</v>
      </c>
      <c r="AH117" s="13">
        <v>0</v>
      </c>
      <c r="AI117" s="13" t="str">
        <f>VLOOKUP(A:A,[1]TDSheet!$A:$AI,35,0)</f>
        <v>увел</v>
      </c>
      <c r="AJ117" s="13">
        <f t="shared" si="19"/>
        <v>0</v>
      </c>
      <c r="AK117" s="13"/>
      <c r="AL117" s="13"/>
    </row>
    <row r="118" spans="1:38" s="1" customFormat="1" ht="21.95" customHeight="1" outlineLevel="1" x14ac:dyDescent="0.2">
      <c r="A118" s="7" t="s">
        <v>120</v>
      </c>
      <c r="B118" s="7" t="s">
        <v>12</v>
      </c>
      <c r="C118" s="8">
        <v>551</v>
      </c>
      <c r="D118" s="8">
        <v>669</v>
      </c>
      <c r="E118" s="8">
        <v>675</v>
      </c>
      <c r="F118" s="8">
        <v>485</v>
      </c>
      <c r="G118" s="1" t="str">
        <f>VLOOKUP(A:A,[1]TDSheet!$A:$G,7,0)</f>
        <v>нов23,10,</v>
      </c>
      <c r="H118" s="1">
        <f>VLOOKUP(A:A,[1]TDSheet!$A:$H,8,0)</f>
        <v>0.28000000000000003</v>
      </c>
      <c r="I118" s="1" t="e">
        <f>VLOOKUP(A:A,[1]TDSheet!$A:$I,9,0)</f>
        <v>#N/A</v>
      </c>
      <c r="J118" s="13">
        <f>VLOOKUP(A:A,[2]TDSheet!$A:$F,6,0)</f>
        <v>744</v>
      </c>
      <c r="K118" s="13">
        <f t="shared" si="15"/>
        <v>-69</v>
      </c>
      <c r="L118" s="13">
        <f>VLOOKUP(A:A,[1]TDSheet!$A:$M,13,0)</f>
        <v>150</v>
      </c>
      <c r="M118" s="13">
        <f>VLOOKUP(A:A,[1]TDSheet!$A:$N,14,0)</f>
        <v>200</v>
      </c>
      <c r="N118" s="13">
        <f>VLOOKUP(A:A,[1]TDSheet!$A:$O,15,0)</f>
        <v>200</v>
      </c>
      <c r="O118" s="13">
        <f>VLOOKUP(A:A,[1]TDSheet!$A:$P,16,0)</f>
        <v>0</v>
      </c>
      <c r="P118" s="13">
        <f>VLOOKUP(A:A,[1]TDSheet!$A:$X,24,0)</f>
        <v>0</v>
      </c>
      <c r="Q118" s="13"/>
      <c r="R118" s="13"/>
      <c r="S118" s="13"/>
      <c r="T118" s="13"/>
      <c r="U118" s="13"/>
      <c r="V118" s="13"/>
      <c r="W118" s="13">
        <f t="shared" si="16"/>
        <v>135</v>
      </c>
      <c r="X118" s="15">
        <v>200</v>
      </c>
      <c r="Y118" s="16">
        <f t="shared" si="17"/>
        <v>9.1481481481481488</v>
      </c>
      <c r="Z118" s="13">
        <f t="shared" si="18"/>
        <v>3.5925925925925926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154.4</v>
      </c>
      <c r="AF118" s="13">
        <f>VLOOKUP(A:A,[1]TDSheet!$A:$AF,32,0)</f>
        <v>123.8</v>
      </c>
      <c r="AG118" s="13">
        <f>VLOOKUP(A:A,[1]TDSheet!$A:$AG,33,0)</f>
        <v>132</v>
      </c>
      <c r="AH118" s="13">
        <f>VLOOKUP(A:A,[3]TDSheet!$A:$D,4,0)</f>
        <v>140</v>
      </c>
      <c r="AI118" s="13" t="str">
        <f>VLOOKUP(A:A,[1]TDSheet!$A:$AI,35,0)</f>
        <v>увел</v>
      </c>
      <c r="AJ118" s="13">
        <f t="shared" si="19"/>
        <v>56.000000000000007</v>
      </c>
      <c r="AK118" s="13"/>
      <c r="AL118" s="13"/>
    </row>
    <row r="119" spans="1:38" s="1" customFormat="1" ht="11.1" customHeight="1" outlineLevel="1" x14ac:dyDescent="0.2">
      <c r="A119" s="7" t="s">
        <v>126</v>
      </c>
      <c r="B119" s="7" t="s">
        <v>12</v>
      </c>
      <c r="C119" s="8">
        <v>88</v>
      </c>
      <c r="D119" s="8">
        <v>42</v>
      </c>
      <c r="E119" s="8">
        <v>40</v>
      </c>
      <c r="F119" s="8">
        <v>67</v>
      </c>
      <c r="G119" s="1" t="str">
        <f>VLOOKUP(A:A,[1]TDSheet!$A:$G,7,0)</f>
        <v>нов 06,11,</v>
      </c>
      <c r="H119" s="1">
        <f>VLOOKUP(A:A,[1]TDSheet!$A:$H,8,0)</f>
        <v>0.33</v>
      </c>
      <c r="I119" s="1" t="e">
        <f>VLOOKUP(A:A,[1]TDSheet!$A:$I,9,0)</f>
        <v>#N/A</v>
      </c>
      <c r="J119" s="13">
        <f>VLOOKUP(A:A,[2]TDSheet!$A:$F,6,0)</f>
        <v>51</v>
      </c>
      <c r="K119" s="13">
        <f t="shared" si="15"/>
        <v>-11</v>
      </c>
      <c r="L119" s="13">
        <f>VLOOKUP(A:A,[1]TDSheet!$A:$M,13,0)</f>
        <v>20</v>
      </c>
      <c r="M119" s="13">
        <f>VLOOKUP(A:A,[1]TDSheet!$A:$N,14,0)</f>
        <v>20</v>
      </c>
      <c r="N119" s="13">
        <f>VLOOKUP(A:A,[1]TDSheet!$A:$O,15,0)</f>
        <v>10</v>
      </c>
      <c r="O119" s="13">
        <f>VLOOKUP(A:A,[1]TDSheet!$A:$P,16,0)</f>
        <v>0</v>
      </c>
      <c r="P119" s="13">
        <f>VLOOKUP(A:A,[1]TDSheet!$A:$X,24,0)</f>
        <v>0</v>
      </c>
      <c r="Q119" s="13"/>
      <c r="R119" s="13"/>
      <c r="S119" s="13"/>
      <c r="T119" s="13"/>
      <c r="U119" s="13"/>
      <c r="V119" s="13"/>
      <c r="W119" s="13">
        <f t="shared" si="16"/>
        <v>8</v>
      </c>
      <c r="X119" s="15"/>
      <c r="Y119" s="16">
        <f t="shared" si="17"/>
        <v>14.625</v>
      </c>
      <c r="Z119" s="13">
        <f t="shared" si="18"/>
        <v>8.375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7.2</v>
      </c>
      <c r="AF119" s="13">
        <f>VLOOKUP(A:A,[1]TDSheet!$A:$AF,32,0)</f>
        <v>5.8</v>
      </c>
      <c r="AG119" s="13">
        <f>VLOOKUP(A:A,[1]TDSheet!$A:$AG,33,0)</f>
        <v>30.6</v>
      </c>
      <c r="AH119" s="13">
        <f>VLOOKUP(A:A,[3]TDSheet!$A:$D,4,0)</f>
        <v>1</v>
      </c>
      <c r="AI119" s="13" t="str">
        <f>VLOOKUP(A:A,[1]TDSheet!$A:$AI,35,0)</f>
        <v>увел</v>
      </c>
      <c r="AJ119" s="13">
        <f t="shared" si="19"/>
        <v>0</v>
      </c>
      <c r="AK119" s="13"/>
      <c r="AL119" s="13"/>
    </row>
    <row r="120" spans="1:38" s="1" customFormat="1" ht="11.1" customHeight="1" outlineLevel="1" x14ac:dyDescent="0.2">
      <c r="A120" s="7" t="s">
        <v>121</v>
      </c>
      <c r="B120" s="7" t="s">
        <v>8</v>
      </c>
      <c r="C120" s="8">
        <v>295.75</v>
      </c>
      <c r="D120" s="8">
        <v>1224.5999999999999</v>
      </c>
      <c r="E120" s="17">
        <v>810.72</v>
      </c>
      <c r="F120" s="17">
        <v>332.63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864.56</v>
      </c>
      <c r="K120" s="13">
        <f t="shared" si="15"/>
        <v>-53.839999999999918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VLOOKUP(A:A,[1]TDSheet!$A:$O,15,0)</f>
        <v>0</v>
      </c>
      <c r="O120" s="13">
        <f>VLOOKUP(A:A,[1]TDSheet!$A:$P,16,0)</f>
        <v>0</v>
      </c>
      <c r="P120" s="13">
        <f>VLOOKUP(A:A,[1]TDSheet!$A:$X,24,0)</f>
        <v>0</v>
      </c>
      <c r="Q120" s="13"/>
      <c r="R120" s="13"/>
      <c r="S120" s="13"/>
      <c r="T120" s="13"/>
      <c r="U120" s="13"/>
      <c r="V120" s="13"/>
      <c r="W120" s="13">
        <f t="shared" si="16"/>
        <v>162.14400000000001</v>
      </c>
      <c r="X120" s="15"/>
      <c r="Y120" s="16">
        <f t="shared" si="17"/>
        <v>2.0514480955200316</v>
      </c>
      <c r="Z120" s="13">
        <f t="shared" si="18"/>
        <v>2.0514480955200316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175.06020000000001</v>
      </c>
      <c r="AF120" s="13">
        <f>VLOOKUP(A:A,[1]TDSheet!$A:$AF,32,0)</f>
        <v>159.74880000000002</v>
      </c>
      <c r="AG120" s="13">
        <f>VLOOKUP(A:A,[1]TDSheet!$A:$AG,33,0)</f>
        <v>169.124</v>
      </c>
      <c r="AH120" s="13">
        <f>VLOOKUP(A:A,[3]TDSheet!$A:$D,4,0)</f>
        <v>107.134</v>
      </c>
      <c r="AI120" s="13" t="e">
        <f>VLOOKUP(A:A,[1]TDSheet!$A:$AI,35,0)</f>
        <v>#N/A</v>
      </c>
      <c r="AJ120" s="13">
        <f t="shared" si="19"/>
        <v>0</v>
      </c>
      <c r="AK120" s="13"/>
      <c r="AL120" s="13"/>
    </row>
    <row r="121" spans="1:38" s="1" customFormat="1" ht="11.1" customHeight="1" outlineLevel="1" x14ac:dyDescent="0.2">
      <c r="A121" s="7" t="s">
        <v>122</v>
      </c>
      <c r="B121" s="7" t="s">
        <v>12</v>
      </c>
      <c r="C121" s="8">
        <v>267</v>
      </c>
      <c r="D121" s="8">
        <v>978</v>
      </c>
      <c r="E121" s="17">
        <v>959</v>
      </c>
      <c r="F121" s="17">
        <v>103</v>
      </c>
      <c r="G121" s="1" t="str">
        <f>VLOOKUP(A:A,[1]TDSheet!$A:$G,7,0)</f>
        <v>не акц</v>
      </c>
      <c r="H121" s="1">
        <f>VLOOKUP(A:A,[1]TDSheet!$A:$H,8,0)</f>
        <v>0</v>
      </c>
      <c r="I121" s="1">
        <f>VLOOKUP(A:A,[1]TDSheet!$A:$I,9,0)</f>
        <v>0</v>
      </c>
      <c r="J121" s="13">
        <f>VLOOKUP(A:A,[2]TDSheet!$A:$F,6,0)</f>
        <v>1051</v>
      </c>
      <c r="K121" s="13">
        <f t="shared" si="15"/>
        <v>-92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VLOOKUP(A:A,[1]TDSheet!$A:$O,15,0)</f>
        <v>0</v>
      </c>
      <c r="O121" s="13">
        <f>VLOOKUP(A:A,[1]TDSheet!$A:$P,16,0)</f>
        <v>0</v>
      </c>
      <c r="P121" s="13">
        <f>VLOOKUP(A:A,[1]TDSheet!$A:$X,24,0)</f>
        <v>0</v>
      </c>
      <c r="Q121" s="13"/>
      <c r="R121" s="13"/>
      <c r="S121" s="13"/>
      <c r="T121" s="13"/>
      <c r="U121" s="13"/>
      <c r="V121" s="13"/>
      <c r="W121" s="13">
        <f t="shared" si="16"/>
        <v>191.8</v>
      </c>
      <c r="X121" s="15"/>
      <c r="Y121" s="16">
        <f t="shared" si="17"/>
        <v>0.53701772679874871</v>
      </c>
      <c r="Z121" s="13">
        <f t="shared" si="18"/>
        <v>0.53701772679874871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44</v>
      </c>
      <c r="AF121" s="13">
        <f>VLOOKUP(A:A,[1]TDSheet!$A:$AF,32,0)</f>
        <v>17</v>
      </c>
      <c r="AG121" s="13">
        <f>VLOOKUP(A:A,[1]TDSheet!$A:$AG,33,0)</f>
        <v>71</v>
      </c>
      <c r="AH121" s="13">
        <f>VLOOKUP(A:A,[3]TDSheet!$A:$D,4,0)</f>
        <v>158</v>
      </c>
      <c r="AI121" s="13" t="e">
        <f>VLOOKUP(A:A,[1]TDSheet!$A:$AI,35,0)</f>
        <v>#N/A</v>
      </c>
      <c r="AJ121" s="13">
        <f t="shared" si="19"/>
        <v>0</v>
      </c>
      <c r="AK121" s="13"/>
      <c r="AL121" s="13"/>
    </row>
    <row r="122" spans="1:38" s="1" customFormat="1" ht="11.1" customHeight="1" outlineLevel="1" x14ac:dyDescent="0.2">
      <c r="A122" s="7" t="s">
        <v>123</v>
      </c>
      <c r="B122" s="7" t="s">
        <v>8</v>
      </c>
      <c r="C122" s="8">
        <v>121.402</v>
      </c>
      <c r="D122" s="8">
        <v>551.98599999999999</v>
      </c>
      <c r="E122" s="17">
        <v>303.05</v>
      </c>
      <c r="F122" s="17">
        <v>218.31299999999999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320.17099999999999</v>
      </c>
      <c r="K122" s="13">
        <f t="shared" si="15"/>
        <v>-17.120999999999981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VLOOKUP(A:A,[1]TDSheet!$A:$O,15,0)</f>
        <v>0</v>
      </c>
      <c r="O122" s="13">
        <f>VLOOKUP(A:A,[1]TDSheet!$A:$P,16,0)</f>
        <v>0</v>
      </c>
      <c r="P122" s="13">
        <f>VLOOKUP(A:A,[1]TDSheet!$A:$X,24,0)</f>
        <v>0</v>
      </c>
      <c r="Q122" s="13"/>
      <c r="R122" s="13"/>
      <c r="S122" s="13"/>
      <c r="T122" s="13"/>
      <c r="U122" s="13"/>
      <c r="V122" s="13"/>
      <c r="W122" s="13">
        <f t="shared" si="16"/>
        <v>60.61</v>
      </c>
      <c r="X122" s="15"/>
      <c r="Y122" s="16">
        <f t="shared" si="17"/>
        <v>3.6019303745256557</v>
      </c>
      <c r="Z122" s="13">
        <f t="shared" si="18"/>
        <v>3.6019303745256557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72.165199999999999</v>
      </c>
      <c r="AF122" s="13">
        <f>VLOOKUP(A:A,[1]TDSheet!$A:$AF,32,0)</f>
        <v>71.758600000000001</v>
      </c>
      <c r="AG122" s="13">
        <f>VLOOKUP(A:A,[1]TDSheet!$A:$AG,33,0)</f>
        <v>66.5732</v>
      </c>
      <c r="AH122" s="13">
        <f>VLOOKUP(A:A,[3]TDSheet!$A:$D,4,0)</f>
        <v>61.877000000000002</v>
      </c>
      <c r="AI122" s="13" t="e">
        <f>VLOOKUP(A:A,[1]TDSheet!$A:$AI,35,0)</f>
        <v>#N/A</v>
      </c>
      <c r="AJ122" s="13">
        <f t="shared" si="19"/>
        <v>0</v>
      </c>
      <c r="AK122" s="13"/>
      <c r="AL122" s="13"/>
    </row>
    <row r="123" spans="1:38" s="1" customFormat="1" ht="11.1" customHeight="1" outlineLevel="1" x14ac:dyDescent="0.2">
      <c r="A123" s="7" t="s">
        <v>124</v>
      </c>
      <c r="B123" s="7" t="s">
        <v>12</v>
      </c>
      <c r="C123" s="8">
        <v>252</v>
      </c>
      <c r="D123" s="8">
        <v>205</v>
      </c>
      <c r="E123" s="17">
        <v>231</v>
      </c>
      <c r="F123" s="17">
        <v>222</v>
      </c>
      <c r="G123" s="1" t="str">
        <f>VLOOKUP(A:A,[1]TDSheet!$A:$G,7,0)</f>
        <v>ак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247</v>
      </c>
      <c r="K123" s="13">
        <f t="shared" si="15"/>
        <v>-16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VLOOKUP(A:A,[1]TDSheet!$A:$O,15,0)</f>
        <v>0</v>
      </c>
      <c r="O123" s="13">
        <f>VLOOKUP(A:A,[1]TDSheet!$A:$P,16,0)</f>
        <v>0</v>
      </c>
      <c r="P123" s="13">
        <f>VLOOKUP(A:A,[1]TDSheet!$A:$X,24,0)</f>
        <v>0</v>
      </c>
      <c r="Q123" s="13"/>
      <c r="R123" s="13"/>
      <c r="S123" s="13"/>
      <c r="T123" s="13"/>
      <c r="U123" s="13"/>
      <c r="V123" s="13"/>
      <c r="W123" s="13">
        <f t="shared" si="16"/>
        <v>46.2</v>
      </c>
      <c r="X123" s="15"/>
      <c r="Y123" s="16">
        <f t="shared" si="17"/>
        <v>4.8051948051948052</v>
      </c>
      <c r="Z123" s="13">
        <f t="shared" si="18"/>
        <v>4.8051948051948052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70</v>
      </c>
      <c r="AF123" s="13">
        <f>VLOOKUP(A:A,[1]TDSheet!$A:$AF,32,0)</f>
        <v>64.2</v>
      </c>
      <c r="AG123" s="13">
        <f>VLOOKUP(A:A,[1]TDSheet!$A:$AG,33,0)</f>
        <v>60.2</v>
      </c>
      <c r="AH123" s="13">
        <f>VLOOKUP(A:A,[3]TDSheet!$A:$D,4,0)</f>
        <v>38</v>
      </c>
      <c r="AI123" s="13" t="e">
        <f>VLOOKUP(A:A,[1]TDSheet!$A:$AI,35,0)</f>
        <v>#N/A</v>
      </c>
      <c r="AJ123" s="13">
        <f t="shared" si="19"/>
        <v>0</v>
      </c>
      <c r="AK123" s="13"/>
      <c r="AL123" s="13"/>
    </row>
    <row r="124" spans="1:38" ht="11.45" customHeight="1" x14ac:dyDescent="0.2">
      <c r="A124" s="20" t="s">
        <v>153</v>
      </c>
      <c r="B124" s="20" t="s">
        <v>8</v>
      </c>
      <c r="H124" s="5">
        <v>1</v>
      </c>
      <c r="X124" s="5">
        <v>1000</v>
      </c>
      <c r="AJ124" s="13">
        <f t="shared" si="19"/>
        <v>1000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2024-11-29T11:05:52Z</dcterms:modified>
</cp:coreProperties>
</file>