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07D393-0A70-419C-8822-3D5BB96F77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BP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P30" i="2" l="1"/>
  <c r="BP32" i="2"/>
  <c r="BP202" i="2"/>
  <c r="Z254" i="2"/>
  <c r="BN254" i="2"/>
  <c r="Z362" i="2"/>
  <c r="BN362" i="2"/>
  <c r="Y377" i="2"/>
  <c r="Z458" i="2"/>
  <c r="Z505" i="2"/>
  <c r="BN505" i="2"/>
  <c r="BN29" i="2"/>
  <c r="BN421" i="2"/>
  <c r="BN440" i="2"/>
  <c r="BN447" i="2"/>
  <c r="BP493" i="2"/>
  <c r="BN509" i="2"/>
  <c r="BP582" i="2"/>
  <c r="BP204" i="2"/>
  <c r="BN366" i="2"/>
  <c r="Z27" i="2"/>
  <c r="BN27" i="2"/>
  <c r="BN70" i="2"/>
  <c r="BP71" i="2"/>
  <c r="Z105" i="2"/>
  <c r="Y206" i="2"/>
  <c r="Z204" i="2"/>
  <c r="Z215" i="2"/>
  <c r="BN215" i="2"/>
  <c r="Z233" i="2"/>
  <c r="BN233" i="2"/>
  <c r="Z336" i="2"/>
  <c r="Z337" i="2" s="1"/>
  <c r="BN341" i="2"/>
  <c r="BN372" i="2"/>
  <c r="Z382" i="2"/>
  <c r="BN382" i="2"/>
  <c r="BN425" i="2"/>
  <c r="Z439" i="2"/>
  <c r="BN439" i="2"/>
  <c r="BP458" i="2"/>
  <c r="Z493" i="2"/>
  <c r="Z497" i="2"/>
  <c r="BN497" i="2"/>
  <c r="Z565" i="2"/>
  <c r="BN565" i="2"/>
  <c r="Z582" i="2"/>
  <c r="BN583" i="2"/>
  <c r="Z587" i="2"/>
  <c r="BN587" i="2"/>
  <c r="Z591" i="2"/>
  <c r="BP632" i="2"/>
  <c r="BP636" i="2"/>
  <c r="Z22" i="2"/>
  <c r="Z23" i="2" s="1"/>
  <c r="Z319" i="2"/>
  <c r="Z320" i="2" s="1"/>
  <c r="Z361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I676" i="2"/>
  <c r="Z201" i="2"/>
  <c r="Z289" i="2"/>
  <c r="BP289" i="2"/>
  <c r="BP361" i="2"/>
  <c r="Z390" i="2"/>
  <c r="Z29" i="2"/>
  <c r="Z70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Z110" i="2"/>
  <c r="Z120" i="2"/>
  <c r="Z121" i="2"/>
  <c r="Y140" i="2"/>
  <c r="BN201" i="2"/>
  <c r="Y306" i="2"/>
  <c r="Z372" i="2"/>
  <c r="Z421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Z628" i="2" s="1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436" i="2" s="1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BN501" i="2"/>
  <c r="BN508" i="2"/>
  <c r="Z514" i="2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594" i="2" l="1"/>
  <c r="Z515" i="2"/>
  <c r="Z444" i="2"/>
  <c r="Z450" i="2"/>
  <c r="Z122" i="2"/>
  <c r="Z38" i="2"/>
  <c r="Z376" i="2"/>
  <c r="Z315" i="2"/>
  <c r="Z82" i="2"/>
  <c r="Z510" i="2"/>
  <c r="Z91" i="2"/>
  <c r="Z262" i="2"/>
  <c r="Z131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Z671" i="2" l="1"/>
  <c r="Y669" i="2"/>
</calcChain>
</file>

<file path=xl/sharedStrings.xml><?xml version="1.0" encoding="utf-8"?>
<sst xmlns="http://schemas.openxmlformats.org/spreadsheetml/2006/main" count="5335" uniqueCount="1119">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</sst>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379" sqref="AA37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7" t="s">
        <v>26</v>
      </c>
      <c r="E1" s="787"/>
      <c r="F1" s="787"/>
      <c r="G1" s="14" t="s">
        <v>66</v>
      </c>
      <c r="H1" s="787" t="s">
        <v>46</v>
      </c>
      <c r="I1" s="787"/>
      <c r="J1" s="787"/>
      <c r="K1" s="787"/>
      <c r="L1" s="787"/>
      <c r="M1" s="787"/>
      <c r="N1" s="787"/>
      <c r="O1" s="787"/>
      <c r="P1" s="787"/>
      <c r="Q1" s="787"/>
      <c r="R1" s="788" t="s">
        <v>67</v>
      </c>
      <c r="S1" s="789"/>
      <c r="T1" s="7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0"/>
      <c r="Q3" s="790"/>
      <c r="R3" s="790"/>
      <c r="S3" s="790"/>
      <c r="T3" s="790"/>
      <c r="U3" s="790"/>
      <c r="V3" s="790"/>
      <c r="W3" s="79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1" t="s">
        <v>8</v>
      </c>
      <c r="B5" s="791"/>
      <c r="C5" s="791"/>
      <c r="D5" s="792"/>
      <c r="E5" s="792"/>
      <c r="F5" s="793" t="s">
        <v>14</v>
      </c>
      <c r="G5" s="793"/>
      <c r="H5" s="792" t="s">
        <v>1118</v>
      </c>
      <c r="I5" s="792"/>
      <c r="J5" s="792"/>
      <c r="K5" s="792"/>
      <c r="L5" s="792"/>
      <c r="M5" s="792"/>
      <c r="N5" s="69"/>
      <c r="P5" s="26" t="s">
        <v>4</v>
      </c>
      <c r="Q5" s="794">
        <v>45624</v>
      </c>
      <c r="R5" s="794"/>
      <c r="T5" s="795" t="s">
        <v>3</v>
      </c>
      <c r="U5" s="796"/>
      <c r="V5" s="797" t="s">
        <v>1104</v>
      </c>
      <c r="W5" s="798"/>
      <c r="AB5" s="57"/>
      <c r="AC5" s="57"/>
      <c r="AD5" s="57"/>
      <c r="AE5" s="57"/>
    </row>
    <row r="6" spans="1:32" s="17" customFormat="1" ht="24" customHeight="1" x14ac:dyDescent="0.2">
      <c r="A6" s="791" t="s">
        <v>1</v>
      </c>
      <c r="B6" s="791"/>
      <c r="C6" s="791"/>
      <c r="D6" s="799" t="s">
        <v>75</v>
      </c>
      <c r="E6" s="799"/>
      <c r="F6" s="799"/>
      <c r="G6" s="799"/>
      <c r="H6" s="799"/>
      <c r="I6" s="799"/>
      <c r="J6" s="799"/>
      <c r="K6" s="799"/>
      <c r="L6" s="799"/>
      <c r="M6" s="799"/>
      <c r="N6" s="70"/>
      <c r="P6" s="26" t="s">
        <v>27</v>
      </c>
      <c r="Q6" s="800" t="str">
        <f>IF(Q5=0," ",CHOOSE(WEEKDAY(Q5,2),"Понедельник","Вторник","Среда","Четверг","Пятница","Суббота","Воскресенье"))</f>
        <v>Четверг</v>
      </c>
      <c r="R6" s="800"/>
      <c r="T6" s="801" t="s">
        <v>5</v>
      </c>
      <c r="U6" s="802"/>
      <c r="V6" s="803" t="s">
        <v>69</v>
      </c>
      <c r="W6" s="80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0"/>
      <c r="M7" s="811"/>
      <c r="N7" s="71"/>
      <c r="P7" s="26"/>
      <c r="Q7" s="46"/>
      <c r="R7" s="46"/>
      <c r="T7" s="801"/>
      <c r="U7" s="802"/>
      <c r="V7" s="805"/>
      <c r="W7" s="806"/>
      <c r="AB7" s="57"/>
      <c r="AC7" s="57"/>
      <c r="AD7" s="57"/>
      <c r="AE7" s="57"/>
    </row>
    <row r="8" spans="1:32" s="17" customFormat="1" ht="25.5" customHeight="1" x14ac:dyDescent="0.2">
      <c r="A8" s="812" t="s">
        <v>57</v>
      </c>
      <c r="B8" s="812"/>
      <c r="C8" s="812"/>
      <c r="D8" s="813" t="s">
        <v>76</v>
      </c>
      <c r="E8" s="813"/>
      <c r="F8" s="813"/>
      <c r="G8" s="813"/>
      <c r="H8" s="813"/>
      <c r="I8" s="813"/>
      <c r="J8" s="813"/>
      <c r="K8" s="813"/>
      <c r="L8" s="813"/>
      <c r="M8" s="813"/>
      <c r="N8" s="72"/>
      <c r="P8" s="26" t="s">
        <v>11</v>
      </c>
      <c r="Q8" s="814">
        <v>0.5</v>
      </c>
      <c r="R8" s="814"/>
      <c r="T8" s="801"/>
      <c r="U8" s="802"/>
      <c r="V8" s="805"/>
      <c r="W8" s="806"/>
      <c r="AB8" s="57"/>
      <c r="AC8" s="57"/>
      <c r="AD8" s="57"/>
      <c r="AE8" s="57"/>
    </row>
    <row r="9" spans="1:32" s="17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5"/>
      <c r="C9" s="815"/>
      <c r="D9" s="816" t="s">
        <v>45</v>
      </c>
      <c r="E9" s="817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5"/>
      <c r="H9" s="818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67"/>
      <c r="P9" s="29" t="s">
        <v>15</v>
      </c>
      <c r="Q9" s="819"/>
      <c r="R9" s="819"/>
      <c r="T9" s="801"/>
      <c r="U9" s="802"/>
      <c r="V9" s="807"/>
      <c r="W9" s="80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5"/>
      <c r="C10" s="815"/>
      <c r="D10" s="816"/>
      <c r="E10" s="817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5"/>
      <c r="H10" s="820" t="str">
        <f>IFERROR(VLOOKUP($D$10,Proxy,2,FALSE),"")</f>
        <v/>
      </c>
      <c r="I10" s="820"/>
      <c r="J10" s="820"/>
      <c r="K10" s="820"/>
      <c r="L10" s="820"/>
      <c r="M10" s="820"/>
      <c r="N10" s="68"/>
      <c r="P10" s="29" t="s">
        <v>32</v>
      </c>
      <c r="Q10" s="821"/>
      <c r="R10" s="821"/>
      <c r="U10" s="26" t="s">
        <v>12</v>
      </c>
      <c r="V10" s="822" t="s">
        <v>70</v>
      </c>
      <c r="W10" s="8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4"/>
      <c r="R11" s="824"/>
      <c r="U11" s="26" t="s">
        <v>28</v>
      </c>
      <c r="V11" s="825" t="s">
        <v>54</v>
      </c>
      <c r="W11" s="82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6" t="s">
        <v>71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6"/>
      <c r="N12" s="73"/>
      <c r="P12" s="26" t="s">
        <v>30</v>
      </c>
      <c r="Q12" s="814"/>
      <c r="R12" s="814"/>
      <c r="S12" s="27"/>
      <c r="T12"/>
      <c r="U12" s="26" t="s">
        <v>45</v>
      </c>
      <c r="V12" s="827"/>
      <c r="W12" s="827"/>
      <c r="X12"/>
      <c r="AB12" s="57"/>
      <c r="AC12" s="57"/>
      <c r="AD12" s="57"/>
      <c r="AE12" s="57"/>
    </row>
    <row r="13" spans="1:32" s="17" customFormat="1" ht="23.25" customHeight="1" x14ac:dyDescent="0.2">
      <c r="A13" s="826" t="s">
        <v>72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6"/>
      <c r="N13" s="73"/>
      <c r="O13" s="29"/>
      <c r="P13" s="29" t="s">
        <v>31</v>
      </c>
      <c r="Q13" s="825"/>
      <c r="R13" s="82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6" t="s">
        <v>73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8" t="s">
        <v>74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8"/>
      <c r="N15" s="74"/>
      <c r="O15"/>
      <c r="P15" s="829" t="s">
        <v>60</v>
      </c>
      <c r="Q15" s="829"/>
      <c r="R15" s="829"/>
      <c r="S15" s="829"/>
      <c r="T15" s="82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0"/>
      <c r="Q16" s="830"/>
      <c r="R16" s="830"/>
      <c r="S16" s="830"/>
      <c r="T16" s="83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3" t="s">
        <v>58</v>
      </c>
      <c r="B17" s="833" t="s">
        <v>48</v>
      </c>
      <c r="C17" s="835" t="s">
        <v>47</v>
      </c>
      <c r="D17" s="837" t="s">
        <v>49</v>
      </c>
      <c r="E17" s="838"/>
      <c r="F17" s="833" t="s">
        <v>21</v>
      </c>
      <c r="G17" s="833" t="s">
        <v>24</v>
      </c>
      <c r="H17" s="833" t="s">
        <v>22</v>
      </c>
      <c r="I17" s="833" t="s">
        <v>23</v>
      </c>
      <c r="J17" s="833" t="s">
        <v>16</v>
      </c>
      <c r="K17" s="833" t="s">
        <v>62</v>
      </c>
      <c r="L17" s="833" t="s">
        <v>64</v>
      </c>
      <c r="M17" s="833" t="s">
        <v>2</v>
      </c>
      <c r="N17" s="833" t="s">
        <v>63</v>
      </c>
      <c r="O17" s="833" t="s">
        <v>25</v>
      </c>
      <c r="P17" s="837" t="s">
        <v>17</v>
      </c>
      <c r="Q17" s="841"/>
      <c r="R17" s="841"/>
      <c r="S17" s="841"/>
      <c r="T17" s="838"/>
      <c r="U17" s="831" t="s">
        <v>55</v>
      </c>
      <c r="V17" s="832"/>
      <c r="W17" s="833" t="s">
        <v>6</v>
      </c>
      <c r="X17" s="833" t="s">
        <v>41</v>
      </c>
      <c r="Y17" s="843" t="s">
        <v>53</v>
      </c>
      <c r="Z17" s="845" t="s">
        <v>18</v>
      </c>
      <c r="AA17" s="847" t="s">
        <v>59</v>
      </c>
      <c r="AB17" s="847" t="s">
        <v>19</v>
      </c>
      <c r="AC17" s="847" t="s">
        <v>65</v>
      </c>
      <c r="AD17" s="849" t="s">
        <v>56</v>
      </c>
      <c r="AE17" s="850"/>
      <c r="AF17" s="851"/>
      <c r="AG17" s="77"/>
      <c r="BD17" s="76" t="s">
        <v>61</v>
      </c>
    </row>
    <row r="18" spans="1:68" ht="14.25" customHeight="1" x14ac:dyDescent="0.2">
      <c r="A18" s="834"/>
      <c r="B18" s="834"/>
      <c r="C18" s="836"/>
      <c r="D18" s="839"/>
      <c r="E18" s="840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9"/>
      <c r="Q18" s="842"/>
      <c r="R18" s="842"/>
      <c r="S18" s="842"/>
      <c r="T18" s="840"/>
      <c r="U18" s="78" t="s">
        <v>44</v>
      </c>
      <c r="V18" s="78" t="s">
        <v>43</v>
      </c>
      <c r="W18" s="834"/>
      <c r="X18" s="834"/>
      <c r="Y18" s="844"/>
      <c r="Z18" s="846"/>
      <c r="AA18" s="848"/>
      <c r="AB18" s="848"/>
      <c r="AC18" s="848"/>
      <c r="AD18" s="852"/>
      <c r="AE18" s="853"/>
      <c r="AF18" s="854"/>
      <c r="AG18" s="77"/>
      <c r="BD18" s="76"/>
    </row>
    <row r="19" spans="1:68" ht="27.75" hidden="1" customHeight="1" x14ac:dyDescent="0.2">
      <c r="A19" s="855" t="s">
        <v>77</v>
      </c>
      <c r="B19" s="855"/>
      <c r="C19" s="855"/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  <c r="Q19" s="855"/>
      <c r="R19" s="855"/>
      <c r="S19" s="855"/>
      <c r="T19" s="855"/>
      <c r="U19" s="855"/>
      <c r="V19" s="855"/>
      <c r="W19" s="855"/>
      <c r="X19" s="855"/>
      <c r="Y19" s="855"/>
      <c r="Z19" s="855"/>
      <c r="AA19" s="52"/>
      <c r="AB19" s="52"/>
      <c r="AC19" s="52"/>
    </row>
    <row r="20" spans="1:68" ht="16.5" hidden="1" customHeight="1" x14ac:dyDescent="0.25">
      <c r="A20" s="856" t="s">
        <v>77</v>
      </c>
      <c r="B20" s="856"/>
      <c r="C20" s="856"/>
      <c r="D20" s="856"/>
      <c r="E20" s="856"/>
      <c r="F20" s="856"/>
      <c r="G20" s="856"/>
      <c r="H20" s="856"/>
      <c r="I20" s="856"/>
      <c r="J20" s="856"/>
      <c r="K20" s="856"/>
      <c r="L20" s="856"/>
      <c r="M20" s="856"/>
      <c r="N20" s="856"/>
      <c r="O20" s="856"/>
      <c r="P20" s="856"/>
      <c r="Q20" s="856"/>
      <c r="R20" s="856"/>
      <c r="S20" s="856"/>
      <c r="T20" s="856"/>
      <c r="U20" s="856"/>
      <c r="V20" s="856"/>
      <c r="W20" s="856"/>
      <c r="X20" s="856"/>
      <c r="Y20" s="856"/>
      <c r="Z20" s="856"/>
      <c r="AA20" s="62"/>
      <c r="AB20" s="62"/>
      <c r="AC20" s="62"/>
    </row>
    <row r="21" spans="1:68" ht="14.25" hidden="1" customHeight="1" x14ac:dyDescent="0.25">
      <c r="A21" s="857" t="s">
        <v>78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7"/>
      <c r="O21" s="857"/>
      <c r="P21" s="857"/>
      <c r="Q21" s="857"/>
      <c r="R21" s="857"/>
      <c r="S21" s="857"/>
      <c r="T21" s="857"/>
      <c r="U21" s="857"/>
      <c r="V21" s="857"/>
      <c r="W21" s="857"/>
      <c r="X21" s="857"/>
      <c r="Y21" s="857"/>
      <c r="Z21" s="857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58">
        <v>4680115885004</v>
      </c>
      <c r="E22" s="85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0"/>
      <c r="R22" s="860"/>
      <c r="S22" s="860"/>
      <c r="T22" s="86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65"/>
      <c r="B23" s="865"/>
      <c r="C23" s="865"/>
      <c r="D23" s="865"/>
      <c r="E23" s="865"/>
      <c r="F23" s="865"/>
      <c r="G23" s="865"/>
      <c r="H23" s="865"/>
      <c r="I23" s="865"/>
      <c r="J23" s="865"/>
      <c r="K23" s="865"/>
      <c r="L23" s="865"/>
      <c r="M23" s="865"/>
      <c r="N23" s="865"/>
      <c r="O23" s="866"/>
      <c r="P23" s="862" t="s">
        <v>40</v>
      </c>
      <c r="Q23" s="863"/>
      <c r="R23" s="863"/>
      <c r="S23" s="863"/>
      <c r="T23" s="863"/>
      <c r="U23" s="863"/>
      <c r="V23" s="86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65"/>
      <c r="B24" s="865"/>
      <c r="C24" s="865"/>
      <c r="D24" s="865"/>
      <c r="E24" s="865"/>
      <c r="F24" s="865"/>
      <c r="G24" s="865"/>
      <c r="H24" s="865"/>
      <c r="I24" s="865"/>
      <c r="J24" s="865"/>
      <c r="K24" s="865"/>
      <c r="L24" s="865"/>
      <c r="M24" s="865"/>
      <c r="N24" s="865"/>
      <c r="O24" s="866"/>
      <c r="P24" s="862" t="s">
        <v>40</v>
      </c>
      <c r="Q24" s="863"/>
      <c r="R24" s="863"/>
      <c r="S24" s="863"/>
      <c r="T24" s="863"/>
      <c r="U24" s="863"/>
      <c r="V24" s="86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57" t="s">
        <v>84</v>
      </c>
      <c r="B25" s="857"/>
      <c r="C25" s="857"/>
      <c r="D25" s="857"/>
      <c r="E25" s="857"/>
      <c r="F25" s="857"/>
      <c r="G25" s="857"/>
      <c r="H25" s="857"/>
      <c r="I25" s="857"/>
      <c r="J25" s="857"/>
      <c r="K25" s="857"/>
      <c r="L25" s="857"/>
      <c r="M25" s="857"/>
      <c r="N25" s="857"/>
      <c r="O25" s="857"/>
      <c r="P25" s="857"/>
      <c r="Q25" s="857"/>
      <c r="R25" s="857"/>
      <c r="S25" s="857"/>
      <c r="T25" s="857"/>
      <c r="U25" s="857"/>
      <c r="V25" s="857"/>
      <c r="W25" s="857"/>
      <c r="X25" s="857"/>
      <c r="Y25" s="857"/>
      <c r="Z25" s="857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858">
        <v>4607091383881</v>
      </c>
      <c r="E26" s="85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0"/>
      <c r="R26" s="860"/>
      <c r="S26" s="860"/>
      <c r="T26" s="86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858">
        <v>4680115885912</v>
      </c>
      <c r="E27" s="85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68" t="s">
        <v>91</v>
      </c>
      <c r="Q27" s="860"/>
      <c r="R27" s="860"/>
      <c r="S27" s="860"/>
      <c r="T27" s="86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58">
        <v>4607091388237</v>
      </c>
      <c r="E28" s="85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0"/>
      <c r="R28" s="860"/>
      <c r="S28" s="860"/>
      <c r="T28" s="86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4301051907</v>
      </c>
      <c r="D29" s="858">
        <v>4680115886230</v>
      </c>
      <c r="E29" s="858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70" t="s">
        <v>97</v>
      </c>
      <c r="Q29" s="860"/>
      <c r="R29" s="860"/>
      <c r="S29" s="860"/>
      <c r="T29" s="86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4301051692</v>
      </c>
      <c r="D30" s="858">
        <v>4607091383935</v>
      </c>
      <c r="E30" s="858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8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0"/>
      <c r="R30" s="860"/>
      <c r="S30" s="860"/>
      <c r="T30" s="86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102</v>
      </c>
      <c r="B31" s="60" t="s">
        <v>103</v>
      </c>
      <c r="C31" s="34">
        <v>4301051908</v>
      </c>
      <c r="D31" s="858">
        <v>4680115886278</v>
      </c>
      <c r="E31" s="858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72" t="s">
        <v>104</v>
      </c>
      <c r="Q31" s="860"/>
      <c r="R31" s="860"/>
      <c r="S31" s="860"/>
      <c r="T31" s="86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106</v>
      </c>
      <c r="B32" s="60" t="s">
        <v>107</v>
      </c>
      <c r="C32" s="34">
        <v>4301051783</v>
      </c>
      <c r="D32" s="858">
        <v>4680115881990</v>
      </c>
      <c r="E32" s="858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0"/>
      <c r="R32" s="860"/>
      <c r="S32" s="860"/>
      <c r="T32" s="86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4301051909</v>
      </c>
      <c r="D33" s="858">
        <v>4680115886247</v>
      </c>
      <c r="E33" s="858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874" t="s">
        <v>110</v>
      </c>
      <c r="Q33" s="860"/>
      <c r="R33" s="860"/>
      <c r="S33" s="860"/>
      <c r="T33" s="86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hidden="1" customHeight="1" x14ac:dyDescent="0.25">
      <c r="A34" s="60" t="s">
        <v>112</v>
      </c>
      <c r="B34" s="60" t="s">
        <v>113</v>
      </c>
      <c r="C34" s="34">
        <v>4301051786</v>
      </c>
      <c r="D34" s="858">
        <v>4680115881853</v>
      </c>
      <c r="E34" s="858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875" t="s">
        <v>114</v>
      </c>
      <c r="Q34" s="860"/>
      <c r="R34" s="860"/>
      <c r="S34" s="860"/>
      <c r="T34" s="86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hidden="1" customHeight="1" x14ac:dyDescent="0.25">
      <c r="A35" s="60" t="s">
        <v>115</v>
      </c>
      <c r="B35" s="60" t="s">
        <v>116</v>
      </c>
      <c r="C35" s="34">
        <v>4301051861</v>
      </c>
      <c r="D35" s="858">
        <v>4680115885905</v>
      </c>
      <c r="E35" s="858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876" t="s">
        <v>117</v>
      </c>
      <c r="Q35" s="860"/>
      <c r="R35" s="860"/>
      <c r="S35" s="860"/>
      <c r="T35" s="86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hidden="1" customHeight="1" x14ac:dyDescent="0.25">
      <c r="A36" s="60" t="s">
        <v>119</v>
      </c>
      <c r="B36" s="60" t="s">
        <v>120</v>
      </c>
      <c r="C36" s="34">
        <v>4301051593</v>
      </c>
      <c r="D36" s="858">
        <v>4607091383911</v>
      </c>
      <c r="E36" s="858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0"/>
      <c r="R36" s="860"/>
      <c r="S36" s="860"/>
      <c r="T36" s="86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hidden="1" customHeight="1" x14ac:dyDescent="0.25">
      <c r="A37" s="60" t="s">
        <v>122</v>
      </c>
      <c r="B37" s="60" t="s">
        <v>123</v>
      </c>
      <c r="C37" s="34">
        <v>4301051592</v>
      </c>
      <c r="D37" s="858">
        <v>4607091388244</v>
      </c>
      <c r="E37" s="858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8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0"/>
      <c r="R37" s="860"/>
      <c r="S37" s="860"/>
      <c r="T37" s="86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hidden="1" x14ac:dyDescent="0.2">
      <c r="A38" s="865"/>
      <c r="B38" s="865"/>
      <c r="C38" s="865"/>
      <c r="D38" s="865"/>
      <c r="E38" s="865"/>
      <c r="F38" s="865"/>
      <c r="G38" s="865"/>
      <c r="H38" s="865"/>
      <c r="I38" s="865"/>
      <c r="J38" s="865"/>
      <c r="K38" s="865"/>
      <c r="L38" s="865"/>
      <c r="M38" s="865"/>
      <c r="N38" s="865"/>
      <c r="O38" s="866"/>
      <c r="P38" s="862" t="s">
        <v>40</v>
      </c>
      <c r="Q38" s="863"/>
      <c r="R38" s="863"/>
      <c r="S38" s="863"/>
      <c r="T38" s="863"/>
      <c r="U38" s="863"/>
      <c r="V38" s="864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865"/>
      <c r="B39" s="865"/>
      <c r="C39" s="865"/>
      <c r="D39" s="865"/>
      <c r="E39" s="865"/>
      <c r="F39" s="865"/>
      <c r="G39" s="865"/>
      <c r="H39" s="865"/>
      <c r="I39" s="865"/>
      <c r="J39" s="865"/>
      <c r="K39" s="865"/>
      <c r="L39" s="865"/>
      <c r="M39" s="865"/>
      <c r="N39" s="865"/>
      <c r="O39" s="866"/>
      <c r="P39" s="862" t="s">
        <v>40</v>
      </c>
      <c r="Q39" s="863"/>
      <c r="R39" s="863"/>
      <c r="S39" s="863"/>
      <c r="T39" s="863"/>
      <c r="U39" s="863"/>
      <c r="V39" s="864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hidden="1" customHeight="1" x14ac:dyDescent="0.25">
      <c r="A40" s="857" t="s">
        <v>124</v>
      </c>
      <c r="B40" s="857"/>
      <c r="C40" s="857"/>
      <c r="D40" s="857"/>
      <c r="E40" s="857"/>
      <c r="F40" s="857"/>
      <c r="G40" s="857"/>
      <c r="H40" s="857"/>
      <c r="I40" s="857"/>
      <c r="J40" s="857"/>
      <c r="K40" s="857"/>
      <c r="L40" s="857"/>
      <c r="M40" s="857"/>
      <c r="N40" s="857"/>
      <c r="O40" s="857"/>
      <c r="P40" s="857"/>
      <c r="Q40" s="857"/>
      <c r="R40" s="857"/>
      <c r="S40" s="857"/>
      <c r="T40" s="857"/>
      <c r="U40" s="857"/>
      <c r="V40" s="857"/>
      <c r="W40" s="857"/>
      <c r="X40" s="857"/>
      <c r="Y40" s="857"/>
      <c r="Z40" s="857"/>
      <c r="AA40" s="63"/>
      <c r="AB40" s="63"/>
      <c r="AC40" s="63"/>
    </row>
    <row r="41" spans="1:68" ht="27" hidden="1" customHeight="1" x14ac:dyDescent="0.25">
      <c r="A41" s="60" t="s">
        <v>125</v>
      </c>
      <c r="B41" s="60" t="s">
        <v>126</v>
      </c>
      <c r="C41" s="34">
        <v>4301032013</v>
      </c>
      <c r="D41" s="858">
        <v>4607091388503</v>
      </c>
      <c r="E41" s="858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8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0"/>
      <c r="R41" s="860"/>
      <c r="S41" s="860"/>
      <c r="T41" s="861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idden="1" x14ac:dyDescent="0.2">
      <c r="A42" s="865"/>
      <c r="B42" s="865"/>
      <c r="C42" s="865"/>
      <c r="D42" s="865"/>
      <c r="E42" s="865"/>
      <c r="F42" s="865"/>
      <c r="G42" s="865"/>
      <c r="H42" s="865"/>
      <c r="I42" s="865"/>
      <c r="J42" s="865"/>
      <c r="K42" s="865"/>
      <c r="L42" s="865"/>
      <c r="M42" s="865"/>
      <c r="N42" s="865"/>
      <c r="O42" s="866"/>
      <c r="P42" s="862" t="s">
        <v>40</v>
      </c>
      <c r="Q42" s="863"/>
      <c r="R42" s="863"/>
      <c r="S42" s="863"/>
      <c r="T42" s="863"/>
      <c r="U42" s="863"/>
      <c r="V42" s="864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hidden="1" x14ac:dyDescent="0.2">
      <c r="A43" s="865"/>
      <c r="B43" s="865"/>
      <c r="C43" s="865"/>
      <c r="D43" s="865"/>
      <c r="E43" s="865"/>
      <c r="F43" s="865"/>
      <c r="G43" s="865"/>
      <c r="H43" s="865"/>
      <c r="I43" s="865"/>
      <c r="J43" s="865"/>
      <c r="K43" s="865"/>
      <c r="L43" s="865"/>
      <c r="M43" s="865"/>
      <c r="N43" s="865"/>
      <c r="O43" s="866"/>
      <c r="P43" s="862" t="s">
        <v>40</v>
      </c>
      <c r="Q43" s="863"/>
      <c r="R43" s="863"/>
      <c r="S43" s="863"/>
      <c r="T43" s="863"/>
      <c r="U43" s="863"/>
      <c r="V43" s="864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hidden="1" customHeight="1" x14ac:dyDescent="0.25">
      <c r="A44" s="857" t="s">
        <v>130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3"/>
      <c r="AB44" s="63"/>
      <c r="AC44" s="63"/>
    </row>
    <row r="45" spans="1:68" ht="27" hidden="1" customHeight="1" x14ac:dyDescent="0.25">
      <c r="A45" s="60" t="s">
        <v>131</v>
      </c>
      <c r="B45" s="60" t="s">
        <v>132</v>
      </c>
      <c r="C45" s="34">
        <v>4301170002</v>
      </c>
      <c r="D45" s="858">
        <v>4607091389111</v>
      </c>
      <c r="E45" s="858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0"/>
      <c r="R45" s="860"/>
      <c r="S45" s="860"/>
      <c r="T45" s="86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865"/>
      <c r="B46" s="865"/>
      <c r="C46" s="865"/>
      <c r="D46" s="865"/>
      <c r="E46" s="865"/>
      <c r="F46" s="865"/>
      <c r="G46" s="865"/>
      <c r="H46" s="865"/>
      <c r="I46" s="865"/>
      <c r="J46" s="865"/>
      <c r="K46" s="865"/>
      <c r="L46" s="865"/>
      <c r="M46" s="865"/>
      <c r="N46" s="865"/>
      <c r="O46" s="866"/>
      <c r="P46" s="862" t="s">
        <v>40</v>
      </c>
      <c r="Q46" s="863"/>
      <c r="R46" s="863"/>
      <c r="S46" s="863"/>
      <c r="T46" s="863"/>
      <c r="U46" s="863"/>
      <c r="V46" s="864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hidden="1" x14ac:dyDescent="0.2">
      <c r="A47" s="865"/>
      <c r="B47" s="865"/>
      <c r="C47" s="865"/>
      <c r="D47" s="865"/>
      <c r="E47" s="865"/>
      <c r="F47" s="865"/>
      <c r="G47" s="865"/>
      <c r="H47" s="865"/>
      <c r="I47" s="865"/>
      <c r="J47" s="865"/>
      <c r="K47" s="865"/>
      <c r="L47" s="865"/>
      <c r="M47" s="865"/>
      <c r="N47" s="865"/>
      <c r="O47" s="866"/>
      <c r="P47" s="862" t="s">
        <v>40</v>
      </c>
      <c r="Q47" s="863"/>
      <c r="R47" s="863"/>
      <c r="S47" s="863"/>
      <c r="T47" s="863"/>
      <c r="U47" s="863"/>
      <c r="V47" s="864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hidden="1" customHeight="1" x14ac:dyDescent="0.2">
      <c r="A48" s="855" t="s">
        <v>133</v>
      </c>
      <c r="B48" s="855"/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  <c r="O48" s="855"/>
      <c r="P48" s="855"/>
      <c r="Q48" s="855"/>
      <c r="R48" s="855"/>
      <c r="S48" s="855"/>
      <c r="T48" s="855"/>
      <c r="U48" s="855"/>
      <c r="V48" s="855"/>
      <c r="W48" s="855"/>
      <c r="X48" s="855"/>
      <c r="Y48" s="855"/>
      <c r="Z48" s="855"/>
      <c r="AA48" s="52"/>
      <c r="AB48" s="52"/>
      <c r="AC48" s="52"/>
    </row>
    <row r="49" spans="1:68" ht="16.5" hidden="1" customHeight="1" x14ac:dyDescent="0.25">
      <c r="A49" s="856" t="s">
        <v>134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856"/>
      <c r="T49" s="856"/>
      <c r="U49" s="856"/>
      <c r="V49" s="856"/>
      <c r="W49" s="856"/>
      <c r="X49" s="856"/>
      <c r="Y49" s="856"/>
      <c r="Z49" s="856"/>
      <c r="AA49" s="62"/>
      <c r="AB49" s="62"/>
      <c r="AC49" s="62"/>
    </row>
    <row r="50" spans="1:68" ht="14.25" hidden="1" customHeight="1" x14ac:dyDescent="0.25">
      <c r="A50" s="857" t="s">
        <v>135</v>
      </c>
      <c r="B50" s="857"/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7"/>
      <c r="Z50" s="857"/>
      <c r="AA50" s="63"/>
      <c r="AB50" s="63"/>
      <c r="AC50" s="63"/>
    </row>
    <row r="51" spans="1:68" ht="16.5" hidden="1" customHeight="1" x14ac:dyDescent="0.25">
      <c r="A51" s="60" t="s">
        <v>136</v>
      </c>
      <c r="B51" s="60" t="s">
        <v>137</v>
      </c>
      <c r="C51" s="34">
        <v>4301011380</v>
      </c>
      <c r="D51" s="858">
        <v>4607091385670</v>
      </c>
      <c r="E51" s="858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0"/>
      <c r="R51" s="860"/>
      <c r="S51" s="860"/>
      <c r="T51" s="86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hidden="1" customHeight="1" x14ac:dyDescent="0.25">
      <c r="A52" s="60" t="s">
        <v>136</v>
      </c>
      <c r="B52" s="60" t="s">
        <v>141</v>
      </c>
      <c r="C52" s="34">
        <v>4301011540</v>
      </c>
      <c r="D52" s="858">
        <v>4607091385670</v>
      </c>
      <c r="E52" s="858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0"/>
      <c r="R52" s="860"/>
      <c r="S52" s="860"/>
      <c r="T52" s="86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hidden="1" customHeight="1" x14ac:dyDescent="0.25">
      <c r="A53" s="60" t="s">
        <v>144</v>
      </c>
      <c r="B53" s="60" t="s">
        <v>145</v>
      </c>
      <c r="C53" s="34">
        <v>4301011625</v>
      </c>
      <c r="D53" s="858">
        <v>4680115883956</v>
      </c>
      <c r="E53" s="858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0"/>
      <c r="R53" s="860"/>
      <c r="S53" s="860"/>
      <c r="T53" s="86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147</v>
      </c>
      <c r="B54" s="60" t="s">
        <v>148</v>
      </c>
      <c r="C54" s="34">
        <v>4301011382</v>
      </c>
      <c r="D54" s="858">
        <v>4607091385687</v>
      </c>
      <c r="E54" s="85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88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0"/>
      <c r="R54" s="860"/>
      <c r="S54" s="860"/>
      <c r="T54" s="86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hidden="1" customHeight="1" x14ac:dyDescent="0.25">
      <c r="A55" s="60" t="s">
        <v>151</v>
      </c>
      <c r="B55" s="60" t="s">
        <v>152</v>
      </c>
      <c r="C55" s="34">
        <v>4301011565</v>
      </c>
      <c r="D55" s="858">
        <v>4680115882539</v>
      </c>
      <c r="E55" s="858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0"/>
      <c r="R55" s="860"/>
      <c r="S55" s="860"/>
      <c r="T55" s="86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153</v>
      </c>
      <c r="B56" s="60" t="s">
        <v>154</v>
      </c>
      <c r="C56" s="34">
        <v>4301011624</v>
      </c>
      <c r="D56" s="858">
        <v>4680115883949</v>
      </c>
      <c r="E56" s="858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8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0"/>
      <c r="R56" s="860"/>
      <c r="S56" s="860"/>
      <c r="T56" s="86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idden="1" x14ac:dyDescent="0.2">
      <c r="A57" s="865"/>
      <c r="B57" s="865"/>
      <c r="C57" s="865"/>
      <c r="D57" s="865"/>
      <c r="E57" s="865"/>
      <c r="F57" s="865"/>
      <c r="G57" s="865"/>
      <c r="H57" s="865"/>
      <c r="I57" s="865"/>
      <c r="J57" s="865"/>
      <c r="K57" s="865"/>
      <c r="L57" s="865"/>
      <c r="M57" s="865"/>
      <c r="N57" s="865"/>
      <c r="O57" s="866"/>
      <c r="P57" s="862" t="s">
        <v>40</v>
      </c>
      <c r="Q57" s="863"/>
      <c r="R57" s="863"/>
      <c r="S57" s="863"/>
      <c r="T57" s="863"/>
      <c r="U57" s="863"/>
      <c r="V57" s="864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865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6"/>
      <c r="P58" s="862" t="s">
        <v>40</v>
      </c>
      <c r="Q58" s="863"/>
      <c r="R58" s="863"/>
      <c r="S58" s="863"/>
      <c r="T58" s="863"/>
      <c r="U58" s="863"/>
      <c r="V58" s="864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hidden="1" customHeight="1" x14ac:dyDescent="0.25">
      <c r="A59" s="857" t="s">
        <v>84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3"/>
      <c r="AB59" s="63"/>
      <c r="AC59" s="63"/>
    </row>
    <row r="60" spans="1:68" ht="27" hidden="1" customHeight="1" x14ac:dyDescent="0.25">
      <c r="A60" s="60" t="s">
        <v>155</v>
      </c>
      <c r="B60" s="60" t="s">
        <v>156</v>
      </c>
      <c r="C60" s="34">
        <v>4301051842</v>
      </c>
      <c r="D60" s="858">
        <v>4680115885233</v>
      </c>
      <c r="E60" s="858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8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0"/>
      <c r="R60" s="860"/>
      <c r="S60" s="860"/>
      <c r="T60" s="86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158</v>
      </c>
      <c r="B61" s="60" t="s">
        <v>159</v>
      </c>
      <c r="C61" s="34">
        <v>4301051820</v>
      </c>
      <c r="D61" s="858">
        <v>4680115884915</v>
      </c>
      <c r="E61" s="858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8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0"/>
      <c r="R61" s="860"/>
      <c r="S61" s="860"/>
      <c r="T61" s="86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865"/>
      <c r="B62" s="865"/>
      <c r="C62" s="865"/>
      <c r="D62" s="865"/>
      <c r="E62" s="865"/>
      <c r="F62" s="865"/>
      <c r="G62" s="865"/>
      <c r="H62" s="865"/>
      <c r="I62" s="865"/>
      <c r="J62" s="865"/>
      <c r="K62" s="865"/>
      <c r="L62" s="865"/>
      <c r="M62" s="865"/>
      <c r="N62" s="865"/>
      <c r="O62" s="866"/>
      <c r="P62" s="862" t="s">
        <v>40</v>
      </c>
      <c r="Q62" s="863"/>
      <c r="R62" s="863"/>
      <c r="S62" s="863"/>
      <c r="T62" s="863"/>
      <c r="U62" s="863"/>
      <c r="V62" s="864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hidden="1" x14ac:dyDescent="0.2">
      <c r="A63" s="865"/>
      <c r="B63" s="865"/>
      <c r="C63" s="865"/>
      <c r="D63" s="865"/>
      <c r="E63" s="865"/>
      <c r="F63" s="865"/>
      <c r="G63" s="865"/>
      <c r="H63" s="865"/>
      <c r="I63" s="865"/>
      <c r="J63" s="865"/>
      <c r="K63" s="865"/>
      <c r="L63" s="865"/>
      <c r="M63" s="865"/>
      <c r="N63" s="865"/>
      <c r="O63" s="866"/>
      <c r="P63" s="862" t="s">
        <v>40</v>
      </c>
      <c r="Q63" s="863"/>
      <c r="R63" s="863"/>
      <c r="S63" s="863"/>
      <c r="T63" s="863"/>
      <c r="U63" s="863"/>
      <c r="V63" s="864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hidden="1" customHeight="1" x14ac:dyDescent="0.25">
      <c r="A64" s="856" t="s">
        <v>161</v>
      </c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6"/>
      <c r="P64" s="856"/>
      <c r="Q64" s="856"/>
      <c r="R64" s="856"/>
      <c r="S64" s="856"/>
      <c r="T64" s="856"/>
      <c r="U64" s="856"/>
      <c r="V64" s="856"/>
      <c r="W64" s="856"/>
      <c r="X64" s="856"/>
      <c r="Y64" s="856"/>
      <c r="Z64" s="856"/>
      <c r="AA64" s="62"/>
      <c r="AB64" s="62"/>
      <c r="AC64" s="62"/>
    </row>
    <row r="65" spans="1:68" ht="14.25" hidden="1" customHeight="1" x14ac:dyDescent="0.25">
      <c r="A65" s="857" t="s">
        <v>135</v>
      </c>
      <c r="B65" s="857"/>
      <c r="C65" s="857"/>
      <c r="D65" s="857"/>
      <c r="E65" s="857"/>
      <c r="F65" s="857"/>
      <c r="G65" s="857"/>
      <c r="H65" s="857"/>
      <c r="I65" s="857"/>
      <c r="J65" s="857"/>
      <c r="K65" s="857"/>
      <c r="L65" s="857"/>
      <c r="M65" s="857"/>
      <c r="N65" s="857"/>
      <c r="O65" s="857"/>
      <c r="P65" s="857"/>
      <c r="Q65" s="857"/>
      <c r="R65" s="857"/>
      <c r="S65" s="857"/>
      <c r="T65" s="857"/>
      <c r="U65" s="857"/>
      <c r="V65" s="857"/>
      <c r="W65" s="857"/>
      <c r="X65" s="857"/>
      <c r="Y65" s="857"/>
      <c r="Z65" s="857"/>
      <c r="AA65" s="63"/>
      <c r="AB65" s="63"/>
      <c r="AC65" s="63"/>
    </row>
    <row r="66" spans="1:68" ht="27" hidden="1" customHeight="1" x14ac:dyDescent="0.25">
      <c r="A66" s="60" t="s">
        <v>162</v>
      </c>
      <c r="B66" s="60" t="s">
        <v>163</v>
      </c>
      <c r="C66" s="34">
        <v>4301012030</v>
      </c>
      <c r="D66" s="858">
        <v>4680115885882</v>
      </c>
      <c r="E66" s="858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889" t="s">
        <v>164</v>
      </c>
      <c r="Q66" s="860"/>
      <c r="R66" s="860"/>
      <c r="S66" s="860"/>
      <c r="T66" s="86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hidden="1" customHeight="1" x14ac:dyDescent="0.25">
      <c r="A67" s="60" t="s">
        <v>166</v>
      </c>
      <c r="B67" s="60" t="s">
        <v>167</v>
      </c>
      <c r="C67" s="34">
        <v>4301011948</v>
      </c>
      <c r="D67" s="858">
        <v>4680115881426</v>
      </c>
      <c r="E67" s="858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89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0"/>
      <c r="R67" s="860"/>
      <c r="S67" s="860"/>
      <c r="T67" s="86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166</v>
      </c>
      <c r="B68" s="60" t="s">
        <v>170</v>
      </c>
      <c r="C68" s="34">
        <v>4301011817</v>
      </c>
      <c r="D68" s="858">
        <v>4680115881426</v>
      </c>
      <c r="E68" s="858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0"/>
      <c r="R68" s="860"/>
      <c r="S68" s="860"/>
      <c r="T68" s="86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174</v>
      </c>
      <c r="B69" s="60" t="s">
        <v>175</v>
      </c>
      <c r="C69" s="34">
        <v>4301011192</v>
      </c>
      <c r="D69" s="858">
        <v>4607091382952</v>
      </c>
      <c r="E69" s="858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0"/>
      <c r="R69" s="860"/>
      <c r="S69" s="860"/>
      <c r="T69" s="86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hidden="1" customHeight="1" x14ac:dyDescent="0.25">
      <c r="A70" s="60" t="s">
        <v>177</v>
      </c>
      <c r="B70" s="60" t="s">
        <v>178</v>
      </c>
      <c r="C70" s="34">
        <v>4301011589</v>
      </c>
      <c r="D70" s="858">
        <v>4680115885899</v>
      </c>
      <c r="E70" s="858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893" t="s">
        <v>179</v>
      </c>
      <c r="Q70" s="860"/>
      <c r="R70" s="860"/>
      <c r="S70" s="860"/>
      <c r="T70" s="86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182</v>
      </c>
      <c r="B71" s="60" t="s">
        <v>183</v>
      </c>
      <c r="C71" s="34">
        <v>4301011386</v>
      </c>
      <c r="D71" s="858">
        <v>4680115880283</v>
      </c>
      <c r="E71" s="858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0"/>
      <c r="R71" s="860"/>
      <c r="S71" s="860"/>
      <c r="T71" s="86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hidden="1" customHeight="1" x14ac:dyDescent="0.25">
      <c r="A72" s="60" t="s">
        <v>185</v>
      </c>
      <c r="B72" s="60" t="s">
        <v>186</v>
      </c>
      <c r="C72" s="34">
        <v>4301011432</v>
      </c>
      <c r="D72" s="858">
        <v>4680115882720</v>
      </c>
      <c r="E72" s="858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0"/>
      <c r="R72" s="860"/>
      <c r="S72" s="860"/>
      <c r="T72" s="86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hidden="1" customHeight="1" x14ac:dyDescent="0.25">
      <c r="A73" s="60" t="s">
        <v>188</v>
      </c>
      <c r="B73" s="60" t="s">
        <v>189</v>
      </c>
      <c r="C73" s="34">
        <v>4301012008</v>
      </c>
      <c r="D73" s="858">
        <v>4680115881525</v>
      </c>
      <c r="E73" s="858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89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0"/>
      <c r="R73" s="860"/>
      <c r="S73" s="860"/>
      <c r="T73" s="86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hidden="1" customHeight="1" x14ac:dyDescent="0.25">
      <c r="A74" s="60" t="s">
        <v>191</v>
      </c>
      <c r="B74" s="60" t="s">
        <v>192</v>
      </c>
      <c r="C74" s="34">
        <v>4301011802</v>
      </c>
      <c r="D74" s="858">
        <v>4680115881419</v>
      </c>
      <c r="E74" s="858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0"/>
      <c r="R74" s="860"/>
      <c r="S74" s="860"/>
      <c r="T74" s="86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idden="1" x14ac:dyDescent="0.2">
      <c r="A75" s="865"/>
      <c r="B75" s="865"/>
      <c r="C75" s="865"/>
      <c r="D75" s="865"/>
      <c r="E75" s="865"/>
      <c r="F75" s="865"/>
      <c r="G75" s="865"/>
      <c r="H75" s="865"/>
      <c r="I75" s="865"/>
      <c r="J75" s="865"/>
      <c r="K75" s="865"/>
      <c r="L75" s="865"/>
      <c r="M75" s="865"/>
      <c r="N75" s="865"/>
      <c r="O75" s="866"/>
      <c r="P75" s="862" t="s">
        <v>40</v>
      </c>
      <c r="Q75" s="863"/>
      <c r="R75" s="863"/>
      <c r="S75" s="863"/>
      <c r="T75" s="863"/>
      <c r="U75" s="863"/>
      <c r="V75" s="864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hidden="1" x14ac:dyDescent="0.2">
      <c r="A76" s="865"/>
      <c r="B76" s="865"/>
      <c r="C76" s="865"/>
      <c r="D76" s="865"/>
      <c r="E76" s="865"/>
      <c r="F76" s="865"/>
      <c r="G76" s="865"/>
      <c r="H76" s="865"/>
      <c r="I76" s="865"/>
      <c r="J76" s="865"/>
      <c r="K76" s="865"/>
      <c r="L76" s="865"/>
      <c r="M76" s="865"/>
      <c r="N76" s="865"/>
      <c r="O76" s="866"/>
      <c r="P76" s="862" t="s">
        <v>40</v>
      </c>
      <c r="Q76" s="863"/>
      <c r="R76" s="863"/>
      <c r="S76" s="863"/>
      <c r="T76" s="863"/>
      <c r="U76" s="863"/>
      <c r="V76" s="864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hidden="1" customHeight="1" x14ac:dyDescent="0.25">
      <c r="A77" s="857" t="s">
        <v>193</v>
      </c>
      <c r="B77" s="857"/>
      <c r="C77" s="857"/>
      <c r="D77" s="857"/>
      <c r="E77" s="857"/>
      <c r="F77" s="857"/>
      <c r="G77" s="857"/>
      <c r="H77" s="857"/>
      <c r="I77" s="857"/>
      <c r="J77" s="857"/>
      <c r="K77" s="857"/>
      <c r="L77" s="857"/>
      <c r="M77" s="857"/>
      <c r="N77" s="857"/>
      <c r="O77" s="857"/>
      <c r="P77" s="857"/>
      <c r="Q77" s="857"/>
      <c r="R77" s="857"/>
      <c r="S77" s="857"/>
      <c r="T77" s="857"/>
      <c r="U77" s="857"/>
      <c r="V77" s="857"/>
      <c r="W77" s="857"/>
      <c r="X77" s="857"/>
      <c r="Y77" s="857"/>
      <c r="Z77" s="857"/>
      <c r="AA77" s="63"/>
      <c r="AB77" s="63"/>
      <c r="AC77" s="63"/>
    </row>
    <row r="78" spans="1:68" ht="27" hidden="1" customHeight="1" x14ac:dyDescent="0.25">
      <c r="A78" s="60" t="s">
        <v>194</v>
      </c>
      <c r="B78" s="60" t="s">
        <v>195</v>
      </c>
      <c r="C78" s="34">
        <v>4301020298</v>
      </c>
      <c r="D78" s="858">
        <v>4680115881440</v>
      </c>
      <c r="E78" s="858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0"/>
      <c r="R78" s="860"/>
      <c r="S78" s="860"/>
      <c r="T78" s="86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hidden="1" customHeight="1" x14ac:dyDescent="0.25">
      <c r="A79" s="60" t="s">
        <v>197</v>
      </c>
      <c r="B79" s="60" t="s">
        <v>198</v>
      </c>
      <c r="C79" s="34">
        <v>4301020228</v>
      </c>
      <c r="D79" s="858">
        <v>4680115882751</v>
      </c>
      <c r="E79" s="858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89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0"/>
      <c r="R79" s="860"/>
      <c r="S79" s="860"/>
      <c r="T79" s="861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hidden="1" customHeight="1" x14ac:dyDescent="0.25">
      <c r="A80" s="60" t="s">
        <v>200</v>
      </c>
      <c r="B80" s="60" t="s">
        <v>201</v>
      </c>
      <c r="C80" s="34">
        <v>4301020358</v>
      </c>
      <c r="D80" s="858">
        <v>4680115885950</v>
      </c>
      <c r="E80" s="858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900" t="s">
        <v>202</v>
      </c>
      <c r="Q80" s="860"/>
      <c r="R80" s="860"/>
      <c r="S80" s="860"/>
      <c r="T80" s="86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203</v>
      </c>
      <c r="B81" s="60" t="s">
        <v>204</v>
      </c>
      <c r="C81" s="34">
        <v>4301020296</v>
      </c>
      <c r="D81" s="858">
        <v>4680115881433</v>
      </c>
      <c r="E81" s="858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9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0"/>
      <c r="R81" s="860"/>
      <c r="S81" s="860"/>
      <c r="T81" s="86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865"/>
      <c r="B82" s="865"/>
      <c r="C82" s="865"/>
      <c r="D82" s="865"/>
      <c r="E82" s="865"/>
      <c r="F82" s="865"/>
      <c r="G82" s="865"/>
      <c r="H82" s="865"/>
      <c r="I82" s="865"/>
      <c r="J82" s="865"/>
      <c r="K82" s="865"/>
      <c r="L82" s="865"/>
      <c r="M82" s="865"/>
      <c r="N82" s="865"/>
      <c r="O82" s="866"/>
      <c r="P82" s="862" t="s">
        <v>40</v>
      </c>
      <c r="Q82" s="863"/>
      <c r="R82" s="863"/>
      <c r="S82" s="863"/>
      <c r="T82" s="863"/>
      <c r="U82" s="863"/>
      <c r="V82" s="864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hidden="1" x14ac:dyDescent="0.2">
      <c r="A83" s="865"/>
      <c r="B83" s="865"/>
      <c r="C83" s="865"/>
      <c r="D83" s="865"/>
      <c r="E83" s="865"/>
      <c r="F83" s="865"/>
      <c r="G83" s="865"/>
      <c r="H83" s="865"/>
      <c r="I83" s="865"/>
      <c r="J83" s="865"/>
      <c r="K83" s="865"/>
      <c r="L83" s="865"/>
      <c r="M83" s="865"/>
      <c r="N83" s="865"/>
      <c r="O83" s="866"/>
      <c r="P83" s="862" t="s">
        <v>40</v>
      </c>
      <c r="Q83" s="863"/>
      <c r="R83" s="863"/>
      <c r="S83" s="863"/>
      <c r="T83" s="863"/>
      <c r="U83" s="863"/>
      <c r="V83" s="864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hidden="1" customHeight="1" x14ac:dyDescent="0.25">
      <c r="A84" s="857" t="s">
        <v>78</v>
      </c>
      <c r="B84" s="857"/>
      <c r="C84" s="857"/>
      <c r="D84" s="857"/>
      <c r="E84" s="857"/>
      <c r="F84" s="857"/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857"/>
      <c r="T84" s="857"/>
      <c r="U84" s="857"/>
      <c r="V84" s="857"/>
      <c r="W84" s="857"/>
      <c r="X84" s="857"/>
      <c r="Y84" s="857"/>
      <c r="Z84" s="857"/>
      <c r="AA84" s="63"/>
      <c r="AB84" s="63"/>
      <c r="AC84" s="63"/>
    </row>
    <row r="85" spans="1:68" ht="16.5" hidden="1" customHeight="1" x14ac:dyDescent="0.25">
      <c r="A85" s="60" t="s">
        <v>206</v>
      </c>
      <c r="B85" s="60" t="s">
        <v>207</v>
      </c>
      <c r="C85" s="34">
        <v>4301031242</v>
      </c>
      <c r="D85" s="858">
        <v>4680115885066</v>
      </c>
      <c r="E85" s="858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9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0"/>
      <c r="R85" s="860"/>
      <c r="S85" s="860"/>
      <c r="T85" s="86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hidden="1" customHeight="1" x14ac:dyDescent="0.25">
      <c r="A86" s="60" t="s">
        <v>209</v>
      </c>
      <c r="B86" s="60" t="s">
        <v>210</v>
      </c>
      <c r="C86" s="34">
        <v>4301031240</v>
      </c>
      <c r="D86" s="858">
        <v>4680115885042</v>
      </c>
      <c r="E86" s="858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9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0"/>
      <c r="R86" s="860"/>
      <c r="S86" s="860"/>
      <c r="T86" s="86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hidden="1" customHeight="1" x14ac:dyDescent="0.25">
      <c r="A87" s="60" t="s">
        <v>212</v>
      </c>
      <c r="B87" s="60" t="s">
        <v>213</v>
      </c>
      <c r="C87" s="34">
        <v>4301031315</v>
      </c>
      <c r="D87" s="858">
        <v>4680115885080</v>
      </c>
      <c r="E87" s="858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9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0"/>
      <c r="R87" s="860"/>
      <c r="S87" s="860"/>
      <c r="T87" s="86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hidden="1" customHeight="1" x14ac:dyDescent="0.25">
      <c r="A88" s="60" t="s">
        <v>215</v>
      </c>
      <c r="B88" s="60" t="s">
        <v>216</v>
      </c>
      <c r="C88" s="34">
        <v>4301031243</v>
      </c>
      <c r="D88" s="858">
        <v>4680115885073</v>
      </c>
      <c r="E88" s="858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9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0"/>
      <c r="R88" s="860"/>
      <c r="S88" s="860"/>
      <c r="T88" s="861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hidden="1" customHeight="1" x14ac:dyDescent="0.25">
      <c r="A89" s="60" t="s">
        <v>217</v>
      </c>
      <c r="B89" s="60" t="s">
        <v>218</v>
      </c>
      <c r="C89" s="34">
        <v>4301031241</v>
      </c>
      <c r="D89" s="858">
        <v>4680115885059</v>
      </c>
      <c r="E89" s="858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0"/>
      <c r="R89" s="860"/>
      <c r="S89" s="860"/>
      <c r="T89" s="861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hidden="1" customHeight="1" x14ac:dyDescent="0.25">
      <c r="A90" s="60" t="s">
        <v>219</v>
      </c>
      <c r="B90" s="60" t="s">
        <v>220</v>
      </c>
      <c r="C90" s="34">
        <v>4301031316</v>
      </c>
      <c r="D90" s="858">
        <v>4680115885097</v>
      </c>
      <c r="E90" s="858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0"/>
      <c r="R90" s="860"/>
      <c r="S90" s="860"/>
      <c r="T90" s="861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hidden="1" x14ac:dyDescent="0.2">
      <c r="A91" s="865"/>
      <c r="B91" s="865"/>
      <c r="C91" s="865"/>
      <c r="D91" s="865"/>
      <c r="E91" s="865"/>
      <c r="F91" s="865"/>
      <c r="G91" s="865"/>
      <c r="H91" s="865"/>
      <c r="I91" s="865"/>
      <c r="J91" s="865"/>
      <c r="K91" s="865"/>
      <c r="L91" s="865"/>
      <c r="M91" s="865"/>
      <c r="N91" s="865"/>
      <c r="O91" s="866"/>
      <c r="P91" s="862" t="s">
        <v>40</v>
      </c>
      <c r="Q91" s="863"/>
      <c r="R91" s="863"/>
      <c r="S91" s="863"/>
      <c r="T91" s="863"/>
      <c r="U91" s="863"/>
      <c r="V91" s="864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hidden="1" x14ac:dyDescent="0.2">
      <c r="A92" s="865"/>
      <c r="B92" s="865"/>
      <c r="C92" s="865"/>
      <c r="D92" s="865"/>
      <c r="E92" s="865"/>
      <c r="F92" s="865"/>
      <c r="G92" s="865"/>
      <c r="H92" s="865"/>
      <c r="I92" s="865"/>
      <c r="J92" s="865"/>
      <c r="K92" s="865"/>
      <c r="L92" s="865"/>
      <c r="M92" s="865"/>
      <c r="N92" s="865"/>
      <c r="O92" s="866"/>
      <c r="P92" s="862" t="s">
        <v>40</v>
      </c>
      <c r="Q92" s="863"/>
      <c r="R92" s="863"/>
      <c r="S92" s="863"/>
      <c r="T92" s="863"/>
      <c r="U92" s="863"/>
      <c r="V92" s="864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hidden="1" customHeight="1" x14ac:dyDescent="0.25">
      <c r="A93" s="857" t="s">
        <v>84</v>
      </c>
      <c r="B93" s="857"/>
      <c r="C93" s="857"/>
      <c r="D93" s="857"/>
      <c r="E93" s="857"/>
      <c r="F93" s="857"/>
      <c r="G93" s="857"/>
      <c r="H93" s="857"/>
      <c r="I93" s="857"/>
      <c r="J93" s="857"/>
      <c r="K93" s="857"/>
      <c r="L93" s="857"/>
      <c r="M93" s="857"/>
      <c r="N93" s="857"/>
      <c r="O93" s="857"/>
      <c r="P93" s="857"/>
      <c r="Q93" s="857"/>
      <c r="R93" s="857"/>
      <c r="S93" s="857"/>
      <c r="T93" s="857"/>
      <c r="U93" s="857"/>
      <c r="V93" s="857"/>
      <c r="W93" s="857"/>
      <c r="X93" s="857"/>
      <c r="Y93" s="857"/>
      <c r="Z93" s="857"/>
      <c r="AA93" s="63"/>
      <c r="AB93" s="63"/>
      <c r="AC93" s="63"/>
    </row>
    <row r="94" spans="1:68" ht="27" hidden="1" customHeight="1" x14ac:dyDescent="0.25">
      <c r="A94" s="60" t="s">
        <v>221</v>
      </c>
      <c r="B94" s="60" t="s">
        <v>222</v>
      </c>
      <c r="C94" s="34">
        <v>4301051823</v>
      </c>
      <c r="D94" s="858">
        <v>4680115881891</v>
      </c>
      <c r="E94" s="858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8" t="s">
        <v>223</v>
      </c>
      <c r="Q94" s="860"/>
      <c r="R94" s="860"/>
      <c r="S94" s="860"/>
      <c r="T94" s="86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4301051846</v>
      </c>
      <c r="D95" s="858">
        <v>4680115885769</v>
      </c>
      <c r="E95" s="858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909" t="s">
        <v>227</v>
      </c>
      <c r="Q95" s="860"/>
      <c r="R95" s="860"/>
      <c r="S95" s="860"/>
      <c r="T95" s="86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hidden="1" customHeight="1" x14ac:dyDescent="0.25">
      <c r="A96" s="60" t="s">
        <v>229</v>
      </c>
      <c r="B96" s="60" t="s">
        <v>230</v>
      </c>
      <c r="C96" s="34">
        <v>4301051822</v>
      </c>
      <c r="D96" s="858">
        <v>4680115884410</v>
      </c>
      <c r="E96" s="858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10" t="s">
        <v>231</v>
      </c>
      <c r="Q96" s="860"/>
      <c r="R96" s="860"/>
      <c r="S96" s="860"/>
      <c r="T96" s="86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hidden="1" customHeight="1" x14ac:dyDescent="0.25">
      <c r="A97" s="60" t="s">
        <v>233</v>
      </c>
      <c r="B97" s="60" t="s">
        <v>234</v>
      </c>
      <c r="C97" s="34">
        <v>4301051844</v>
      </c>
      <c r="D97" s="858">
        <v>4680115885929</v>
      </c>
      <c r="E97" s="858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911" t="s">
        <v>235</v>
      </c>
      <c r="Q97" s="860"/>
      <c r="R97" s="860"/>
      <c r="S97" s="860"/>
      <c r="T97" s="86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hidden="1" customHeight="1" x14ac:dyDescent="0.25">
      <c r="A98" s="60" t="s">
        <v>236</v>
      </c>
      <c r="B98" s="60" t="s">
        <v>237</v>
      </c>
      <c r="C98" s="34">
        <v>4301051827</v>
      </c>
      <c r="D98" s="858">
        <v>4680115884403</v>
      </c>
      <c r="E98" s="858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9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0"/>
      <c r="R98" s="860"/>
      <c r="S98" s="860"/>
      <c r="T98" s="86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hidden="1" customHeight="1" x14ac:dyDescent="0.25">
      <c r="A99" s="60" t="s">
        <v>238</v>
      </c>
      <c r="B99" s="60" t="s">
        <v>239</v>
      </c>
      <c r="C99" s="34">
        <v>4301051837</v>
      </c>
      <c r="D99" s="858">
        <v>4680115884311</v>
      </c>
      <c r="E99" s="858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0"/>
      <c r="R99" s="860"/>
      <c r="S99" s="860"/>
      <c r="T99" s="86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hidden="1" x14ac:dyDescent="0.2">
      <c r="A100" s="865"/>
      <c r="B100" s="865"/>
      <c r="C100" s="865"/>
      <c r="D100" s="865"/>
      <c r="E100" s="865"/>
      <c r="F100" s="865"/>
      <c r="G100" s="865"/>
      <c r="H100" s="865"/>
      <c r="I100" s="865"/>
      <c r="J100" s="865"/>
      <c r="K100" s="865"/>
      <c r="L100" s="865"/>
      <c r="M100" s="865"/>
      <c r="N100" s="865"/>
      <c r="O100" s="866"/>
      <c r="P100" s="862" t="s">
        <v>40</v>
      </c>
      <c r="Q100" s="863"/>
      <c r="R100" s="863"/>
      <c r="S100" s="863"/>
      <c r="T100" s="863"/>
      <c r="U100" s="863"/>
      <c r="V100" s="864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865"/>
      <c r="B101" s="865"/>
      <c r="C101" s="865"/>
      <c r="D101" s="865"/>
      <c r="E101" s="865"/>
      <c r="F101" s="865"/>
      <c r="G101" s="865"/>
      <c r="H101" s="865"/>
      <c r="I101" s="865"/>
      <c r="J101" s="865"/>
      <c r="K101" s="865"/>
      <c r="L101" s="865"/>
      <c r="M101" s="865"/>
      <c r="N101" s="865"/>
      <c r="O101" s="866"/>
      <c r="P101" s="862" t="s">
        <v>40</v>
      </c>
      <c r="Q101" s="863"/>
      <c r="R101" s="863"/>
      <c r="S101" s="863"/>
      <c r="T101" s="863"/>
      <c r="U101" s="863"/>
      <c r="V101" s="864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hidden="1" customHeight="1" x14ac:dyDescent="0.25">
      <c r="A102" s="857" t="s">
        <v>240</v>
      </c>
      <c r="B102" s="857"/>
      <c r="C102" s="857"/>
      <c r="D102" s="857"/>
      <c r="E102" s="857"/>
      <c r="F102" s="857"/>
      <c r="G102" s="857"/>
      <c r="H102" s="857"/>
      <c r="I102" s="857"/>
      <c r="J102" s="857"/>
      <c r="K102" s="857"/>
      <c r="L102" s="857"/>
      <c r="M102" s="857"/>
      <c r="N102" s="857"/>
      <c r="O102" s="857"/>
      <c r="P102" s="857"/>
      <c r="Q102" s="857"/>
      <c r="R102" s="857"/>
      <c r="S102" s="857"/>
      <c r="T102" s="857"/>
      <c r="U102" s="857"/>
      <c r="V102" s="857"/>
      <c r="W102" s="857"/>
      <c r="X102" s="857"/>
      <c r="Y102" s="857"/>
      <c r="Z102" s="857"/>
      <c r="AA102" s="63"/>
      <c r="AB102" s="63"/>
      <c r="AC102" s="63"/>
    </row>
    <row r="103" spans="1:68" ht="37.5" hidden="1" customHeight="1" x14ac:dyDescent="0.25">
      <c r="A103" s="60" t="s">
        <v>241</v>
      </c>
      <c r="B103" s="60" t="s">
        <v>242</v>
      </c>
      <c r="C103" s="34">
        <v>4301060366</v>
      </c>
      <c r="D103" s="858">
        <v>4680115881532</v>
      </c>
      <c r="E103" s="858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0"/>
      <c r="R103" s="860"/>
      <c r="S103" s="860"/>
      <c r="T103" s="861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hidden="1" customHeight="1" x14ac:dyDescent="0.25">
      <c r="A104" s="60" t="s">
        <v>241</v>
      </c>
      <c r="B104" s="60" t="s">
        <v>244</v>
      </c>
      <c r="C104" s="34">
        <v>4301060371</v>
      </c>
      <c r="D104" s="858">
        <v>4680115881532</v>
      </c>
      <c r="E104" s="858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1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0"/>
      <c r="R104" s="860"/>
      <c r="S104" s="860"/>
      <c r="T104" s="86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245</v>
      </c>
      <c r="B105" s="60" t="s">
        <v>246</v>
      </c>
      <c r="C105" s="34">
        <v>4301060351</v>
      </c>
      <c r="D105" s="858">
        <v>4680115881464</v>
      </c>
      <c r="E105" s="858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9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0"/>
      <c r="R105" s="860"/>
      <c r="S105" s="860"/>
      <c r="T105" s="86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idden="1" x14ac:dyDescent="0.2">
      <c r="A106" s="865"/>
      <c r="B106" s="865"/>
      <c r="C106" s="865"/>
      <c r="D106" s="865"/>
      <c r="E106" s="865"/>
      <c r="F106" s="865"/>
      <c r="G106" s="865"/>
      <c r="H106" s="865"/>
      <c r="I106" s="865"/>
      <c r="J106" s="865"/>
      <c r="K106" s="865"/>
      <c r="L106" s="865"/>
      <c r="M106" s="865"/>
      <c r="N106" s="865"/>
      <c r="O106" s="866"/>
      <c r="P106" s="862" t="s">
        <v>40</v>
      </c>
      <c r="Q106" s="863"/>
      <c r="R106" s="863"/>
      <c r="S106" s="863"/>
      <c r="T106" s="863"/>
      <c r="U106" s="863"/>
      <c r="V106" s="864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865"/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6"/>
      <c r="P107" s="862" t="s">
        <v>40</v>
      </c>
      <c r="Q107" s="863"/>
      <c r="R107" s="863"/>
      <c r="S107" s="863"/>
      <c r="T107" s="863"/>
      <c r="U107" s="863"/>
      <c r="V107" s="864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hidden="1" customHeight="1" x14ac:dyDescent="0.25">
      <c r="A108" s="856" t="s">
        <v>248</v>
      </c>
      <c r="B108" s="856"/>
      <c r="C108" s="856"/>
      <c r="D108" s="856"/>
      <c r="E108" s="856"/>
      <c r="F108" s="856"/>
      <c r="G108" s="856"/>
      <c r="H108" s="856"/>
      <c r="I108" s="856"/>
      <c r="J108" s="856"/>
      <c r="K108" s="856"/>
      <c r="L108" s="856"/>
      <c r="M108" s="856"/>
      <c r="N108" s="856"/>
      <c r="O108" s="856"/>
      <c r="P108" s="856"/>
      <c r="Q108" s="856"/>
      <c r="R108" s="856"/>
      <c r="S108" s="856"/>
      <c r="T108" s="856"/>
      <c r="U108" s="856"/>
      <c r="V108" s="856"/>
      <c r="W108" s="856"/>
      <c r="X108" s="856"/>
      <c r="Y108" s="856"/>
      <c r="Z108" s="856"/>
      <c r="AA108" s="62"/>
      <c r="AB108" s="62"/>
      <c r="AC108" s="62"/>
    </row>
    <row r="109" spans="1:68" ht="14.25" hidden="1" customHeight="1" x14ac:dyDescent="0.25">
      <c r="A109" s="857" t="s">
        <v>135</v>
      </c>
      <c r="B109" s="857"/>
      <c r="C109" s="857"/>
      <c r="D109" s="857"/>
      <c r="E109" s="857"/>
      <c r="F109" s="857"/>
      <c r="G109" s="857"/>
      <c r="H109" s="857"/>
      <c r="I109" s="857"/>
      <c r="J109" s="857"/>
      <c r="K109" s="857"/>
      <c r="L109" s="857"/>
      <c r="M109" s="857"/>
      <c r="N109" s="857"/>
      <c r="O109" s="857"/>
      <c r="P109" s="857"/>
      <c r="Q109" s="857"/>
      <c r="R109" s="857"/>
      <c r="S109" s="857"/>
      <c r="T109" s="857"/>
      <c r="U109" s="857"/>
      <c r="V109" s="857"/>
      <c r="W109" s="857"/>
      <c r="X109" s="857"/>
      <c r="Y109" s="857"/>
      <c r="Z109" s="857"/>
      <c r="AA109" s="63"/>
      <c r="AB109" s="63"/>
      <c r="AC109" s="63"/>
    </row>
    <row r="110" spans="1:68" ht="27" hidden="1" customHeight="1" x14ac:dyDescent="0.25">
      <c r="A110" s="60" t="s">
        <v>249</v>
      </c>
      <c r="B110" s="60" t="s">
        <v>250</v>
      </c>
      <c r="C110" s="34">
        <v>4301011468</v>
      </c>
      <c r="D110" s="858">
        <v>4680115881327</v>
      </c>
      <c r="E110" s="858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9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0"/>
      <c r="R110" s="860"/>
      <c r="S110" s="860"/>
      <c r="T110" s="86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252</v>
      </c>
      <c r="B111" s="60" t="s">
        <v>253</v>
      </c>
      <c r="C111" s="34">
        <v>4301011476</v>
      </c>
      <c r="D111" s="858">
        <v>4680115881518</v>
      </c>
      <c r="E111" s="858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0"/>
      <c r="R111" s="860"/>
      <c r="S111" s="860"/>
      <c r="T111" s="86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255</v>
      </c>
      <c r="B112" s="60" t="s">
        <v>256</v>
      </c>
      <c r="C112" s="34">
        <v>4301011443</v>
      </c>
      <c r="D112" s="858">
        <v>4680115881303</v>
      </c>
      <c r="E112" s="85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9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0"/>
      <c r="R112" s="860"/>
      <c r="S112" s="860"/>
      <c r="T112" s="86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865"/>
      <c r="B113" s="865"/>
      <c r="C113" s="865"/>
      <c r="D113" s="865"/>
      <c r="E113" s="865"/>
      <c r="F113" s="865"/>
      <c r="G113" s="865"/>
      <c r="H113" s="865"/>
      <c r="I113" s="865"/>
      <c r="J113" s="865"/>
      <c r="K113" s="865"/>
      <c r="L113" s="865"/>
      <c r="M113" s="865"/>
      <c r="N113" s="865"/>
      <c r="O113" s="866"/>
      <c r="P113" s="862" t="s">
        <v>40</v>
      </c>
      <c r="Q113" s="863"/>
      <c r="R113" s="863"/>
      <c r="S113" s="863"/>
      <c r="T113" s="863"/>
      <c r="U113" s="863"/>
      <c r="V113" s="864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865"/>
      <c r="B114" s="865"/>
      <c r="C114" s="865"/>
      <c r="D114" s="865"/>
      <c r="E114" s="865"/>
      <c r="F114" s="865"/>
      <c r="G114" s="865"/>
      <c r="H114" s="865"/>
      <c r="I114" s="865"/>
      <c r="J114" s="865"/>
      <c r="K114" s="865"/>
      <c r="L114" s="865"/>
      <c r="M114" s="865"/>
      <c r="N114" s="865"/>
      <c r="O114" s="866"/>
      <c r="P114" s="862" t="s">
        <v>40</v>
      </c>
      <c r="Q114" s="863"/>
      <c r="R114" s="863"/>
      <c r="S114" s="863"/>
      <c r="T114" s="863"/>
      <c r="U114" s="863"/>
      <c r="V114" s="864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857" t="s">
        <v>84</v>
      </c>
      <c r="B115" s="857"/>
      <c r="C115" s="857"/>
      <c r="D115" s="857"/>
      <c r="E115" s="857"/>
      <c r="F115" s="857"/>
      <c r="G115" s="857"/>
      <c r="H115" s="857"/>
      <c r="I115" s="857"/>
      <c r="J115" s="857"/>
      <c r="K115" s="857"/>
      <c r="L115" s="857"/>
      <c r="M115" s="857"/>
      <c r="N115" s="857"/>
      <c r="O115" s="857"/>
      <c r="P115" s="857"/>
      <c r="Q115" s="857"/>
      <c r="R115" s="857"/>
      <c r="S115" s="857"/>
      <c r="T115" s="857"/>
      <c r="U115" s="857"/>
      <c r="V115" s="857"/>
      <c r="W115" s="857"/>
      <c r="X115" s="857"/>
      <c r="Y115" s="857"/>
      <c r="Z115" s="857"/>
      <c r="AA115" s="63"/>
      <c r="AB115" s="63"/>
      <c r="AC115" s="63"/>
    </row>
    <row r="116" spans="1:68" ht="27" hidden="1" customHeight="1" x14ac:dyDescent="0.25">
      <c r="A116" s="60" t="s">
        <v>257</v>
      </c>
      <c r="B116" s="60" t="s">
        <v>258</v>
      </c>
      <c r="C116" s="34">
        <v>4301051437</v>
      </c>
      <c r="D116" s="858">
        <v>4607091386967</v>
      </c>
      <c r="E116" s="858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0"/>
      <c r="R116" s="860"/>
      <c r="S116" s="860"/>
      <c r="T116" s="86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hidden="1" customHeight="1" x14ac:dyDescent="0.25">
      <c r="A117" s="60" t="s">
        <v>257</v>
      </c>
      <c r="B117" s="60" t="s">
        <v>260</v>
      </c>
      <c r="C117" s="34">
        <v>4301051546</v>
      </c>
      <c r="D117" s="858">
        <v>4607091386967</v>
      </c>
      <c r="E117" s="858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0"/>
      <c r="R117" s="860"/>
      <c r="S117" s="860"/>
      <c r="T117" s="86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hidden="1" customHeight="1" x14ac:dyDescent="0.25">
      <c r="A118" s="60" t="s">
        <v>262</v>
      </c>
      <c r="B118" s="60" t="s">
        <v>263</v>
      </c>
      <c r="C118" s="34">
        <v>4301051436</v>
      </c>
      <c r="D118" s="858">
        <v>4607091385731</v>
      </c>
      <c r="E118" s="858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0"/>
      <c r="R118" s="860"/>
      <c r="S118" s="860"/>
      <c r="T118" s="86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265</v>
      </c>
      <c r="B119" s="60" t="s">
        <v>266</v>
      </c>
      <c r="C119" s="34">
        <v>4301051438</v>
      </c>
      <c r="D119" s="858">
        <v>4680115880894</v>
      </c>
      <c r="E119" s="858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0"/>
      <c r="R119" s="860"/>
      <c r="S119" s="860"/>
      <c r="T119" s="86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hidden="1" customHeight="1" x14ac:dyDescent="0.25">
      <c r="A120" s="60" t="s">
        <v>268</v>
      </c>
      <c r="B120" s="60" t="s">
        <v>269</v>
      </c>
      <c r="C120" s="34">
        <v>4301051439</v>
      </c>
      <c r="D120" s="858">
        <v>4680115880214</v>
      </c>
      <c r="E120" s="858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9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0"/>
      <c r="R120" s="860"/>
      <c r="S120" s="860"/>
      <c r="T120" s="86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hidden="1" customHeight="1" x14ac:dyDescent="0.25">
      <c r="A121" s="60" t="s">
        <v>268</v>
      </c>
      <c r="B121" s="60" t="s">
        <v>271</v>
      </c>
      <c r="C121" s="34">
        <v>4301051687</v>
      </c>
      <c r="D121" s="858">
        <v>4680115880214</v>
      </c>
      <c r="E121" s="858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925" t="s">
        <v>272</v>
      </c>
      <c r="Q121" s="860"/>
      <c r="R121" s="860"/>
      <c r="S121" s="860"/>
      <c r="T121" s="86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hidden="1" x14ac:dyDescent="0.2">
      <c r="A122" s="865"/>
      <c r="B122" s="865"/>
      <c r="C122" s="865"/>
      <c r="D122" s="865"/>
      <c r="E122" s="865"/>
      <c r="F122" s="865"/>
      <c r="G122" s="865"/>
      <c r="H122" s="865"/>
      <c r="I122" s="865"/>
      <c r="J122" s="865"/>
      <c r="K122" s="865"/>
      <c r="L122" s="865"/>
      <c r="M122" s="865"/>
      <c r="N122" s="865"/>
      <c r="O122" s="866"/>
      <c r="P122" s="862" t="s">
        <v>40</v>
      </c>
      <c r="Q122" s="863"/>
      <c r="R122" s="863"/>
      <c r="S122" s="863"/>
      <c r="T122" s="863"/>
      <c r="U122" s="863"/>
      <c r="V122" s="864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hidden="1" x14ac:dyDescent="0.2">
      <c r="A123" s="865"/>
      <c r="B123" s="865"/>
      <c r="C123" s="865"/>
      <c r="D123" s="865"/>
      <c r="E123" s="865"/>
      <c r="F123" s="865"/>
      <c r="G123" s="865"/>
      <c r="H123" s="865"/>
      <c r="I123" s="865"/>
      <c r="J123" s="865"/>
      <c r="K123" s="865"/>
      <c r="L123" s="865"/>
      <c r="M123" s="865"/>
      <c r="N123" s="865"/>
      <c r="O123" s="866"/>
      <c r="P123" s="862" t="s">
        <v>40</v>
      </c>
      <c r="Q123" s="863"/>
      <c r="R123" s="863"/>
      <c r="S123" s="863"/>
      <c r="T123" s="863"/>
      <c r="U123" s="863"/>
      <c r="V123" s="864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hidden="1" customHeight="1" x14ac:dyDescent="0.25">
      <c r="A124" s="856" t="s">
        <v>274</v>
      </c>
      <c r="B124" s="856"/>
      <c r="C124" s="856"/>
      <c r="D124" s="856"/>
      <c r="E124" s="856"/>
      <c r="F124" s="856"/>
      <c r="G124" s="856"/>
      <c r="H124" s="856"/>
      <c r="I124" s="856"/>
      <c r="J124" s="856"/>
      <c r="K124" s="856"/>
      <c r="L124" s="856"/>
      <c r="M124" s="856"/>
      <c r="N124" s="856"/>
      <c r="O124" s="856"/>
      <c r="P124" s="856"/>
      <c r="Q124" s="856"/>
      <c r="R124" s="856"/>
      <c r="S124" s="856"/>
      <c r="T124" s="856"/>
      <c r="U124" s="856"/>
      <c r="V124" s="856"/>
      <c r="W124" s="856"/>
      <c r="X124" s="856"/>
      <c r="Y124" s="856"/>
      <c r="Z124" s="856"/>
      <c r="AA124" s="62"/>
      <c r="AB124" s="62"/>
      <c r="AC124" s="62"/>
    </row>
    <row r="125" spans="1:68" ht="14.25" hidden="1" customHeight="1" x14ac:dyDescent="0.25">
      <c r="A125" s="857" t="s">
        <v>135</v>
      </c>
      <c r="B125" s="857"/>
      <c r="C125" s="857"/>
      <c r="D125" s="857"/>
      <c r="E125" s="857"/>
      <c r="F125" s="857"/>
      <c r="G125" s="857"/>
      <c r="H125" s="857"/>
      <c r="I125" s="857"/>
      <c r="J125" s="857"/>
      <c r="K125" s="857"/>
      <c r="L125" s="857"/>
      <c r="M125" s="857"/>
      <c r="N125" s="857"/>
      <c r="O125" s="857"/>
      <c r="P125" s="857"/>
      <c r="Q125" s="857"/>
      <c r="R125" s="857"/>
      <c r="S125" s="857"/>
      <c r="T125" s="857"/>
      <c r="U125" s="857"/>
      <c r="V125" s="857"/>
      <c r="W125" s="857"/>
      <c r="X125" s="857"/>
      <c r="Y125" s="857"/>
      <c r="Z125" s="857"/>
      <c r="AA125" s="63"/>
      <c r="AB125" s="63"/>
      <c r="AC125" s="63"/>
    </row>
    <row r="126" spans="1:68" ht="27" hidden="1" customHeight="1" x14ac:dyDescent="0.25">
      <c r="A126" s="60" t="s">
        <v>275</v>
      </c>
      <c r="B126" s="60" t="s">
        <v>276</v>
      </c>
      <c r="C126" s="34">
        <v>4301011514</v>
      </c>
      <c r="D126" s="858">
        <v>4680115882133</v>
      </c>
      <c r="E126" s="858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0"/>
      <c r="R126" s="860"/>
      <c r="S126" s="860"/>
      <c r="T126" s="86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275</v>
      </c>
      <c r="B127" s="60" t="s">
        <v>278</v>
      </c>
      <c r="C127" s="34">
        <v>4301011703</v>
      </c>
      <c r="D127" s="858">
        <v>4680115882133</v>
      </c>
      <c r="E127" s="858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0"/>
      <c r="R127" s="860"/>
      <c r="S127" s="860"/>
      <c r="T127" s="86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280</v>
      </c>
      <c r="B128" s="60" t="s">
        <v>281</v>
      </c>
      <c r="C128" s="34">
        <v>4301011417</v>
      </c>
      <c r="D128" s="858">
        <v>4680115880269</v>
      </c>
      <c r="E128" s="858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9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0"/>
      <c r="R128" s="860"/>
      <c r="S128" s="860"/>
      <c r="T128" s="86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hidden="1" customHeight="1" x14ac:dyDescent="0.25">
      <c r="A129" s="60" t="s">
        <v>282</v>
      </c>
      <c r="B129" s="60" t="s">
        <v>283</v>
      </c>
      <c r="C129" s="34">
        <v>4301011415</v>
      </c>
      <c r="D129" s="858">
        <v>4680115880429</v>
      </c>
      <c r="E129" s="858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9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0"/>
      <c r="R129" s="860"/>
      <c r="S129" s="860"/>
      <c r="T129" s="86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hidden="1" customHeight="1" x14ac:dyDescent="0.25">
      <c r="A130" s="60" t="s">
        <v>284</v>
      </c>
      <c r="B130" s="60" t="s">
        <v>285</v>
      </c>
      <c r="C130" s="34">
        <v>4301011462</v>
      </c>
      <c r="D130" s="858">
        <v>4680115881457</v>
      </c>
      <c r="E130" s="858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9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0"/>
      <c r="R130" s="860"/>
      <c r="S130" s="860"/>
      <c r="T130" s="86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865"/>
      <c r="B131" s="865"/>
      <c r="C131" s="865"/>
      <c r="D131" s="865"/>
      <c r="E131" s="865"/>
      <c r="F131" s="865"/>
      <c r="G131" s="865"/>
      <c r="H131" s="865"/>
      <c r="I131" s="865"/>
      <c r="J131" s="865"/>
      <c r="K131" s="865"/>
      <c r="L131" s="865"/>
      <c r="M131" s="865"/>
      <c r="N131" s="865"/>
      <c r="O131" s="866"/>
      <c r="P131" s="862" t="s">
        <v>40</v>
      </c>
      <c r="Q131" s="863"/>
      <c r="R131" s="863"/>
      <c r="S131" s="863"/>
      <c r="T131" s="863"/>
      <c r="U131" s="863"/>
      <c r="V131" s="864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865"/>
      <c r="B132" s="865"/>
      <c r="C132" s="865"/>
      <c r="D132" s="865"/>
      <c r="E132" s="865"/>
      <c r="F132" s="865"/>
      <c r="G132" s="865"/>
      <c r="H132" s="865"/>
      <c r="I132" s="865"/>
      <c r="J132" s="865"/>
      <c r="K132" s="865"/>
      <c r="L132" s="865"/>
      <c r="M132" s="865"/>
      <c r="N132" s="865"/>
      <c r="O132" s="866"/>
      <c r="P132" s="862" t="s">
        <v>40</v>
      </c>
      <c r="Q132" s="863"/>
      <c r="R132" s="863"/>
      <c r="S132" s="863"/>
      <c r="T132" s="863"/>
      <c r="U132" s="863"/>
      <c r="V132" s="864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857" t="s">
        <v>193</v>
      </c>
      <c r="B133" s="857"/>
      <c r="C133" s="857"/>
      <c r="D133" s="857"/>
      <c r="E133" s="857"/>
      <c r="F133" s="857"/>
      <c r="G133" s="857"/>
      <c r="H133" s="857"/>
      <c r="I133" s="857"/>
      <c r="J133" s="857"/>
      <c r="K133" s="857"/>
      <c r="L133" s="857"/>
      <c r="M133" s="857"/>
      <c r="N133" s="857"/>
      <c r="O133" s="857"/>
      <c r="P133" s="857"/>
      <c r="Q133" s="857"/>
      <c r="R133" s="857"/>
      <c r="S133" s="857"/>
      <c r="T133" s="857"/>
      <c r="U133" s="857"/>
      <c r="V133" s="857"/>
      <c r="W133" s="857"/>
      <c r="X133" s="857"/>
      <c r="Y133" s="857"/>
      <c r="Z133" s="857"/>
      <c r="AA133" s="63"/>
      <c r="AB133" s="63"/>
      <c r="AC133" s="63"/>
    </row>
    <row r="134" spans="1:68" ht="16.5" hidden="1" customHeight="1" x14ac:dyDescent="0.25">
      <c r="A134" s="60" t="s">
        <v>286</v>
      </c>
      <c r="B134" s="60" t="s">
        <v>287</v>
      </c>
      <c r="C134" s="34">
        <v>4301020235</v>
      </c>
      <c r="D134" s="858">
        <v>4680115881488</v>
      </c>
      <c r="E134" s="858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93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0"/>
      <c r="R134" s="860"/>
      <c r="S134" s="860"/>
      <c r="T134" s="86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286</v>
      </c>
      <c r="B135" s="60" t="s">
        <v>289</v>
      </c>
      <c r="C135" s="34">
        <v>4301020345</v>
      </c>
      <c r="D135" s="858">
        <v>4680115881488</v>
      </c>
      <c r="E135" s="858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932" t="s">
        <v>290</v>
      </c>
      <c r="Q135" s="860"/>
      <c r="R135" s="860"/>
      <c r="S135" s="860"/>
      <c r="T135" s="86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292</v>
      </c>
      <c r="B136" s="60" t="s">
        <v>293</v>
      </c>
      <c r="C136" s="34">
        <v>4301020258</v>
      </c>
      <c r="D136" s="858">
        <v>4680115882775</v>
      </c>
      <c r="E136" s="858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0"/>
      <c r="R136" s="860"/>
      <c r="S136" s="860"/>
      <c r="T136" s="86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292</v>
      </c>
      <c r="B137" s="60" t="s">
        <v>294</v>
      </c>
      <c r="C137" s="34">
        <v>4301020346</v>
      </c>
      <c r="D137" s="858">
        <v>4680115882775</v>
      </c>
      <c r="E137" s="858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934" t="s">
        <v>295</v>
      </c>
      <c r="Q137" s="860"/>
      <c r="R137" s="860"/>
      <c r="S137" s="860"/>
      <c r="T137" s="861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296</v>
      </c>
      <c r="B138" s="60" t="s">
        <v>297</v>
      </c>
      <c r="C138" s="34">
        <v>4301020344</v>
      </c>
      <c r="D138" s="858">
        <v>4680115880658</v>
      </c>
      <c r="E138" s="858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935" t="s">
        <v>298</v>
      </c>
      <c r="Q138" s="860"/>
      <c r="R138" s="860"/>
      <c r="S138" s="860"/>
      <c r="T138" s="86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865"/>
      <c r="B139" s="865"/>
      <c r="C139" s="865"/>
      <c r="D139" s="865"/>
      <c r="E139" s="865"/>
      <c r="F139" s="865"/>
      <c r="G139" s="865"/>
      <c r="H139" s="865"/>
      <c r="I139" s="865"/>
      <c r="J139" s="865"/>
      <c r="K139" s="865"/>
      <c r="L139" s="865"/>
      <c r="M139" s="865"/>
      <c r="N139" s="865"/>
      <c r="O139" s="866"/>
      <c r="P139" s="862" t="s">
        <v>40</v>
      </c>
      <c r="Q139" s="863"/>
      <c r="R139" s="863"/>
      <c r="S139" s="863"/>
      <c r="T139" s="863"/>
      <c r="U139" s="863"/>
      <c r="V139" s="864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hidden="1" x14ac:dyDescent="0.2">
      <c r="A140" s="865"/>
      <c r="B140" s="865"/>
      <c r="C140" s="865"/>
      <c r="D140" s="865"/>
      <c r="E140" s="865"/>
      <c r="F140" s="865"/>
      <c r="G140" s="865"/>
      <c r="H140" s="865"/>
      <c r="I140" s="865"/>
      <c r="J140" s="865"/>
      <c r="K140" s="865"/>
      <c r="L140" s="865"/>
      <c r="M140" s="865"/>
      <c r="N140" s="865"/>
      <c r="O140" s="866"/>
      <c r="P140" s="862" t="s">
        <v>40</v>
      </c>
      <c r="Q140" s="863"/>
      <c r="R140" s="863"/>
      <c r="S140" s="863"/>
      <c r="T140" s="863"/>
      <c r="U140" s="863"/>
      <c r="V140" s="864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857" t="s">
        <v>84</v>
      </c>
      <c r="B141" s="857"/>
      <c r="C141" s="857"/>
      <c r="D141" s="857"/>
      <c r="E141" s="857"/>
      <c r="F141" s="857"/>
      <c r="G141" s="857"/>
      <c r="H141" s="857"/>
      <c r="I141" s="857"/>
      <c r="J141" s="857"/>
      <c r="K141" s="857"/>
      <c r="L141" s="857"/>
      <c r="M141" s="857"/>
      <c r="N141" s="857"/>
      <c r="O141" s="857"/>
      <c r="P141" s="857"/>
      <c r="Q141" s="857"/>
      <c r="R141" s="857"/>
      <c r="S141" s="857"/>
      <c r="T141" s="857"/>
      <c r="U141" s="857"/>
      <c r="V141" s="857"/>
      <c r="W141" s="857"/>
      <c r="X141" s="857"/>
      <c r="Y141" s="857"/>
      <c r="Z141" s="857"/>
      <c r="AA141" s="63"/>
      <c r="AB141" s="63"/>
      <c r="AC141" s="63"/>
    </row>
    <row r="142" spans="1:68" ht="27" hidden="1" customHeight="1" x14ac:dyDescent="0.25">
      <c r="A142" s="60" t="s">
        <v>299</v>
      </c>
      <c r="B142" s="60" t="s">
        <v>300</v>
      </c>
      <c r="C142" s="34">
        <v>4301051360</v>
      </c>
      <c r="D142" s="858">
        <v>4607091385168</v>
      </c>
      <c r="E142" s="858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0"/>
      <c r="R142" s="860"/>
      <c r="S142" s="860"/>
      <c r="T142" s="86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ref="Y142:Y148" si="31">IFERROR(IF(X142="",0,CEILING((X142/$H142),1)*$H142),"")</f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0</v>
      </c>
      <c r="BN142" s="75">
        <f t="shared" ref="BN142:BN148" si="33">IFERROR(Y142*I142/H142,"0")</f>
        <v>0</v>
      </c>
      <c r="BO142" s="75">
        <f t="shared" ref="BO142:BO148" si="34">IFERROR(1/J142*(X142/H142),"0")</f>
        <v>0</v>
      </c>
      <c r="BP142" s="75">
        <f t="shared" ref="BP142:BP148" si="35">IFERROR(1/J142*(Y142/H142),"0")</f>
        <v>0</v>
      </c>
    </row>
    <row r="143" spans="1:68" ht="37.5" hidden="1" customHeight="1" x14ac:dyDescent="0.25">
      <c r="A143" s="60" t="s">
        <v>299</v>
      </c>
      <c r="B143" s="60" t="s">
        <v>302</v>
      </c>
      <c r="C143" s="34">
        <v>4301051612</v>
      </c>
      <c r="D143" s="858">
        <v>4607091385168</v>
      </c>
      <c r="E143" s="858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9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0"/>
      <c r="R143" s="860"/>
      <c r="S143" s="860"/>
      <c r="T143" s="86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304</v>
      </c>
      <c r="B144" s="60" t="s">
        <v>305</v>
      </c>
      <c r="C144" s="34">
        <v>4301051742</v>
      </c>
      <c r="D144" s="858">
        <v>4680115884540</v>
      </c>
      <c r="E144" s="858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938" t="s">
        <v>306</v>
      </c>
      <c r="Q144" s="860"/>
      <c r="R144" s="860"/>
      <c r="S144" s="860"/>
      <c r="T144" s="86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hidden="1" customHeight="1" x14ac:dyDescent="0.25">
      <c r="A145" s="60" t="s">
        <v>308</v>
      </c>
      <c r="B145" s="60" t="s">
        <v>309</v>
      </c>
      <c r="C145" s="34">
        <v>4301051362</v>
      </c>
      <c r="D145" s="858">
        <v>4607091383256</v>
      </c>
      <c r="E145" s="858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0"/>
      <c r="R145" s="860"/>
      <c r="S145" s="860"/>
      <c r="T145" s="861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311</v>
      </c>
      <c r="B146" s="60" t="s">
        <v>312</v>
      </c>
      <c r="C146" s="34">
        <v>4301051358</v>
      </c>
      <c r="D146" s="858">
        <v>4607091385748</v>
      </c>
      <c r="E146" s="858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0"/>
      <c r="R146" s="860"/>
      <c r="S146" s="860"/>
      <c r="T146" s="861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hidden="1" customHeight="1" x14ac:dyDescent="0.25">
      <c r="A147" s="60" t="s">
        <v>314</v>
      </c>
      <c r="B147" s="60" t="s">
        <v>315</v>
      </c>
      <c r="C147" s="34">
        <v>4301051740</v>
      </c>
      <c r="D147" s="858">
        <v>4680115884533</v>
      </c>
      <c r="E147" s="858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0"/>
      <c r="R147" s="860"/>
      <c r="S147" s="860"/>
      <c r="T147" s="861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hidden="1" customHeight="1" x14ac:dyDescent="0.25">
      <c r="A148" s="60" t="s">
        <v>317</v>
      </c>
      <c r="B148" s="60" t="s">
        <v>318</v>
      </c>
      <c r="C148" s="34">
        <v>4301051480</v>
      </c>
      <c r="D148" s="858">
        <v>4680115882645</v>
      </c>
      <c r="E148" s="858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0"/>
      <c r="R148" s="860"/>
      <c r="S148" s="860"/>
      <c r="T148" s="861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hidden="1" x14ac:dyDescent="0.2">
      <c r="A149" s="865"/>
      <c r="B149" s="865"/>
      <c r="C149" s="865"/>
      <c r="D149" s="865"/>
      <c r="E149" s="865"/>
      <c r="F149" s="865"/>
      <c r="G149" s="865"/>
      <c r="H149" s="865"/>
      <c r="I149" s="865"/>
      <c r="J149" s="865"/>
      <c r="K149" s="865"/>
      <c r="L149" s="865"/>
      <c r="M149" s="865"/>
      <c r="N149" s="865"/>
      <c r="O149" s="866"/>
      <c r="P149" s="862" t="s">
        <v>40</v>
      </c>
      <c r="Q149" s="863"/>
      <c r="R149" s="863"/>
      <c r="S149" s="863"/>
      <c r="T149" s="863"/>
      <c r="U149" s="863"/>
      <c r="V149" s="864"/>
      <c r="W149" s="40" t="s">
        <v>39</v>
      </c>
      <c r="X149" s="41">
        <f>IFERROR(X142/H142,"0")+IFERROR(X143/H143,"0")+IFERROR(X144/H144,"0")+IFERROR(X145/H145,"0")+IFERROR(X146/H146,"0")+IFERROR(X147/H147,"0")+IFERROR(X148/H148,"0")</f>
        <v>0</v>
      </c>
      <c r="Y149" s="41">
        <f>IFERROR(Y142/H142,"0")+IFERROR(Y143/H143,"0")+IFERROR(Y144/H144,"0")+IFERROR(Y145/H145,"0")+IFERROR(Y146/H146,"0")+IFERROR(Y147/H147,"0")+IFERROR(Y148/H148,"0")</f>
        <v>0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4"/>
      <c r="AB149" s="64"/>
      <c r="AC149" s="64"/>
    </row>
    <row r="150" spans="1:68" hidden="1" x14ac:dyDescent="0.2">
      <c r="A150" s="865"/>
      <c r="B150" s="865"/>
      <c r="C150" s="865"/>
      <c r="D150" s="865"/>
      <c r="E150" s="865"/>
      <c r="F150" s="865"/>
      <c r="G150" s="865"/>
      <c r="H150" s="865"/>
      <c r="I150" s="865"/>
      <c r="J150" s="865"/>
      <c r="K150" s="865"/>
      <c r="L150" s="865"/>
      <c r="M150" s="865"/>
      <c r="N150" s="865"/>
      <c r="O150" s="866"/>
      <c r="P150" s="862" t="s">
        <v>40</v>
      </c>
      <c r="Q150" s="863"/>
      <c r="R150" s="863"/>
      <c r="S150" s="863"/>
      <c r="T150" s="863"/>
      <c r="U150" s="863"/>
      <c r="V150" s="864"/>
      <c r="W150" s="40" t="s">
        <v>0</v>
      </c>
      <c r="X150" s="41">
        <f>IFERROR(SUM(X142:X148),"0")</f>
        <v>0</v>
      </c>
      <c r="Y150" s="41">
        <f>IFERROR(SUM(Y142:Y148),"0")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857" t="s">
        <v>240</v>
      </c>
      <c r="B151" s="857"/>
      <c r="C151" s="857"/>
      <c r="D151" s="857"/>
      <c r="E151" s="857"/>
      <c r="F151" s="857"/>
      <c r="G151" s="857"/>
      <c r="H151" s="857"/>
      <c r="I151" s="857"/>
      <c r="J151" s="857"/>
      <c r="K151" s="857"/>
      <c r="L151" s="857"/>
      <c r="M151" s="857"/>
      <c r="N151" s="857"/>
      <c r="O151" s="857"/>
      <c r="P151" s="857"/>
      <c r="Q151" s="857"/>
      <c r="R151" s="857"/>
      <c r="S151" s="857"/>
      <c r="T151" s="857"/>
      <c r="U151" s="857"/>
      <c r="V151" s="857"/>
      <c r="W151" s="857"/>
      <c r="X151" s="857"/>
      <c r="Y151" s="857"/>
      <c r="Z151" s="857"/>
      <c r="AA151" s="63"/>
      <c r="AB151" s="63"/>
      <c r="AC151" s="63"/>
    </row>
    <row r="152" spans="1:68" ht="37.5" hidden="1" customHeight="1" x14ac:dyDescent="0.25">
      <c r="A152" s="60" t="s">
        <v>320</v>
      </c>
      <c r="B152" s="60" t="s">
        <v>321</v>
      </c>
      <c r="C152" s="34">
        <v>4301060356</v>
      </c>
      <c r="D152" s="858">
        <v>4680115882652</v>
      </c>
      <c r="E152" s="858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0"/>
      <c r="R152" s="860"/>
      <c r="S152" s="860"/>
      <c r="T152" s="86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hidden="1" customHeight="1" x14ac:dyDescent="0.25">
      <c r="A153" s="60" t="s">
        <v>323</v>
      </c>
      <c r="B153" s="60" t="s">
        <v>324</v>
      </c>
      <c r="C153" s="34">
        <v>4301060309</v>
      </c>
      <c r="D153" s="858">
        <v>4680115880238</v>
      </c>
      <c r="E153" s="858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0"/>
      <c r="R153" s="860"/>
      <c r="S153" s="860"/>
      <c r="T153" s="86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865"/>
      <c r="B154" s="865"/>
      <c r="C154" s="865"/>
      <c r="D154" s="865"/>
      <c r="E154" s="865"/>
      <c r="F154" s="865"/>
      <c r="G154" s="865"/>
      <c r="H154" s="865"/>
      <c r="I154" s="865"/>
      <c r="J154" s="865"/>
      <c r="K154" s="865"/>
      <c r="L154" s="865"/>
      <c r="M154" s="865"/>
      <c r="N154" s="865"/>
      <c r="O154" s="866"/>
      <c r="P154" s="862" t="s">
        <v>40</v>
      </c>
      <c r="Q154" s="863"/>
      <c r="R154" s="863"/>
      <c r="S154" s="863"/>
      <c r="T154" s="863"/>
      <c r="U154" s="863"/>
      <c r="V154" s="864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865"/>
      <c r="B155" s="865"/>
      <c r="C155" s="865"/>
      <c r="D155" s="865"/>
      <c r="E155" s="865"/>
      <c r="F155" s="865"/>
      <c r="G155" s="865"/>
      <c r="H155" s="865"/>
      <c r="I155" s="865"/>
      <c r="J155" s="865"/>
      <c r="K155" s="865"/>
      <c r="L155" s="865"/>
      <c r="M155" s="865"/>
      <c r="N155" s="865"/>
      <c r="O155" s="866"/>
      <c r="P155" s="862" t="s">
        <v>40</v>
      </c>
      <c r="Q155" s="863"/>
      <c r="R155" s="863"/>
      <c r="S155" s="863"/>
      <c r="T155" s="863"/>
      <c r="U155" s="863"/>
      <c r="V155" s="864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856" t="s">
        <v>326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2"/>
      <c r="AB156" s="62"/>
      <c r="AC156" s="62"/>
    </row>
    <row r="157" spans="1:68" ht="14.25" hidden="1" customHeight="1" x14ac:dyDescent="0.25">
      <c r="A157" s="857" t="s">
        <v>135</v>
      </c>
      <c r="B157" s="857"/>
      <c r="C157" s="857"/>
      <c r="D157" s="857"/>
      <c r="E157" s="857"/>
      <c r="F157" s="857"/>
      <c r="G157" s="857"/>
      <c r="H157" s="857"/>
      <c r="I157" s="857"/>
      <c r="J157" s="857"/>
      <c r="K157" s="857"/>
      <c r="L157" s="857"/>
      <c r="M157" s="857"/>
      <c r="N157" s="857"/>
      <c r="O157" s="857"/>
      <c r="P157" s="857"/>
      <c r="Q157" s="857"/>
      <c r="R157" s="857"/>
      <c r="S157" s="857"/>
      <c r="T157" s="857"/>
      <c r="U157" s="857"/>
      <c r="V157" s="857"/>
      <c r="W157" s="857"/>
      <c r="X157" s="857"/>
      <c r="Y157" s="857"/>
      <c r="Z157" s="857"/>
      <c r="AA157" s="63"/>
      <c r="AB157" s="63"/>
      <c r="AC157" s="63"/>
    </row>
    <row r="158" spans="1:68" ht="27" hidden="1" customHeight="1" x14ac:dyDescent="0.25">
      <c r="A158" s="60" t="s">
        <v>327</v>
      </c>
      <c r="B158" s="60" t="s">
        <v>328</v>
      </c>
      <c r="C158" s="34">
        <v>4301011564</v>
      </c>
      <c r="D158" s="858">
        <v>4680115882577</v>
      </c>
      <c r="E158" s="858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9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0"/>
      <c r="R158" s="860"/>
      <c r="S158" s="860"/>
      <c r="T158" s="86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327</v>
      </c>
      <c r="B159" s="60" t="s">
        <v>330</v>
      </c>
      <c r="C159" s="34">
        <v>4301011562</v>
      </c>
      <c r="D159" s="858">
        <v>4680115882577</v>
      </c>
      <c r="E159" s="858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9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0"/>
      <c r="R159" s="860"/>
      <c r="S159" s="860"/>
      <c r="T159" s="86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865"/>
      <c r="B160" s="865"/>
      <c r="C160" s="865"/>
      <c r="D160" s="865"/>
      <c r="E160" s="865"/>
      <c r="F160" s="865"/>
      <c r="G160" s="865"/>
      <c r="H160" s="865"/>
      <c r="I160" s="865"/>
      <c r="J160" s="865"/>
      <c r="K160" s="865"/>
      <c r="L160" s="865"/>
      <c r="M160" s="865"/>
      <c r="N160" s="865"/>
      <c r="O160" s="866"/>
      <c r="P160" s="862" t="s">
        <v>40</v>
      </c>
      <c r="Q160" s="863"/>
      <c r="R160" s="863"/>
      <c r="S160" s="863"/>
      <c r="T160" s="863"/>
      <c r="U160" s="863"/>
      <c r="V160" s="86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865"/>
      <c r="B161" s="865"/>
      <c r="C161" s="865"/>
      <c r="D161" s="865"/>
      <c r="E161" s="865"/>
      <c r="F161" s="865"/>
      <c r="G161" s="865"/>
      <c r="H161" s="865"/>
      <c r="I161" s="865"/>
      <c r="J161" s="865"/>
      <c r="K161" s="865"/>
      <c r="L161" s="865"/>
      <c r="M161" s="865"/>
      <c r="N161" s="865"/>
      <c r="O161" s="866"/>
      <c r="P161" s="862" t="s">
        <v>40</v>
      </c>
      <c r="Q161" s="863"/>
      <c r="R161" s="863"/>
      <c r="S161" s="863"/>
      <c r="T161" s="863"/>
      <c r="U161" s="863"/>
      <c r="V161" s="86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857" t="s">
        <v>78</v>
      </c>
      <c r="B162" s="857"/>
      <c r="C162" s="857"/>
      <c r="D162" s="857"/>
      <c r="E162" s="857"/>
      <c r="F162" s="857"/>
      <c r="G162" s="857"/>
      <c r="H162" s="857"/>
      <c r="I162" s="857"/>
      <c r="J162" s="857"/>
      <c r="K162" s="857"/>
      <c r="L162" s="857"/>
      <c r="M162" s="857"/>
      <c r="N162" s="857"/>
      <c r="O162" s="857"/>
      <c r="P162" s="857"/>
      <c r="Q162" s="857"/>
      <c r="R162" s="857"/>
      <c r="S162" s="857"/>
      <c r="T162" s="857"/>
      <c r="U162" s="857"/>
      <c r="V162" s="857"/>
      <c r="W162" s="857"/>
      <c r="X162" s="857"/>
      <c r="Y162" s="857"/>
      <c r="Z162" s="857"/>
      <c r="AA162" s="63"/>
      <c r="AB162" s="63"/>
      <c r="AC162" s="63"/>
    </row>
    <row r="163" spans="1:68" ht="27" hidden="1" customHeight="1" x14ac:dyDescent="0.25">
      <c r="A163" s="60" t="s">
        <v>331</v>
      </c>
      <c r="B163" s="60" t="s">
        <v>332</v>
      </c>
      <c r="C163" s="34">
        <v>4301031234</v>
      </c>
      <c r="D163" s="858">
        <v>4680115883444</v>
      </c>
      <c r="E163" s="858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9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0"/>
      <c r="R163" s="860"/>
      <c r="S163" s="860"/>
      <c r="T163" s="86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hidden="1" customHeight="1" x14ac:dyDescent="0.25">
      <c r="A164" s="60" t="s">
        <v>331</v>
      </c>
      <c r="B164" s="60" t="s">
        <v>334</v>
      </c>
      <c r="C164" s="34">
        <v>4301031235</v>
      </c>
      <c r="D164" s="858">
        <v>4680115883444</v>
      </c>
      <c r="E164" s="858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9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0"/>
      <c r="R164" s="860"/>
      <c r="S164" s="860"/>
      <c r="T164" s="86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865"/>
      <c r="B165" s="865"/>
      <c r="C165" s="865"/>
      <c r="D165" s="865"/>
      <c r="E165" s="865"/>
      <c r="F165" s="865"/>
      <c r="G165" s="865"/>
      <c r="H165" s="865"/>
      <c r="I165" s="865"/>
      <c r="J165" s="865"/>
      <c r="K165" s="865"/>
      <c r="L165" s="865"/>
      <c r="M165" s="865"/>
      <c r="N165" s="865"/>
      <c r="O165" s="866"/>
      <c r="P165" s="862" t="s">
        <v>40</v>
      </c>
      <c r="Q165" s="863"/>
      <c r="R165" s="863"/>
      <c r="S165" s="863"/>
      <c r="T165" s="863"/>
      <c r="U165" s="863"/>
      <c r="V165" s="86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865"/>
      <c r="B166" s="865"/>
      <c r="C166" s="865"/>
      <c r="D166" s="865"/>
      <c r="E166" s="865"/>
      <c r="F166" s="865"/>
      <c r="G166" s="865"/>
      <c r="H166" s="865"/>
      <c r="I166" s="865"/>
      <c r="J166" s="865"/>
      <c r="K166" s="865"/>
      <c r="L166" s="865"/>
      <c r="M166" s="865"/>
      <c r="N166" s="865"/>
      <c r="O166" s="866"/>
      <c r="P166" s="862" t="s">
        <v>40</v>
      </c>
      <c r="Q166" s="863"/>
      <c r="R166" s="863"/>
      <c r="S166" s="863"/>
      <c r="T166" s="863"/>
      <c r="U166" s="863"/>
      <c r="V166" s="86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hidden="1" customHeight="1" x14ac:dyDescent="0.25">
      <c r="A167" s="857" t="s">
        <v>84</v>
      </c>
      <c r="B167" s="857"/>
      <c r="C167" s="857"/>
      <c r="D167" s="857"/>
      <c r="E167" s="857"/>
      <c r="F167" s="857"/>
      <c r="G167" s="857"/>
      <c r="H167" s="857"/>
      <c r="I167" s="857"/>
      <c r="J167" s="857"/>
      <c r="K167" s="857"/>
      <c r="L167" s="857"/>
      <c r="M167" s="857"/>
      <c r="N167" s="857"/>
      <c r="O167" s="857"/>
      <c r="P167" s="857"/>
      <c r="Q167" s="857"/>
      <c r="R167" s="857"/>
      <c r="S167" s="857"/>
      <c r="T167" s="857"/>
      <c r="U167" s="857"/>
      <c r="V167" s="857"/>
      <c r="W167" s="857"/>
      <c r="X167" s="857"/>
      <c r="Y167" s="857"/>
      <c r="Z167" s="857"/>
      <c r="AA167" s="63"/>
      <c r="AB167" s="63"/>
      <c r="AC167" s="63"/>
    </row>
    <row r="168" spans="1:68" ht="16.5" hidden="1" customHeight="1" x14ac:dyDescent="0.25">
      <c r="A168" s="60" t="s">
        <v>335</v>
      </c>
      <c r="B168" s="60" t="s">
        <v>336</v>
      </c>
      <c r="C168" s="34">
        <v>4301051477</v>
      </c>
      <c r="D168" s="858">
        <v>4680115882584</v>
      </c>
      <c r="E168" s="858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9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0"/>
      <c r="R168" s="860"/>
      <c r="S168" s="860"/>
      <c r="T168" s="861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335</v>
      </c>
      <c r="B169" s="60" t="s">
        <v>337</v>
      </c>
      <c r="C169" s="34">
        <v>4301051476</v>
      </c>
      <c r="D169" s="858">
        <v>4680115882584</v>
      </c>
      <c r="E169" s="858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9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0"/>
      <c r="R169" s="860"/>
      <c r="S169" s="860"/>
      <c r="T169" s="86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idden="1" x14ac:dyDescent="0.2">
      <c r="A170" s="865"/>
      <c r="B170" s="865"/>
      <c r="C170" s="865"/>
      <c r="D170" s="865"/>
      <c r="E170" s="865"/>
      <c r="F170" s="865"/>
      <c r="G170" s="865"/>
      <c r="H170" s="865"/>
      <c r="I170" s="865"/>
      <c r="J170" s="865"/>
      <c r="K170" s="865"/>
      <c r="L170" s="865"/>
      <c r="M170" s="865"/>
      <c r="N170" s="865"/>
      <c r="O170" s="866"/>
      <c r="P170" s="862" t="s">
        <v>40</v>
      </c>
      <c r="Q170" s="863"/>
      <c r="R170" s="863"/>
      <c r="S170" s="863"/>
      <c r="T170" s="863"/>
      <c r="U170" s="863"/>
      <c r="V170" s="864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hidden="1" x14ac:dyDescent="0.2">
      <c r="A171" s="865"/>
      <c r="B171" s="865"/>
      <c r="C171" s="865"/>
      <c r="D171" s="865"/>
      <c r="E171" s="865"/>
      <c r="F171" s="865"/>
      <c r="G171" s="865"/>
      <c r="H171" s="865"/>
      <c r="I171" s="865"/>
      <c r="J171" s="865"/>
      <c r="K171" s="865"/>
      <c r="L171" s="865"/>
      <c r="M171" s="865"/>
      <c r="N171" s="865"/>
      <c r="O171" s="866"/>
      <c r="P171" s="862" t="s">
        <v>40</v>
      </c>
      <c r="Q171" s="863"/>
      <c r="R171" s="863"/>
      <c r="S171" s="863"/>
      <c r="T171" s="863"/>
      <c r="U171" s="863"/>
      <c r="V171" s="864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hidden="1" customHeight="1" x14ac:dyDescent="0.25">
      <c r="A172" s="856" t="s">
        <v>133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2"/>
      <c r="AB172" s="62"/>
      <c r="AC172" s="62"/>
    </row>
    <row r="173" spans="1:68" ht="14.25" hidden="1" customHeight="1" x14ac:dyDescent="0.25">
      <c r="A173" s="857" t="s">
        <v>135</v>
      </c>
      <c r="B173" s="857"/>
      <c r="C173" s="857"/>
      <c r="D173" s="857"/>
      <c r="E173" s="857"/>
      <c r="F173" s="857"/>
      <c r="G173" s="857"/>
      <c r="H173" s="857"/>
      <c r="I173" s="857"/>
      <c r="J173" s="857"/>
      <c r="K173" s="857"/>
      <c r="L173" s="857"/>
      <c r="M173" s="857"/>
      <c r="N173" s="857"/>
      <c r="O173" s="857"/>
      <c r="P173" s="857"/>
      <c r="Q173" s="857"/>
      <c r="R173" s="857"/>
      <c r="S173" s="857"/>
      <c r="T173" s="857"/>
      <c r="U173" s="857"/>
      <c r="V173" s="857"/>
      <c r="W173" s="857"/>
      <c r="X173" s="857"/>
      <c r="Y173" s="857"/>
      <c r="Z173" s="857"/>
      <c r="AA173" s="63"/>
      <c r="AB173" s="63"/>
      <c r="AC173" s="63"/>
    </row>
    <row r="174" spans="1:68" ht="27" hidden="1" customHeight="1" x14ac:dyDescent="0.25">
      <c r="A174" s="60" t="s">
        <v>338</v>
      </c>
      <c r="B174" s="60" t="s">
        <v>339</v>
      </c>
      <c r="C174" s="34">
        <v>4301011705</v>
      </c>
      <c r="D174" s="858">
        <v>4607091384604</v>
      </c>
      <c r="E174" s="858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9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0"/>
      <c r="R174" s="860"/>
      <c r="S174" s="860"/>
      <c r="T174" s="86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865"/>
      <c r="B175" s="865"/>
      <c r="C175" s="865"/>
      <c r="D175" s="865"/>
      <c r="E175" s="865"/>
      <c r="F175" s="865"/>
      <c r="G175" s="865"/>
      <c r="H175" s="865"/>
      <c r="I175" s="865"/>
      <c r="J175" s="865"/>
      <c r="K175" s="865"/>
      <c r="L175" s="865"/>
      <c r="M175" s="865"/>
      <c r="N175" s="865"/>
      <c r="O175" s="866"/>
      <c r="P175" s="862" t="s">
        <v>40</v>
      </c>
      <c r="Q175" s="863"/>
      <c r="R175" s="863"/>
      <c r="S175" s="863"/>
      <c r="T175" s="863"/>
      <c r="U175" s="863"/>
      <c r="V175" s="864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865"/>
      <c r="B176" s="865"/>
      <c r="C176" s="865"/>
      <c r="D176" s="865"/>
      <c r="E176" s="865"/>
      <c r="F176" s="865"/>
      <c r="G176" s="865"/>
      <c r="H176" s="865"/>
      <c r="I176" s="865"/>
      <c r="J176" s="865"/>
      <c r="K176" s="865"/>
      <c r="L176" s="865"/>
      <c r="M176" s="865"/>
      <c r="N176" s="865"/>
      <c r="O176" s="866"/>
      <c r="P176" s="862" t="s">
        <v>40</v>
      </c>
      <c r="Q176" s="863"/>
      <c r="R176" s="863"/>
      <c r="S176" s="863"/>
      <c r="T176" s="863"/>
      <c r="U176" s="863"/>
      <c r="V176" s="864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857" t="s">
        <v>78</v>
      </c>
      <c r="B177" s="857"/>
      <c r="C177" s="857"/>
      <c r="D177" s="857"/>
      <c r="E177" s="857"/>
      <c r="F177" s="857"/>
      <c r="G177" s="857"/>
      <c r="H177" s="857"/>
      <c r="I177" s="857"/>
      <c r="J177" s="857"/>
      <c r="K177" s="857"/>
      <c r="L177" s="857"/>
      <c r="M177" s="857"/>
      <c r="N177" s="857"/>
      <c r="O177" s="857"/>
      <c r="P177" s="857"/>
      <c r="Q177" s="857"/>
      <c r="R177" s="857"/>
      <c r="S177" s="857"/>
      <c r="T177" s="857"/>
      <c r="U177" s="857"/>
      <c r="V177" s="857"/>
      <c r="W177" s="857"/>
      <c r="X177" s="857"/>
      <c r="Y177" s="857"/>
      <c r="Z177" s="857"/>
      <c r="AA177" s="63"/>
      <c r="AB177" s="63"/>
      <c r="AC177" s="63"/>
    </row>
    <row r="178" spans="1:68" ht="16.5" hidden="1" customHeight="1" x14ac:dyDescent="0.25">
      <c r="A178" s="60" t="s">
        <v>341</v>
      </c>
      <c r="B178" s="60" t="s">
        <v>342</v>
      </c>
      <c r="C178" s="34">
        <v>4301030895</v>
      </c>
      <c r="D178" s="858">
        <v>4607091387667</v>
      </c>
      <c r="E178" s="858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9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0"/>
      <c r="R178" s="860"/>
      <c r="S178" s="860"/>
      <c r="T178" s="86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344</v>
      </c>
      <c r="B179" s="60" t="s">
        <v>345</v>
      </c>
      <c r="C179" s="34">
        <v>4301030961</v>
      </c>
      <c r="D179" s="858">
        <v>4607091387636</v>
      </c>
      <c r="E179" s="858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9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0"/>
      <c r="R179" s="860"/>
      <c r="S179" s="860"/>
      <c r="T179" s="86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hidden="1" customHeight="1" x14ac:dyDescent="0.25">
      <c r="A180" s="60" t="s">
        <v>347</v>
      </c>
      <c r="B180" s="60" t="s">
        <v>348</v>
      </c>
      <c r="C180" s="34">
        <v>4301030963</v>
      </c>
      <c r="D180" s="858">
        <v>4607091382426</v>
      </c>
      <c r="E180" s="858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9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0"/>
      <c r="R180" s="860"/>
      <c r="S180" s="860"/>
      <c r="T180" s="861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350</v>
      </c>
      <c r="B181" s="60" t="s">
        <v>351</v>
      </c>
      <c r="C181" s="34">
        <v>4301030962</v>
      </c>
      <c r="D181" s="858">
        <v>4607091386547</v>
      </c>
      <c r="E181" s="858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0"/>
      <c r="R181" s="860"/>
      <c r="S181" s="860"/>
      <c r="T181" s="86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352</v>
      </c>
      <c r="B182" s="60" t="s">
        <v>353</v>
      </c>
      <c r="C182" s="34">
        <v>4301030964</v>
      </c>
      <c r="D182" s="858">
        <v>4607091382464</v>
      </c>
      <c r="E182" s="858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0"/>
      <c r="R182" s="860"/>
      <c r="S182" s="860"/>
      <c r="T182" s="86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865"/>
      <c r="B183" s="865"/>
      <c r="C183" s="865"/>
      <c r="D183" s="865"/>
      <c r="E183" s="865"/>
      <c r="F183" s="865"/>
      <c r="G183" s="865"/>
      <c r="H183" s="865"/>
      <c r="I183" s="865"/>
      <c r="J183" s="865"/>
      <c r="K183" s="865"/>
      <c r="L183" s="865"/>
      <c r="M183" s="865"/>
      <c r="N183" s="865"/>
      <c r="O183" s="866"/>
      <c r="P183" s="862" t="s">
        <v>40</v>
      </c>
      <c r="Q183" s="863"/>
      <c r="R183" s="863"/>
      <c r="S183" s="863"/>
      <c r="T183" s="863"/>
      <c r="U183" s="863"/>
      <c r="V183" s="864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hidden="1" x14ac:dyDescent="0.2">
      <c r="A184" s="865"/>
      <c r="B184" s="865"/>
      <c r="C184" s="865"/>
      <c r="D184" s="865"/>
      <c r="E184" s="865"/>
      <c r="F184" s="865"/>
      <c r="G184" s="865"/>
      <c r="H184" s="865"/>
      <c r="I184" s="865"/>
      <c r="J184" s="865"/>
      <c r="K184" s="865"/>
      <c r="L184" s="865"/>
      <c r="M184" s="865"/>
      <c r="N184" s="865"/>
      <c r="O184" s="866"/>
      <c r="P184" s="862" t="s">
        <v>40</v>
      </c>
      <c r="Q184" s="863"/>
      <c r="R184" s="863"/>
      <c r="S184" s="863"/>
      <c r="T184" s="863"/>
      <c r="U184" s="863"/>
      <c r="V184" s="864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857" t="s">
        <v>84</v>
      </c>
      <c r="B185" s="857"/>
      <c r="C185" s="857"/>
      <c r="D185" s="857"/>
      <c r="E185" s="857"/>
      <c r="F185" s="857"/>
      <c r="G185" s="857"/>
      <c r="H185" s="857"/>
      <c r="I185" s="857"/>
      <c r="J185" s="857"/>
      <c r="K185" s="857"/>
      <c r="L185" s="857"/>
      <c r="M185" s="857"/>
      <c r="N185" s="857"/>
      <c r="O185" s="857"/>
      <c r="P185" s="857"/>
      <c r="Q185" s="857"/>
      <c r="R185" s="857"/>
      <c r="S185" s="857"/>
      <c r="T185" s="857"/>
      <c r="U185" s="857"/>
      <c r="V185" s="857"/>
      <c r="W185" s="857"/>
      <c r="X185" s="857"/>
      <c r="Y185" s="857"/>
      <c r="Z185" s="857"/>
      <c r="AA185" s="63"/>
      <c r="AB185" s="63"/>
      <c r="AC185" s="63"/>
    </row>
    <row r="186" spans="1:68" ht="16.5" hidden="1" customHeight="1" x14ac:dyDescent="0.25">
      <c r="A186" s="60" t="s">
        <v>354</v>
      </c>
      <c r="B186" s="60" t="s">
        <v>355</v>
      </c>
      <c r="C186" s="34">
        <v>4301051611</v>
      </c>
      <c r="D186" s="858">
        <v>4607091385304</v>
      </c>
      <c r="E186" s="858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9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0"/>
      <c r="R186" s="860"/>
      <c r="S186" s="860"/>
      <c r="T186" s="861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IFERROR(IF(Y186=0,"",ROUNDUP(Y186/H186,0)*0.02175),"")</f>
        <v/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16.5" hidden="1" customHeight="1" x14ac:dyDescent="0.25">
      <c r="A187" s="60" t="s">
        <v>357</v>
      </c>
      <c r="B187" s="60" t="s">
        <v>358</v>
      </c>
      <c r="C187" s="34">
        <v>4301051653</v>
      </c>
      <c r="D187" s="858">
        <v>4607091386264</v>
      </c>
      <c r="E187" s="858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0"/>
      <c r="R187" s="860"/>
      <c r="S187" s="860"/>
      <c r="T187" s="86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hidden="1" customHeight="1" x14ac:dyDescent="0.25">
      <c r="A188" s="60" t="s">
        <v>360</v>
      </c>
      <c r="B188" s="60" t="s">
        <v>361</v>
      </c>
      <c r="C188" s="34">
        <v>4301051313</v>
      </c>
      <c r="D188" s="858">
        <v>4607091385427</v>
      </c>
      <c r="E188" s="858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0"/>
      <c r="R188" s="860"/>
      <c r="S188" s="860"/>
      <c r="T188" s="86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865"/>
      <c r="B189" s="865"/>
      <c r="C189" s="865"/>
      <c r="D189" s="865"/>
      <c r="E189" s="865"/>
      <c r="F189" s="865"/>
      <c r="G189" s="865"/>
      <c r="H189" s="865"/>
      <c r="I189" s="865"/>
      <c r="J189" s="865"/>
      <c r="K189" s="865"/>
      <c r="L189" s="865"/>
      <c r="M189" s="865"/>
      <c r="N189" s="865"/>
      <c r="O189" s="866"/>
      <c r="P189" s="862" t="s">
        <v>40</v>
      </c>
      <c r="Q189" s="863"/>
      <c r="R189" s="863"/>
      <c r="S189" s="863"/>
      <c r="T189" s="863"/>
      <c r="U189" s="863"/>
      <c r="V189" s="864"/>
      <c r="W189" s="40" t="s">
        <v>39</v>
      </c>
      <c r="X189" s="41">
        <f>IFERROR(X186/H186,"0")+IFERROR(X187/H187,"0")+IFERROR(X188/H188,"0")</f>
        <v>0</v>
      </c>
      <c r="Y189" s="41">
        <f>IFERROR(Y186/H186,"0")+IFERROR(Y187/H187,"0")+IFERROR(Y188/H188,"0")</f>
        <v>0</v>
      </c>
      <c r="Z189" s="41">
        <f>IFERROR(IF(Z186="",0,Z186),"0")+IFERROR(IF(Z187="",0,Z187),"0")+IFERROR(IF(Z188="",0,Z188),"0")</f>
        <v>0</v>
      </c>
      <c r="AA189" s="64"/>
      <c r="AB189" s="64"/>
      <c r="AC189" s="64"/>
    </row>
    <row r="190" spans="1:68" hidden="1" x14ac:dyDescent="0.2">
      <c r="A190" s="865"/>
      <c r="B190" s="865"/>
      <c r="C190" s="865"/>
      <c r="D190" s="865"/>
      <c r="E190" s="865"/>
      <c r="F190" s="865"/>
      <c r="G190" s="865"/>
      <c r="H190" s="865"/>
      <c r="I190" s="865"/>
      <c r="J190" s="865"/>
      <c r="K190" s="865"/>
      <c r="L190" s="865"/>
      <c r="M190" s="865"/>
      <c r="N190" s="865"/>
      <c r="O190" s="866"/>
      <c r="P190" s="862" t="s">
        <v>40</v>
      </c>
      <c r="Q190" s="863"/>
      <c r="R190" s="863"/>
      <c r="S190" s="863"/>
      <c r="T190" s="863"/>
      <c r="U190" s="863"/>
      <c r="V190" s="864"/>
      <c r="W190" s="40" t="s">
        <v>0</v>
      </c>
      <c r="X190" s="41">
        <f>IFERROR(SUM(X186:X188),"0")</f>
        <v>0</v>
      </c>
      <c r="Y190" s="41">
        <f>IFERROR(SUM(Y186:Y188),"0")</f>
        <v>0</v>
      </c>
      <c r="Z190" s="40"/>
      <c r="AA190" s="64"/>
      <c r="AB190" s="64"/>
      <c r="AC190" s="64"/>
    </row>
    <row r="191" spans="1:68" ht="27.75" hidden="1" customHeight="1" x14ac:dyDescent="0.2">
      <c r="A191" s="855" t="s">
        <v>362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52"/>
      <c r="AB191" s="52"/>
      <c r="AC191" s="52"/>
    </row>
    <row r="192" spans="1:68" ht="16.5" hidden="1" customHeight="1" x14ac:dyDescent="0.25">
      <c r="A192" s="856" t="s">
        <v>363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2"/>
      <c r="AB192" s="62"/>
      <c r="AC192" s="62"/>
    </row>
    <row r="193" spans="1:68" ht="14.25" hidden="1" customHeight="1" x14ac:dyDescent="0.25">
      <c r="A193" s="857" t="s">
        <v>193</v>
      </c>
      <c r="B193" s="857"/>
      <c r="C193" s="857"/>
      <c r="D193" s="857"/>
      <c r="E193" s="857"/>
      <c r="F193" s="857"/>
      <c r="G193" s="857"/>
      <c r="H193" s="857"/>
      <c r="I193" s="857"/>
      <c r="J193" s="857"/>
      <c r="K193" s="857"/>
      <c r="L193" s="857"/>
      <c r="M193" s="857"/>
      <c r="N193" s="857"/>
      <c r="O193" s="857"/>
      <c r="P193" s="857"/>
      <c r="Q193" s="857"/>
      <c r="R193" s="857"/>
      <c r="S193" s="857"/>
      <c r="T193" s="857"/>
      <c r="U193" s="857"/>
      <c r="V193" s="857"/>
      <c r="W193" s="857"/>
      <c r="X193" s="857"/>
      <c r="Y193" s="857"/>
      <c r="Z193" s="857"/>
      <c r="AA193" s="63"/>
      <c r="AB193" s="63"/>
      <c r="AC193" s="63"/>
    </row>
    <row r="194" spans="1:68" ht="27" hidden="1" customHeight="1" x14ac:dyDescent="0.25">
      <c r="A194" s="60" t="s">
        <v>364</v>
      </c>
      <c r="B194" s="60" t="s">
        <v>365</v>
      </c>
      <c r="C194" s="34">
        <v>4301020323</v>
      </c>
      <c r="D194" s="858">
        <v>4680115886223</v>
      </c>
      <c r="E194" s="858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960" t="s">
        <v>366</v>
      </c>
      <c r="Q194" s="860"/>
      <c r="R194" s="860"/>
      <c r="S194" s="860"/>
      <c r="T194" s="86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865"/>
      <c r="B195" s="865"/>
      <c r="C195" s="865"/>
      <c r="D195" s="865"/>
      <c r="E195" s="865"/>
      <c r="F195" s="865"/>
      <c r="G195" s="865"/>
      <c r="H195" s="865"/>
      <c r="I195" s="865"/>
      <c r="J195" s="865"/>
      <c r="K195" s="865"/>
      <c r="L195" s="865"/>
      <c r="M195" s="865"/>
      <c r="N195" s="865"/>
      <c r="O195" s="866"/>
      <c r="P195" s="862" t="s">
        <v>40</v>
      </c>
      <c r="Q195" s="863"/>
      <c r="R195" s="863"/>
      <c r="S195" s="863"/>
      <c r="T195" s="863"/>
      <c r="U195" s="863"/>
      <c r="V195" s="864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hidden="1" x14ac:dyDescent="0.2">
      <c r="A196" s="865"/>
      <c r="B196" s="865"/>
      <c r="C196" s="865"/>
      <c r="D196" s="865"/>
      <c r="E196" s="865"/>
      <c r="F196" s="865"/>
      <c r="G196" s="865"/>
      <c r="H196" s="865"/>
      <c r="I196" s="865"/>
      <c r="J196" s="865"/>
      <c r="K196" s="865"/>
      <c r="L196" s="865"/>
      <c r="M196" s="865"/>
      <c r="N196" s="865"/>
      <c r="O196" s="866"/>
      <c r="P196" s="862" t="s">
        <v>40</v>
      </c>
      <c r="Q196" s="863"/>
      <c r="R196" s="863"/>
      <c r="S196" s="863"/>
      <c r="T196" s="863"/>
      <c r="U196" s="863"/>
      <c r="V196" s="864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857" t="s">
        <v>78</v>
      </c>
      <c r="B197" s="857"/>
      <c r="C197" s="857"/>
      <c r="D197" s="857"/>
      <c r="E197" s="857"/>
      <c r="F197" s="857"/>
      <c r="G197" s="857"/>
      <c r="H197" s="857"/>
      <c r="I197" s="857"/>
      <c r="J197" s="857"/>
      <c r="K197" s="857"/>
      <c r="L197" s="857"/>
      <c r="M197" s="857"/>
      <c r="N197" s="857"/>
      <c r="O197" s="857"/>
      <c r="P197" s="857"/>
      <c r="Q197" s="857"/>
      <c r="R197" s="857"/>
      <c r="S197" s="857"/>
      <c r="T197" s="857"/>
      <c r="U197" s="857"/>
      <c r="V197" s="857"/>
      <c r="W197" s="857"/>
      <c r="X197" s="857"/>
      <c r="Y197" s="857"/>
      <c r="Z197" s="857"/>
      <c r="AA197" s="63"/>
      <c r="AB197" s="63"/>
      <c r="AC197" s="63"/>
    </row>
    <row r="198" spans="1:68" ht="27" hidden="1" customHeight="1" x14ac:dyDescent="0.25">
      <c r="A198" s="60" t="s">
        <v>368</v>
      </c>
      <c r="B198" s="60" t="s">
        <v>369</v>
      </c>
      <c r="C198" s="34">
        <v>4301031191</v>
      </c>
      <c r="D198" s="858">
        <v>4680115880993</v>
      </c>
      <c r="E198" s="858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0"/>
      <c r="R198" s="860"/>
      <c r="S198" s="860"/>
      <c r="T198" s="86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hidden="1" customHeight="1" x14ac:dyDescent="0.25">
      <c r="A199" s="60" t="s">
        <v>371</v>
      </c>
      <c r="B199" s="60" t="s">
        <v>372</v>
      </c>
      <c r="C199" s="34">
        <v>4301031204</v>
      </c>
      <c r="D199" s="858">
        <v>4680115881761</v>
      </c>
      <c r="E199" s="858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0"/>
      <c r="R199" s="860"/>
      <c r="S199" s="860"/>
      <c r="T199" s="86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hidden="1" customHeight="1" x14ac:dyDescent="0.25">
      <c r="A200" s="60" t="s">
        <v>374</v>
      </c>
      <c r="B200" s="60" t="s">
        <v>375</v>
      </c>
      <c r="C200" s="34">
        <v>4301031201</v>
      </c>
      <c r="D200" s="858">
        <v>4680115881563</v>
      </c>
      <c r="E200" s="858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0"/>
      <c r="R200" s="860"/>
      <c r="S200" s="860"/>
      <c r="T200" s="86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377</v>
      </c>
      <c r="B201" s="60" t="s">
        <v>378</v>
      </c>
      <c r="C201" s="34">
        <v>4301031199</v>
      </c>
      <c r="D201" s="858">
        <v>4680115880986</v>
      </c>
      <c r="E201" s="858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0"/>
      <c r="R201" s="860"/>
      <c r="S201" s="860"/>
      <c r="T201" s="86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379</v>
      </c>
      <c r="B202" s="60" t="s">
        <v>380</v>
      </c>
      <c r="C202" s="34">
        <v>4301031205</v>
      </c>
      <c r="D202" s="858">
        <v>4680115881785</v>
      </c>
      <c r="E202" s="858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0"/>
      <c r="R202" s="860"/>
      <c r="S202" s="860"/>
      <c r="T202" s="86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381</v>
      </c>
      <c r="B203" s="60" t="s">
        <v>382</v>
      </c>
      <c r="C203" s="34">
        <v>4301031202</v>
      </c>
      <c r="D203" s="858">
        <v>4680115881679</v>
      </c>
      <c r="E203" s="858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0"/>
      <c r="R203" s="860"/>
      <c r="S203" s="860"/>
      <c r="T203" s="86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383</v>
      </c>
      <c r="B204" s="60" t="s">
        <v>384</v>
      </c>
      <c r="C204" s="34">
        <v>4301031158</v>
      </c>
      <c r="D204" s="858">
        <v>4680115880191</v>
      </c>
      <c r="E204" s="858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0"/>
      <c r="R204" s="860"/>
      <c r="S204" s="860"/>
      <c r="T204" s="86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hidden="1" customHeight="1" x14ac:dyDescent="0.25">
      <c r="A205" s="60" t="s">
        <v>385</v>
      </c>
      <c r="B205" s="60" t="s">
        <v>386</v>
      </c>
      <c r="C205" s="34">
        <v>4301031245</v>
      </c>
      <c r="D205" s="858">
        <v>4680115883963</v>
      </c>
      <c r="E205" s="858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0"/>
      <c r="R205" s="860"/>
      <c r="S205" s="860"/>
      <c r="T205" s="86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hidden="1" x14ac:dyDescent="0.2">
      <c r="A206" s="865"/>
      <c r="B206" s="865"/>
      <c r="C206" s="865"/>
      <c r="D206" s="865"/>
      <c r="E206" s="865"/>
      <c r="F206" s="865"/>
      <c r="G206" s="865"/>
      <c r="H206" s="865"/>
      <c r="I206" s="865"/>
      <c r="J206" s="865"/>
      <c r="K206" s="865"/>
      <c r="L206" s="865"/>
      <c r="M206" s="865"/>
      <c r="N206" s="865"/>
      <c r="O206" s="866"/>
      <c r="P206" s="862" t="s">
        <v>40</v>
      </c>
      <c r="Q206" s="863"/>
      <c r="R206" s="863"/>
      <c r="S206" s="863"/>
      <c r="T206" s="863"/>
      <c r="U206" s="863"/>
      <c r="V206" s="864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865"/>
      <c r="B207" s="865"/>
      <c r="C207" s="865"/>
      <c r="D207" s="865"/>
      <c r="E207" s="865"/>
      <c r="F207" s="865"/>
      <c r="G207" s="865"/>
      <c r="H207" s="865"/>
      <c r="I207" s="865"/>
      <c r="J207" s="865"/>
      <c r="K207" s="865"/>
      <c r="L207" s="865"/>
      <c r="M207" s="865"/>
      <c r="N207" s="865"/>
      <c r="O207" s="866"/>
      <c r="P207" s="862" t="s">
        <v>40</v>
      </c>
      <c r="Q207" s="863"/>
      <c r="R207" s="863"/>
      <c r="S207" s="863"/>
      <c r="T207" s="863"/>
      <c r="U207" s="863"/>
      <c r="V207" s="864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6.5" hidden="1" customHeight="1" x14ac:dyDescent="0.25">
      <c r="A208" s="856" t="s">
        <v>388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2"/>
      <c r="AB208" s="62"/>
      <c r="AC208" s="62"/>
    </row>
    <row r="209" spans="1:68" ht="14.25" hidden="1" customHeight="1" x14ac:dyDescent="0.25">
      <c r="A209" s="857" t="s">
        <v>135</v>
      </c>
      <c r="B209" s="857"/>
      <c r="C209" s="857"/>
      <c r="D209" s="857"/>
      <c r="E209" s="857"/>
      <c r="F209" s="857"/>
      <c r="G209" s="857"/>
      <c r="H209" s="857"/>
      <c r="I209" s="857"/>
      <c r="J209" s="857"/>
      <c r="K209" s="857"/>
      <c r="L209" s="857"/>
      <c r="M209" s="857"/>
      <c r="N209" s="857"/>
      <c r="O209" s="857"/>
      <c r="P209" s="857"/>
      <c r="Q209" s="857"/>
      <c r="R209" s="857"/>
      <c r="S209" s="857"/>
      <c r="T209" s="857"/>
      <c r="U209" s="857"/>
      <c r="V209" s="857"/>
      <c r="W209" s="857"/>
      <c r="X209" s="857"/>
      <c r="Y209" s="857"/>
      <c r="Z209" s="857"/>
      <c r="AA209" s="63"/>
      <c r="AB209" s="63"/>
      <c r="AC209" s="63"/>
    </row>
    <row r="210" spans="1:68" ht="27" hidden="1" customHeight="1" x14ac:dyDescent="0.25">
      <c r="A210" s="60" t="s">
        <v>389</v>
      </c>
      <c r="B210" s="60" t="s">
        <v>390</v>
      </c>
      <c r="C210" s="34">
        <v>4301011450</v>
      </c>
      <c r="D210" s="858">
        <v>4680115881402</v>
      </c>
      <c r="E210" s="85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0"/>
      <c r="R210" s="860"/>
      <c r="S210" s="860"/>
      <c r="T210" s="86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hidden="1" customHeight="1" x14ac:dyDescent="0.25">
      <c r="A211" s="60" t="s">
        <v>392</v>
      </c>
      <c r="B211" s="60" t="s">
        <v>393</v>
      </c>
      <c r="C211" s="34">
        <v>4301011767</v>
      </c>
      <c r="D211" s="858">
        <v>4680115881396</v>
      </c>
      <c r="E211" s="858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0"/>
      <c r="R211" s="860"/>
      <c r="S211" s="860"/>
      <c r="T211" s="86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idden="1" x14ac:dyDescent="0.2">
      <c r="A212" s="865"/>
      <c r="B212" s="865"/>
      <c r="C212" s="865"/>
      <c r="D212" s="865"/>
      <c r="E212" s="865"/>
      <c r="F212" s="865"/>
      <c r="G212" s="865"/>
      <c r="H212" s="865"/>
      <c r="I212" s="865"/>
      <c r="J212" s="865"/>
      <c r="K212" s="865"/>
      <c r="L212" s="865"/>
      <c r="M212" s="865"/>
      <c r="N212" s="865"/>
      <c r="O212" s="866"/>
      <c r="P212" s="862" t="s">
        <v>40</v>
      </c>
      <c r="Q212" s="863"/>
      <c r="R212" s="863"/>
      <c r="S212" s="863"/>
      <c r="T212" s="863"/>
      <c r="U212" s="863"/>
      <c r="V212" s="864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hidden="1" x14ac:dyDescent="0.2">
      <c r="A213" s="865"/>
      <c r="B213" s="865"/>
      <c r="C213" s="865"/>
      <c r="D213" s="865"/>
      <c r="E213" s="865"/>
      <c r="F213" s="865"/>
      <c r="G213" s="865"/>
      <c r="H213" s="865"/>
      <c r="I213" s="865"/>
      <c r="J213" s="865"/>
      <c r="K213" s="865"/>
      <c r="L213" s="865"/>
      <c r="M213" s="865"/>
      <c r="N213" s="865"/>
      <c r="O213" s="866"/>
      <c r="P213" s="862" t="s">
        <v>40</v>
      </c>
      <c r="Q213" s="863"/>
      <c r="R213" s="863"/>
      <c r="S213" s="863"/>
      <c r="T213" s="863"/>
      <c r="U213" s="863"/>
      <c r="V213" s="864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hidden="1" customHeight="1" x14ac:dyDescent="0.25">
      <c r="A214" s="857" t="s">
        <v>193</v>
      </c>
      <c r="B214" s="857"/>
      <c r="C214" s="857"/>
      <c r="D214" s="857"/>
      <c r="E214" s="857"/>
      <c r="F214" s="857"/>
      <c r="G214" s="857"/>
      <c r="H214" s="857"/>
      <c r="I214" s="857"/>
      <c r="J214" s="857"/>
      <c r="K214" s="857"/>
      <c r="L214" s="857"/>
      <c r="M214" s="857"/>
      <c r="N214" s="857"/>
      <c r="O214" s="857"/>
      <c r="P214" s="857"/>
      <c r="Q214" s="857"/>
      <c r="R214" s="857"/>
      <c r="S214" s="857"/>
      <c r="T214" s="857"/>
      <c r="U214" s="857"/>
      <c r="V214" s="857"/>
      <c r="W214" s="857"/>
      <c r="X214" s="857"/>
      <c r="Y214" s="857"/>
      <c r="Z214" s="857"/>
      <c r="AA214" s="63"/>
      <c r="AB214" s="63"/>
      <c r="AC214" s="63"/>
    </row>
    <row r="215" spans="1:68" ht="16.5" hidden="1" customHeight="1" x14ac:dyDescent="0.25">
      <c r="A215" s="60" t="s">
        <v>394</v>
      </c>
      <c r="B215" s="60" t="s">
        <v>395</v>
      </c>
      <c r="C215" s="34">
        <v>4301020262</v>
      </c>
      <c r="D215" s="858">
        <v>4680115882935</v>
      </c>
      <c r="E215" s="858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0"/>
      <c r="R215" s="860"/>
      <c r="S215" s="860"/>
      <c r="T215" s="861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hidden="1" customHeight="1" x14ac:dyDescent="0.25">
      <c r="A216" s="60" t="s">
        <v>397</v>
      </c>
      <c r="B216" s="60" t="s">
        <v>398</v>
      </c>
      <c r="C216" s="34">
        <v>4301020220</v>
      </c>
      <c r="D216" s="858">
        <v>4680115880764</v>
      </c>
      <c r="E216" s="858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0"/>
      <c r="R216" s="860"/>
      <c r="S216" s="860"/>
      <c r="T216" s="861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idden="1" x14ac:dyDescent="0.2">
      <c r="A217" s="865"/>
      <c r="B217" s="865"/>
      <c r="C217" s="865"/>
      <c r="D217" s="865"/>
      <c r="E217" s="865"/>
      <c r="F217" s="865"/>
      <c r="G217" s="865"/>
      <c r="H217" s="865"/>
      <c r="I217" s="865"/>
      <c r="J217" s="865"/>
      <c r="K217" s="865"/>
      <c r="L217" s="865"/>
      <c r="M217" s="865"/>
      <c r="N217" s="865"/>
      <c r="O217" s="866"/>
      <c r="P217" s="862" t="s">
        <v>40</v>
      </c>
      <c r="Q217" s="863"/>
      <c r="R217" s="863"/>
      <c r="S217" s="863"/>
      <c r="T217" s="863"/>
      <c r="U217" s="863"/>
      <c r="V217" s="864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hidden="1" x14ac:dyDescent="0.2">
      <c r="A218" s="865"/>
      <c r="B218" s="865"/>
      <c r="C218" s="865"/>
      <c r="D218" s="865"/>
      <c r="E218" s="865"/>
      <c r="F218" s="865"/>
      <c r="G218" s="865"/>
      <c r="H218" s="865"/>
      <c r="I218" s="865"/>
      <c r="J218" s="865"/>
      <c r="K218" s="865"/>
      <c r="L218" s="865"/>
      <c r="M218" s="865"/>
      <c r="N218" s="865"/>
      <c r="O218" s="866"/>
      <c r="P218" s="862" t="s">
        <v>40</v>
      </c>
      <c r="Q218" s="863"/>
      <c r="R218" s="863"/>
      <c r="S218" s="863"/>
      <c r="T218" s="863"/>
      <c r="U218" s="863"/>
      <c r="V218" s="864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hidden="1" customHeight="1" x14ac:dyDescent="0.25">
      <c r="A219" s="857" t="s">
        <v>78</v>
      </c>
      <c r="B219" s="857"/>
      <c r="C219" s="857"/>
      <c r="D219" s="857"/>
      <c r="E219" s="857"/>
      <c r="F219" s="857"/>
      <c r="G219" s="857"/>
      <c r="H219" s="857"/>
      <c r="I219" s="857"/>
      <c r="J219" s="857"/>
      <c r="K219" s="857"/>
      <c r="L219" s="857"/>
      <c r="M219" s="857"/>
      <c r="N219" s="857"/>
      <c r="O219" s="857"/>
      <c r="P219" s="857"/>
      <c r="Q219" s="857"/>
      <c r="R219" s="857"/>
      <c r="S219" s="857"/>
      <c r="T219" s="857"/>
      <c r="U219" s="857"/>
      <c r="V219" s="857"/>
      <c r="W219" s="857"/>
      <c r="X219" s="857"/>
      <c r="Y219" s="857"/>
      <c r="Z219" s="857"/>
      <c r="AA219" s="63"/>
      <c r="AB219" s="63"/>
      <c r="AC219" s="63"/>
    </row>
    <row r="220" spans="1:68" ht="27" hidden="1" customHeight="1" x14ac:dyDescent="0.25">
      <c r="A220" s="60" t="s">
        <v>399</v>
      </c>
      <c r="B220" s="60" t="s">
        <v>400</v>
      </c>
      <c r="C220" s="34">
        <v>4301031224</v>
      </c>
      <c r="D220" s="858">
        <v>4680115882683</v>
      </c>
      <c r="E220" s="858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0"/>
      <c r="R220" s="860"/>
      <c r="S220" s="860"/>
      <c r="T220" s="86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ref="Y220:Y227" si="41">IFERROR(IF(X220="",0,CEILING((X220/$H220),1)*$H220),"")</f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0</v>
      </c>
      <c r="BN220" s="75">
        <f t="shared" ref="BN220:BN227" si="43">IFERROR(Y220*I220/H220,"0")</f>
        <v>0</v>
      </c>
      <c r="BO220" s="75">
        <f t="shared" ref="BO220:BO227" si="44">IFERROR(1/J220*(X220/H220),"0")</f>
        <v>0</v>
      </c>
      <c r="BP220" s="75">
        <f t="shared" ref="BP220:BP227" si="45">IFERROR(1/J220*(Y220/H220),"0")</f>
        <v>0</v>
      </c>
    </row>
    <row r="221" spans="1:68" ht="27" hidden="1" customHeight="1" x14ac:dyDescent="0.25">
      <c r="A221" s="60" t="s">
        <v>402</v>
      </c>
      <c r="B221" s="60" t="s">
        <v>403</v>
      </c>
      <c r="C221" s="34">
        <v>4301031230</v>
      </c>
      <c r="D221" s="858">
        <v>4680115882690</v>
      </c>
      <c r="E221" s="858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0"/>
      <c r="R221" s="860"/>
      <c r="S221" s="860"/>
      <c r="T221" s="86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hidden="1" customHeight="1" x14ac:dyDescent="0.25">
      <c r="A222" s="60" t="s">
        <v>405</v>
      </c>
      <c r="B222" s="60" t="s">
        <v>406</v>
      </c>
      <c r="C222" s="34">
        <v>4301031220</v>
      </c>
      <c r="D222" s="858">
        <v>4680115882669</v>
      </c>
      <c r="E222" s="858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0"/>
      <c r="R222" s="860"/>
      <c r="S222" s="860"/>
      <c r="T222" s="86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408</v>
      </c>
      <c r="B223" s="60" t="s">
        <v>409</v>
      </c>
      <c r="C223" s="34">
        <v>4301031221</v>
      </c>
      <c r="D223" s="858">
        <v>4680115882676</v>
      </c>
      <c r="E223" s="858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0"/>
      <c r="R223" s="860"/>
      <c r="S223" s="860"/>
      <c r="T223" s="86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411</v>
      </c>
      <c r="B224" s="60" t="s">
        <v>412</v>
      </c>
      <c r="C224" s="34">
        <v>4301031223</v>
      </c>
      <c r="D224" s="858">
        <v>4680115884014</v>
      </c>
      <c r="E224" s="858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0"/>
      <c r="R224" s="860"/>
      <c r="S224" s="860"/>
      <c r="T224" s="861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413</v>
      </c>
      <c r="B225" s="60" t="s">
        <v>414</v>
      </c>
      <c r="C225" s="34">
        <v>4301031222</v>
      </c>
      <c r="D225" s="858">
        <v>4680115884007</v>
      </c>
      <c r="E225" s="858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0"/>
      <c r="R225" s="860"/>
      <c r="S225" s="860"/>
      <c r="T225" s="861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hidden="1" customHeight="1" x14ac:dyDescent="0.25">
      <c r="A226" s="60" t="s">
        <v>415</v>
      </c>
      <c r="B226" s="60" t="s">
        <v>416</v>
      </c>
      <c r="C226" s="34">
        <v>4301031229</v>
      </c>
      <c r="D226" s="858">
        <v>4680115884038</v>
      </c>
      <c r="E226" s="858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0"/>
      <c r="R226" s="860"/>
      <c r="S226" s="860"/>
      <c r="T226" s="86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hidden="1" customHeight="1" x14ac:dyDescent="0.25">
      <c r="A227" s="60" t="s">
        <v>417</v>
      </c>
      <c r="B227" s="60" t="s">
        <v>418</v>
      </c>
      <c r="C227" s="34">
        <v>4301031225</v>
      </c>
      <c r="D227" s="858">
        <v>4680115884021</v>
      </c>
      <c r="E227" s="858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0"/>
      <c r="R227" s="860"/>
      <c r="S227" s="860"/>
      <c r="T227" s="86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hidden="1" x14ac:dyDescent="0.2">
      <c r="A228" s="865"/>
      <c r="B228" s="865"/>
      <c r="C228" s="865"/>
      <c r="D228" s="865"/>
      <c r="E228" s="865"/>
      <c r="F228" s="865"/>
      <c r="G228" s="865"/>
      <c r="H228" s="865"/>
      <c r="I228" s="865"/>
      <c r="J228" s="865"/>
      <c r="K228" s="865"/>
      <c r="L228" s="865"/>
      <c r="M228" s="865"/>
      <c r="N228" s="865"/>
      <c r="O228" s="866"/>
      <c r="P228" s="862" t="s">
        <v>40</v>
      </c>
      <c r="Q228" s="863"/>
      <c r="R228" s="863"/>
      <c r="S228" s="863"/>
      <c r="T228" s="863"/>
      <c r="U228" s="863"/>
      <c r="V228" s="864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0</v>
      </c>
      <c r="Y228" s="41">
        <f>IFERROR(Y220/H220,"0")+IFERROR(Y221/H221,"0")+IFERROR(Y222/H222,"0")+IFERROR(Y223/H223,"0")+IFERROR(Y224/H224,"0")+IFERROR(Y225/H225,"0")+IFERROR(Y226/H226,"0")+IFERROR(Y227/H227,"0")</f>
        <v>0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hidden="1" x14ac:dyDescent="0.2">
      <c r="A229" s="865"/>
      <c r="B229" s="865"/>
      <c r="C229" s="865"/>
      <c r="D229" s="865"/>
      <c r="E229" s="865"/>
      <c r="F229" s="865"/>
      <c r="G229" s="865"/>
      <c r="H229" s="865"/>
      <c r="I229" s="865"/>
      <c r="J229" s="865"/>
      <c r="K229" s="865"/>
      <c r="L229" s="865"/>
      <c r="M229" s="865"/>
      <c r="N229" s="865"/>
      <c r="O229" s="866"/>
      <c r="P229" s="862" t="s">
        <v>40</v>
      </c>
      <c r="Q229" s="863"/>
      <c r="R229" s="863"/>
      <c r="S229" s="863"/>
      <c r="T229" s="863"/>
      <c r="U229" s="863"/>
      <c r="V229" s="864"/>
      <c r="W229" s="40" t="s">
        <v>0</v>
      </c>
      <c r="X229" s="41">
        <f>IFERROR(SUM(X220:X227),"0")</f>
        <v>0</v>
      </c>
      <c r="Y229" s="41">
        <f>IFERROR(SUM(Y220:Y227),"0")</f>
        <v>0</v>
      </c>
      <c r="Z229" s="40"/>
      <c r="AA229" s="64"/>
      <c r="AB229" s="64"/>
      <c r="AC229" s="64"/>
    </row>
    <row r="230" spans="1:68" ht="14.25" hidden="1" customHeight="1" x14ac:dyDescent="0.25">
      <c r="A230" s="857" t="s">
        <v>84</v>
      </c>
      <c r="B230" s="857"/>
      <c r="C230" s="857"/>
      <c r="D230" s="857"/>
      <c r="E230" s="857"/>
      <c r="F230" s="857"/>
      <c r="G230" s="857"/>
      <c r="H230" s="857"/>
      <c r="I230" s="857"/>
      <c r="J230" s="857"/>
      <c r="K230" s="857"/>
      <c r="L230" s="857"/>
      <c r="M230" s="857"/>
      <c r="N230" s="857"/>
      <c r="O230" s="857"/>
      <c r="P230" s="857"/>
      <c r="Q230" s="857"/>
      <c r="R230" s="857"/>
      <c r="S230" s="857"/>
      <c r="T230" s="857"/>
      <c r="U230" s="857"/>
      <c r="V230" s="857"/>
      <c r="W230" s="857"/>
      <c r="X230" s="857"/>
      <c r="Y230" s="857"/>
      <c r="Z230" s="857"/>
      <c r="AA230" s="63"/>
      <c r="AB230" s="63"/>
      <c r="AC230" s="63"/>
    </row>
    <row r="231" spans="1:68" ht="37.5" hidden="1" customHeight="1" x14ac:dyDescent="0.25">
      <c r="A231" s="60" t="s">
        <v>419</v>
      </c>
      <c r="B231" s="60" t="s">
        <v>420</v>
      </c>
      <c r="C231" s="34">
        <v>4301051408</v>
      </c>
      <c r="D231" s="858">
        <v>4680115881594</v>
      </c>
      <c r="E231" s="858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98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0"/>
      <c r="R231" s="860"/>
      <c r="S231" s="860"/>
      <c r="T231" s="86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hidden="1" customHeight="1" x14ac:dyDescent="0.25">
      <c r="A232" s="60" t="s">
        <v>422</v>
      </c>
      <c r="B232" s="60" t="s">
        <v>423</v>
      </c>
      <c r="C232" s="34">
        <v>4301051754</v>
      </c>
      <c r="D232" s="858">
        <v>4680115880962</v>
      </c>
      <c r="E232" s="858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0"/>
      <c r="R232" s="860"/>
      <c r="S232" s="860"/>
      <c r="T232" s="86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hidden="1" customHeight="1" x14ac:dyDescent="0.25">
      <c r="A233" s="60" t="s">
        <v>425</v>
      </c>
      <c r="B233" s="60" t="s">
        <v>426</v>
      </c>
      <c r="C233" s="34">
        <v>4301051411</v>
      </c>
      <c r="D233" s="858">
        <v>4680115881617</v>
      </c>
      <c r="E233" s="858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98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0"/>
      <c r="R233" s="860"/>
      <c r="S233" s="860"/>
      <c r="T233" s="86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hidden="1" customHeight="1" x14ac:dyDescent="0.25">
      <c r="A234" s="60" t="s">
        <v>428</v>
      </c>
      <c r="B234" s="60" t="s">
        <v>429</v>
      </c>
      <c r="C234" s="34">
        <v>4301051632</v>
      </c>
      <c r="D234" s="858">
        <v>4680115880573</v>
      </c>
      <c r="E234" s="858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0"/>
      <c r="R234" s="860"/>
      <c r="S234" s="860"/>
      <c r="T234" s="86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hidden="1" customHeight="1" x14ac:dyDescent="0.25">
      <c r="A235" s="60" t="s">
        <v>431</v>
      </c>
      <c r="B235" s="60" t="s">
        <v>432</v>
      </c>
      <c r="C235" s="34">
        <v>4301051407</v>
      </c>
      <c r="D235" s="858">
        <v>4680115882195</v>
      </c>
      <c r="E235" s="858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98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0"/>
      <c r="R235" s="860"/>
      <c r="S235" s="860"/>
      <c r="T235" s="86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hidden="1" customHeight="1" x14ac:dyDescent="0.25">
      <c r="A236" s="60" t="s">
        <v>434</v>
      </c>
      <c r="B236" s="60" t="s">
        <v>435</v>
      </c>
      <c r="C236" s="34">
        <v>4301051752</v>
      </c>
      <c r="D236" s="858">
        <v>4680115882607</v>
      </c>
      <c r="E236" s="858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0"/>
      <c r="R236" s="860"/>
      <c r="S236" s="860"/>
      <c r="T236" s="86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hidden="1" customHeight="1" x14ac:dyDescent="0.25">
      <c r="A237" s="60" t="s">
        <v>437</v>
      </c>
      <c r="B237" s="60" t="s">
        <v>438</v>
      </c>
      <c r="C237" s="34">
        <v>4301051630</v>
      </c>
      <c r="D237" s="858">
        <v>4680115880092</v>
      </c>
      <c r="E237" s="858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0"/>
      <c r="R237" s="860"/>
      <c r="S237" s="860"/>
      <c r="T237" s="86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hidden="1" customHeight="1" x14ac:dyDescent="0.25">
      <c r="A238" s="60" t="s">
        <v>440</v>
      </c>
      <c r="B238" s="60" t="s">
        <v>441</v>
      </c>
      <c r="C238" s="34">
        <v>4301051631</v>
      </c>
      <c r="D238" s="858">
        <v>4680115880221</v>
      </c>
      <c r="E238" s="858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0"/>
      <c r="R238" s="860"/>
      <c r="S238" s="860"/>
      <c r="T238" s="86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hidden="1" customHeight="1" x14ac:dyDescent="0.25">
      <c r="A239" s="60" t="s">
        <v>442</v>
      </c>
      <c r="B239" s="60" t="s">
        <v>443</v>
      </c>
      <c r="C239" s="34">
        <v>4301051749</v>
      </c>
      <c r="D239" s="858">
        <v>4680115882942</v>
      </c>
      <c r="E239" s="858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0"/>
      <c r="R239" s="860"/>
      <c r="S239" s="860"/>
      <c r="T239" s="86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hidden="1" customHeight="1" x14ac:dyDescent="0.25">
      <c r="A240" s="60" t="s">
        <v>445</v>
      </c>
      <c r="B240" s="60" t="s">
        <v>446</v>
      </c>
      <c r="C240" s="34">
        <v>4301051753</v>
      </c>
      <c r="D240" s="858">
        <v>4680115880504</v>
      </c>
      <c r="E240" s="858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990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0"/>
      <c r="R240" s="860"/>
      <c r="S240" s="860"/>
      <c r="T240" s="86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hidden="1" customHeight="1" x14ac:dyDescent="0.25">
      <c r="A241" s="60" t="s">
        <v>447</v>
      </c>
      <c r="B241" s="60" t="s">
        <v>448</v>
      </c>
      <c r="C241" s="34">
        <v>4301051410</v>
      </c>
      <c r="D241" s="858">
        <v>4680115882164</v>
      </c>
      <c r="E241" s="858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0"/>
      <c r="R241" s="860"/>
      <c r="S241" s="860"/>
      <c r="T241" s="86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hidden="1" x14ac:dyDescent="0.2">
      <c r="A242" s="865"/>
      <c r="B242" s="865"/>
      <c r="C242" s="865"/>
      <c r="D242" s="865"/>
      <c r="E242" s="865"/>
      <c r="F242" s="865"/>
      <c r="G242" s="865"/>
      <c r="H242" s="865"/>
      <c r="I242" s="865"/>
      <c r="J242" s="865"/>
      <c r="K242" s="865"/>
      <c r="L242" s="865"/>
      <c r="M242" s="865"/>
      <c r="N242" s="865"/>
      <c r="O242" s="866"/>
      <c r="P242" s="862" t="s">
        <v>40</v>
      </c>
      <c r="Q242" s="863"/>
      <c r="R242" s="863"/>
      <c r="S242" s="863"/>
      <c r="T242" s="863"/>
      <c r="U242" s="863"/>
      <c r="V242" s="864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865"/>
      <c r="B243" s="865"/>
      <c r="C243" s="865"/>
      <c r="D243" s="865"/>
      <c r="E243" s="865"/>
      <c r="F243" s="865"/>
      <c r="G243" s="865"/>
      <c r="H243" s="865"/>
      <c r="I243" s="865"/>
      <c r="J243" s="865"/>
      <c r="K243" s="865"/>
      <c r="L243" s="865"/>
      <c r="M243" s="865"/>
      <c r="N243" s="865"/>
      <c r="O243" s="866"/>
      <c r="P243" s="862" t="s">
        <v>40</v>
      </c>
      <c r="Q243" s="863"/>
      <c r="R243" s="863"/>
      <c r="S243" s="863"/>
      <c r="T243" s="863"/>
      <c r="U243" s="863"/>
      <c r="V243" s="864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hidden="1" customHeight="1" x14ac:dyDescent="0.25">
      <c r="A244" s="857" t="s">
        <v>240</v>
      </c>
      <c r="B244" s="857"/>
      <c r="C244" s="857"/>
      <c r="D244" s="857"/>
      <c r="E244" s="857"/>
      <c r="F244" s="857"/>
      <c r="G244" s="857"/>
      <c r="H244" s="857"/>
      <c r="I244" s="857"/>
      <c r="J244" s="857"/>
      <c r="K244" s="857"/>
      <c r="L244" s="857"/>
      <c r="M244" s="857"/>
      <c r="N244" s="857"/>
      <c r="O244" s="857"/>
      <c r="P244" s="857"/>
      <c r="Q244" s="857"/>
      <c r="R244" s="857"/>
      <c r="S244" s="857"/>
      <c r="T244" s="857"/>
      <c r="U244" s="857"/>
      <c r="V244" s="857"/>
      <c r="W244" s="857"/>
      <c r="X244" s="857"/>
      <c r="Y244" s="857"/>
      <c r="Z244" s="857"/>
      <c r="AA244" s="63"/>
      <c r="AB244" s="63"/>
      <c r="AC244" s="63"/>
    </row>
    <row r="245" spans="1:68" ht="16.5" hidden="1" customHeight="1" x14ac:dyDescent="0.25">
      <c r="A245" s="60" t="s">
        <v>450</v>
      </c>
      <c r="B245" s="60" t="s">
        <v>451</v>
      </c>
      <c r="C245" s="34">
        <v>4301060404</v>
      </c>
      <c r="D245" s="858">
        <v>4680115882874</v>
      </c>
      <c r="E245" s="858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0"/>
      <c r="R245" s="860"/>
      <c r="S245" s="860"/>
      <c r="T245" s="86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hidden="1" customHeight="1" x14ac:dyDescent="0.25">
      <c r="A246" s="60" t="s">
        <v>450</v>
      </c>
      <c r="B246" s="60" t="s">
        <v>453</v>
      </c>
      <c r="C246" s="34">
        <v>4301060360</v>
      </c>
      <c r="D246" s="858">
        <v>4680115882874</v>
      </c>
      <c r="E246" s="858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0"/>
      <c r="R246" s="860"/>
      <c r="S246" s="860"/>
      <c r="T246" s="861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455</v>
      </c>
      <c r="B247" s="60" t="s">
        <v>456</v>
      </c>
      <c r="C247" s="34">
        <v>4301060359</v>
      </c>
      <c r="D247" s="858">
        <v>4680115884434</v>
      </c>
      <c r="E247" s="858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9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0"/>
      <c r="R247" s="860"/>
      <c r="S247" s="860"/>
      <c r="T247" s="86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458</v>
      </c>
      <c r="B248" s="60" t="s">
        <v>459</v>
      </c>
      <c r="C248" s="34">
        <v>4301060375</v>
      </c>
      <c r="D248" s="858">
        <v>4680115880818</v>
      </c>
      <c r="E248" s="858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9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0"/>
      <c r="R248" s="860"/>
      <c r="S248" s="860"/>
      <c r="T248" s="86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hidden="1" customHeight="1" x14ac:dyDescent="0.25">
      <c r="A249" s="60" t="s">
        <v>461</v>
      </c>
      <c r="B249" s="60" t="s">
        <v>462</v>
      </c>
      <c r="C249" s="34">
        <v>4301060389</v>
      </c>
      <c r="D249" s="858">
        <v>4680115880801</v>
      </c>
      <c r="E249" s="858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0"/>
      <c r="R249" s="860"/>
      <c r="S249" s="860"/>
      <c r="T249" s="86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idden="1" x14ac:dyDescent="0.2">
      <c r="A250" s="865"/>
      <c r="B250" s="865"/>
      <c r="C250" s="865"/>
      <c r="D250" s="865"/>
      <c r="E250" s="865"/>
      <c r="F250" s="865"/>
      <c r="G250" s="865"/>
      <c r="H250" s="865"/>
      <c r="I250" s="865"/>
      <c r="J250" s="865"/>
      <c r="K250" s="865"/>
      <c r="L250" s="865"/>
      <c r="M250" s="865"/>
      <c r="N250" s="865"/>
      <c r="O250" s="866"/>
      <c r="P250" s="862" t="s">
        <v>40</v>
      </c>
      <c r="Q250" s="863"/>
      <c r="R250" s="863"/>
      <c r="S250" s="863"/>
      <c r="T250" s="863"/>
      <c r="U250" s="863"/>
      <c r="V250" s="864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hidden="1" x14ac:dyDescent="0.2">
      <c r="A251" s="865"/>
      <c r="B251" s="865"/>
      <c r="C251" s="865"/>
      <c r="D251" s="865"/>
      <c r="E251" s="865"/>
      <c r="F251" s="865"/>
      <c r="G251" s="865"/>
      <c r="H251" s="865"/>
      <c r="I251" s="865"/>
      <c r="J251" s="865"/>
      <c r="K251" s="865"/>
      <c r="L251" s="865"/>
      <c r="M251" s="865"/>
      <c r="N251" s="865"/>
      <c r="O251" s="866"/>
      <c r="P251" s="862" t="s">
        <v>40</v>
      </c>
      <c r="Q251" s="863"/>
      <c r="R251" s="863"/>
      <c r="S251" s="863"/>
      <c r="T251" s="863"/>
      <c r="U251" s="863"/>
      <c r="V251" s="864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hidden="1" customHeight="1" x14ac:dyDescent="0.25">
      <c r="A252" s="856" t="s">
        <v>464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2"/>
      <c r="AB252" s="62"/>
      <c r="AC252" s="62"/>
    </row>
    <row r="253" spans="1:68" ht="14.25" hidden="1" customHeight="1" x14ac:dyDescent="0.25">
      <c r="A253" s="857" t="s">
        <v>135</v>
      </c>
      <c r="B253" s="857"/>
      <c r="C253" s="857"/>
      <c r="D253" s="857"/>
      <c r="E253" s="857"/>
      <c r="F253" s="857"/>
      <c r="G253" s="857"/>
      <c r="H253" s="857"/>
      <c r="I253" s="857"/>
      <c r="J253" s="857"/>
      <c r="K253" s="857"/>
      <c r="L253" s="857"/>
      <c r="M253" s="857"/>
      <c r="N253" s="857"/>
      <c r="O253" s="857"/>
      <c r="P253" s="857"/>
      <c r="Q253" s="857"/>
      <c r="R253" s="857"/>
      <c r="S253" s="857"/>
      <c r="T253" s="857"/>
      <c r="U253" s="857"/>
      <c r="V253" s="857"/>
      <c r="W253" s="857"/>
      <c r="X253" s="857"/>
      <c r="Y253" s="857"/>
      <c r="Z253" s="857"/>
      <c r="AA253" s="63"/>
      <c r="AB253" s="63"/>
      <c r="AC253" s="63"/>
    </row>
    <row r="254" spans="1:68" ht="27" hidden="1" customHeight="1" x14ac:dyDescent="0.25">
      <c r="A254" s="60" t="s">
        <v>465</v>
      </c>
      <c r="B254" s="60" t="s">
        <v>466</v>
      </c>
      <c r="C254" s="34">
        <v>4301011945</v>
      </c>
      <c r="D254" s="858">
        <v>4680115884274</v>
      </c>
      <c r="E254" s="858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0"/>
      <c r="R254" s="860"/>
      <c r="S254" s="860"/>
      <c r="T254" s="86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hidden="1" customHeight="1" x14ac:dyDescent="0.25">
      <c r="A255" s="60" t="s">
        <v>465</v>
      </c>
      <c r="B255" s="60" t="s">
        <v>468</v>
      </c>
      <c r="C255" s="34">
        <v>4301011717</v>
      </c>
      <c r="D255" s="858">
        <v>4680115884274</v>
      </c>
      <c r="E255" s="858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0"/>
      <c r="R255" s="860"/>
      <c r="S255" s="860"/>
      <c r="T255" s="86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470</v>
      </c>
      <c r="B256" s="60" t="s">
        <v>471</v>
      </c>
      <c r="C256" s="34">
        <v>4301011719</v>
      </c>
      <c r="D256" s="858">
        <v>4680115884298</v>
      </c>
      <c r="E256" s="858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9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0"/>
      <c r="R256" s="860"/>
      <c r="S256" s="860"/>
      <c r="T256" s="86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473</v>
      </c>
      <c r="B257" s="60" t="s">
        <v>474</v>
      </c>
      <c r="C257" s="34">
        <v>4301011944</v>
      </c>
      <c r="D257" s="858">
        <v>4680115884250</v>
      </c>
      <c r="E257" s="858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0"/>
      <c r="R257" s="860"/>
      <c r="S257" s="860"/>
      <c r="T257" s="86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473</v>
      </c>
      <c r="B258" s="60" t="s">
        <v>475</v>
      </c>
      <c r="C258" s="34">
        <v>4301011733</v>
      </c>
      <c r="D258" s="858">
        <v>4680115884250</v>
      </c>
      <c r="E258" s="858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0"/>
      <c r="R258" s="860"/>
      <c r="S258" s="860"/>
      <c r="T258" s="86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477</v>
      </c>
      <c r="B259" s="60" t="s">
        <v>478</v>
      </c>
      <c r="C259" s="34">
        <v>4301011718</v>
      </c>
      <c r="D259" s="858">
        <v>4680115884281</v>
      </c>
      <c r="E259" s="85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0"/>
      <c r="R259" s="860"/>
      <c r="S259" s="860"/>
      <c r="T259" s="86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hidden="1" customHeight="1" x14ac:dyDescent="0.25">
      <c r="A260" s="60" t="s">
        <v>479</v>
      </c>
      <c r="B260" s="60" t="s">
        <v>480</v>
      </c>
      <c r="C260" s="34">
        <v>4301011720</v>
      </c>
      <c r="D260" s="858">
        <v>4680115884199</v>
      </c>
      <c r="E260" s="858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0"/>
      <c r="R260" s="860"/>
      <c r="S260" s="860"/>
      <c r="T260" s="86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hidden="1" customHeight="1" x14ac:dyDescent="0.25">
      <c r="A261" s="60" t="s">
        <v>481</v>
      </c>
      <c r="B261" s="60" t="s">
        <v>482</v>
      </c>
      <c r="C261" s="34">
        <v>4301011716</v>
      </c>
      <c r="D261" s="858">
        <v>4680115884267</v>
      </c>
      <c r="E261" s="85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0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0"/>
      <c r="R261" s="860"/>
      <c r="S261" s="860"/>
      <c r="T261" s="86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hidden="1" x14ac:dyDescent="0.2">
      <c r="A262" s="865"/>
      <c r="B262" s="865"/>
      <c r="C262" s="865"/>
      <c r="D262" s="865"/>
      <c r="E262" s="865"/>
      <c r="F262" s="865"/>
      <c r="G262" s="865"/>
      <c r="H262" s="865"/>
      <c r="I262" s="865"/>
      <c r="J262" s="865"/>
      <c r="K262" s="865"/>
      <c r="L262" s="865"/>
      <c r="M262" s="865"/>
      <c r="N262" s="865"/>
      <c r="O262" s="866"/>
      <c r="P262" s="862" t="s">
        <v>40</v>
      </c>
      <c r="Q262" s="863"/>
      <c r="R262" s="863"/>
      <c r="S262" s="863"/>
      <c r="T262" s="863"/>
      <c r="U262" s="863"/>
      <c r="V262" s="864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865"/>
      <c r="B263" s="865"/>
      <c r="C263" s="865"/>
      <c r="D263" s="865"/>
      <c r="E263" s="865"/>
      <c r="F263" s="865"/>
      <c r="G263" s="865"/>
      <c r="H263" s="865"/>
      <c r="I263" s="865"/>
      <c r="J263" s="865"/>
      <c r="K263" s="865"/>
      <c r="L263" s="865"/>
      <c r="M263" s="865"/>
      <c r="N263" s="865"/>
      <c r="O263" s="866"/>
      <c r="P263" s="862" t="s">
        <v>40</v>
      </c>
      <c r="Q263" s="863"/>
      <c r="R263" s="863"/>
      <c r="S263" s="863"/>
      <c r="T263" s="863"/>
      <c r="U263" s="863"/>
      <c r="V263" s="864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hidden="1" customHeight="1" x14ac:dyDescent="0.25">
      <c r="A264" s="856" t="s">
        <v>484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2"/>
      <c r="AB264" s="62"/>
      <c r="AC264" s="62"/>
    </row>
    <row r="265" spans="1:68" ht="14.25" hidden="1" customHeight="1" x14ac:dyDescent="0.25">
      <c r="A265" s="857" t="s">
        <v>135</v>
      </c>
      <c r="B265" s="857"/>
      <c r="C265" s="857"/>
      <c r="D265" s="857"/>
      <c r="E265" s="857"/>
      <c r="F265" s="857"/>
      <c r="G265" s="857"/>
      <c r="H265" s="857"/>
      <c r="I265" s="857"/>
      <c r="J265" s="857"/>
      <c r="K265" s="857"/>
      <c r="L265" s="857"/>
      <c r="M265" s="857"/>
      <c r="N265" s="857"/>
      <c r="O265" s="857"/>
      <c r="P265" s="857"/>
      <c r="Q265" s="857"/>
      <c r="R265" s="857"/>
      <c r="S265" s="857"/>
      <c r="T265" s="857"/>
      <c r="U265" s="857"/>
      <c r="V265" s="857"/>
      <c r="W265" s="857"/>
      <c r="X265" s="857"/>
      <c r="Y265" s="857"/>
      <c r="Z265" s="857"/>
      <c r="AA265" s="63"/>
      <c r="AB265" s="63"/>
      <c r="AC265" s="63"/>
    </row>
    <row r="266" spans="1:68" ht="27" hidden="1" customHeight="1" x14ac:dyDescent="0.25">
      <c r="A266" s="60" t="s">
        <v>485</v>
      </c>
      <c r="B266" s="60" t="s">
        <v>486</v>
      </c>
      <c r="C266" s="34">
        <v>4301011942</v>
      </c>
      <c r="D266" s="858">
        <v>4680115884137</v>
      </c>
      <c r="E266" s="858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0"/>
      <c r="R266" s="860"/>
      <c r="S266" s="860"/>
      <c r="T266" s="86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hidden="1" customHeight="1" x14ac:dyDescent="0.25">
      <c r="A267" s="60" t="s">
        <v>485</v>
      </c>
      <c r="B267" s="60" t="s">
        <v>487</v>
      </c>
      <c r="C267" s="34">
        <v>4301011826</v>
      </c>
      <c r="D267" s="858">
        <v>4680115884137</v>
      </c>
      <c r="E267" s="858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0"/>
      <c r="R267" s="860"/>
      <c r="S267" s="860"/>
      <c r="T267" s="86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489</v>
      </c>
      <c r="B268" s="60" t="s">
        <v>490</v>
      </c>
      <c r="C268" s="34">
        <v>4301011724</v>
      </c>
      <c r="D268" s="858">
        <v>4680115884236</v>
      </c>
      <c r="E268" s="858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0"/>
      <c r="R268" s="860"/>
      <c r="S268" s="860"/>
      <c r="T268" s="86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492</v>
      </c>
      <c r="B269" s="60" t="s">
        <v>493</v>
      </c>
      <c r="C269" s="34">
        <v>4301011941</v>
      </c>
      <c r="D269" s="858">
        <v>4680115884175</v>
      </c>
      <c r="E269" s="858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08" t="s">
        <v>494</v>
      </c>
      <c r="Q269" s="860"/>
      <c r="R269" s="860"/>
      <c r="S269" s="860"/>
      <c r="T269" s="86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492</v>
      </c>
      <c r="B270" s="60" t="s">
        <v>495</v>
      </c>
      <c r="C270" s="34">
        <v>4301011721</v>
      </c>
      <c r="D270" s="858">
        <v>4680115884175</v>
      </c>
      <c r="E270" s="858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0"/>
      <c r="R270" s="860"/>
      <c r="S270" s="860"/>
      <c r="T270" s="86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497</v>
      </c>
      <c r="B271" s="60" t="s">
        <v>498</v>
      </c>
      <c r="C271" s="34">
        <v>4301011824</v>
      </c>
      <c r="D271" s="858">
        <v>4680115884144</v>
      </c>
      <c r="E271" s="85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0"/>
      <c r="R271" s="860"/>
      <c r="S271" s="860"/>
      <c r="T271" s="86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499</v>
      </c>
      <c r="B272" s="60" t="s">
        <v>500</v>
      </c>
      <c r="C272" s="34">
        <v>4301011963</v>
      </c>
      <c r="D272" s="858">
        <v>4680115885288</v>
      </c>
      <c r="E272" s="858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0"/>
      <c r="R272" s="860"/>
      <c r="S272" s="860"/>
      <c r="T272" s="861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hidden="1" customHeight="1" x14ac:dyDescent="0.25">
      <c r="A273" s="60" t="s">
        <v>502</v>
      </c>
      <c r="B273" s="60" t="s">
        <v>503</v>
      </c>
      <c r="C273" s="34">
        <v>4301011726</v>
      </c>
      <c r="D273" s="858">
        <v>4680115884182</v>
      </c>
      <c r="E273" s="858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0"/>
      <c r="R273" s="860"/>
      <c r="S273" s="860"/>
      <c r="T273" s="861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hidden="1" customHeight="1" x14ac:dyDescent="0.25">
      <c r="A274" s="60" t="s">
        <v>504</v>
      </c>
      <c r="B274" s="60" t="s">
        <v>505</v>
      </c>
      <c r="C274" s="34">
        <v>4301011722</v>
      </c>
      <c r="D274" s="858">
        <v>4680115884205</v>
      </c>
      <c r="E274" s="858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0"/>
      <c r="R274" s="860"/>
      <c r="S274" s="860"/>
      <c r="T274" s="861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hidden="1" x14ac:dyDescent="0.2">
      <c r="A275" s="865"/>
      <c r="B275" s="865"/>
      <c r="C275" s="865"/>
      <c r="D275" s="865"/>
      <c r="E275" s="865"/>
      <c r="F275" s="865"/>
      <c r="G275" s="865"/>
      <c r="H275" s="865"/>
      <c r="I275" s="865"/>
      <c r="J275" s="865"/>
      <c r="K275" s="865"/>
      <c r="L275" s="865"/>
      <c r="M275" s="865"/>
      <c r="N275" s="865"/>
      <c r="O275" s="866"/>
      <c r="P275" s="862" t="s">
        <v>40</v>
      </c>
      <c r="Q275" s="863"/>
      <c r="R275" s="863"/>
      <c r="S275" s="863"/>
      <c r="T275" s="863"/>
      <c r="U275" s="863"/>
      <c r="V275" s="864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hidden="1" x14ac:dyDescent="0.2">
      <c r="A276" s="865"/>
      <c r="B276" s="865"/>
      <c r="C276" s="865"/>
      <c r="D276" s="865"/>
      <c r="E276" s="865"/>
      <c r="F276" s="865"/>
      <c r="G276" s="865"/>
      <c r="H276" s="865"/>
      <c r="I276" s="865"/>
      <c r="J276" s="865"/>
      <c r="K276" s="865"/>
      <c r="L276" s="865"/>
      <c r="M276" s="865"/>
      <c r="N276" s="865"/>
      <c r="O276" s="866"/>
      <c r="P276" s="862" t="s">
        <v>40</v>
      </c>
      <c r="Q276" s="863"/>
      <c r="R276" s="863"/>
      <c r="S276" s="863"/>
      <c r="T276" s="863"/>
      <c r="U276" s="863"/>
      <c r="V276" s="864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hidden="1" customHeight="1" x14ac:dyDescent="0.25">
      <c r="A277" s="857" t="s">
        <v>193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3"/>
      <c r="AB277" s="63"/>
      <c r="AC277" s="63"/>
    </row>
    <row r="278" spans="1:68" ht="27" hidden="1" customHeight="1" x14ac:dyDescent="0.25">
      <c r="A278" s="60" t="s">
        <v>506</v>
      </c>
      <c r="B278" s="60" t="s">
        <v>507</v>
      </c>
      <c r="C278" s="34">
        <v>4301020340</v>
      </c>
      <c r="D278" s="858">
        <v>4680115885721</v>
      </c>
      <c r="E278" s="858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14" t="s">
        <v>508</v>
      </c>
      <c r="Q278" s="860"/>
      <c r="R278" s="860"/>
      <c r="S278" s="860"/>
      <c r="T278" s="86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865"/>
      <c r="B279" s="865"/>
      <c r="C279" s="865"/>
      <c r="D279" s="865"/>
      <c r="E279" s="865"/>
      <c r="F279" s="865"/>
      <c r="G279" s="865"/>
      <c r="H279" s="865"/>
      <c r="I279" s="865"/>
      <c r="J279" s="865"/>
      <c r="K279" s="865"/>
      <c r="L279" s="865"/>
      <c r="M279" s="865"/>
      <c r="N279" s="865"/>
      <c r="O279" s="866"/>
      <c r="P279" s="862" t="s">
        <v>40</v>
      </c>
      <c r="Q279" s="863"/>
      <c r="R279" s="863"/>
      <c r="S279" s="863"/>
      <c r="T279" s="863"/>
      <c r="U279" s="863"/>
      <c r="V279" s="864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865"/>
      <c r="B280" s="865"/>
      <c r="C280" s="865"/>
      <c r="D280" s="865"/>
      <c r="E280" s="865"/>
      <c r="F280" s="865"/>
      <c r="G280" s="865"/>
      <c r="H280" s="865"/>
      <c r="I280" s="865"/>
      <c r="J280" s="865"/>
      <c r="K280" s="865"/>
      <c r="L280" s="865"/>
      <c r="M280" s="865"/>
      <c r="N280" s="865"/>
      <c r="O280" s="866"/>
      <c r="P280" s="862" t="s">
        <v>40</v>
      </c>
      <c r="Q280" s="863"/>
      <c r="R280" s="863"/>
      <c r="S280" s="863"/>
      <c r="T280" s="863"/>
      <c r="U280" s="863"/>
      <c r="V280" s="864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hidden="1" customHeight="1" x14ac:dyDescent="0.25">
      <c r="A281" s="856" t="s">
        <v>510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2"/>
      <c r="AB281" s="62"/>
      <c r="AC281" s="62"/>
    </row>
    <row r="282" spans="1:68" ht="14.25" hidden="1" customHeight="1" x14ac:dyDescent="0.25">
      <c r="A282" s="857" t="s">
        <v>135</v>
      </c>
      <c r="B282" s="857"/>
      <c r="C282" s="857"/>
      <c r="D282" s="857"/>
      <c r="E282" s="857"/>
      <c r="F282" s="857"/>
      <c r="G282" s="857"/>
      <c r="H282" s="857"/>
      <c r="I282" s="857"/>
      <c r="J282" s="857"/>
      <c r="K282" s="857"/>
      <c r="L282" s="857"/>
      <c r="M282" s="857"/>
      <c r="N282" s="857"/>
      <c r="O282" s="857"/>
      <c r="P282" s="857"/>
      <c r="Q282" s="857"/>
      <c r="R282" s="857"/>
      <c r="S282" s="857"/>
      <c r="T282" s="857"/>
      <c r="U282" s="857"/>
      <c r="V282" s="857"/>
      <c r="W282" s="857"/>
      <c r="X282" s="857"/>
      <c r="Y282" s="857"/>
      <c r="Z282" s="857"/>
      <c r="AA282" s="63"/>
      <c r="AB282" s="63"/>
      <c r="AC282" s="63"/>
    </row>
    <row r="283" spans="1:68" ht="27" hidden="1" customHeight="1" x14ac:dyDescent="0.25">
      <c r="A283" s="60" t="s">
        <v>511</v>
      </c>
      <c r="B283" s="60" t="s">
        <v>512</v>
      </c>
      <c r="C283" s="34">
        <v>4301011322</v>
      </c>
      <c r="D283" s="858">
        <v>4607091387452</v>
      </c>
      <c r="E283" s="85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0"/>
      <c r="R283" s="860"/>
      <c r="S283" s="860"/>
      <c r="T283" s="86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hidden="1" customHeight="1" x14ac:dyDescent="0.25">
      <c r="A284" s="60" t="s">
        <v>514</v>
      </c>
      <c r="B284" s="60" t="s">
        <v>515</v>
      </c>
      <c r="C284" s="34">
        <v>4301011855</v>
      </c>
      <c r="D284" s="858">
        <v>4680115885837</v>
      </c>
      <c r="E284" s="85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0"/>
      <c r="R284" s="860"/>
      <c r="S284" s="860"/>
      <c r="T284" s="86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hidden="1" customHeight="1" x14ac:dyDescent="0.25">
      <c r="A285" s="60" t="s">
        <v>517</v>
      </c>
      <c r="B285" s="60" t="s">
        <v>518</v>
      </c>
      <c r="C285" s="34">
        <v>4301011910</v>
      </c>
      <c r="D285" s="858">
        <v>4680115885806</v>
      </c>
      <c r="E285" s="858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7" t="s">
        <v>519</v>
      </c>
      <c r="Q285" s="860"/>
      <c r="R285" s="860"/>
      <c r="S285" s="860"/>
      <c r="T285" s="86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hidden="1" customHeight="1" x14ac:dyDescent="0.25">
      <c r="A286" s="60" t="s">
        <v>517</v>
      </c>
      <c r="B286" s="60" t="s">
        <v>521</v>
      </c>
      <c r="C286" s="34">
        <v>4301011850</v>
      </c>
      <c r="D286" s="858">
        <v>4680115885806</v>
      </c>
      <c r="E286" s="858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0"/>
      <c r="R286" s="860"/>
      <c r="S286" s="860"/>
      <c r="T286" s="86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hidden="1" customHeight="1" x14ac:dyDescent="0.25">
      <c r="A287" s="60" t="s">
        <v>523</v>
      </c>
      <c r="B287" s="60" t="s">
        <v>524</v>
      </c>
      <c r="C287" s="34">
        <v>4301011313</v>
      </c>
      <c r="D287" s="858">
        <v>4607091385984</v>
      </c>
      <c r="E287" s="858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0"/>
      <c r="R287" s="860"/>
      <c r="S287" s="860"/>
      <c r="T287" s="86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hidden="1" customHeight="1" x14ac:dyDescent="0.25">
      <c r="A288" s="60" t="s">
        <v>526</v>
      </c>
      <c r="B288" s="60" t="s">
        <v>527</v>
      </c>
      <c r="C288" s="34">
        <v>4301011853</v>
      </c>
      <c r="D288" s="858">
        <v>4680115885851</v>
      </c>
      <c r="E288" s="858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0"/>
      <c r="R288" s="860"/>
      <c r="S288" s="860"/>
      <c r="T288" s="86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529</v>
      </c>
      <c r="B289" s="60" t="s">
        <v>530</v>
      </c>
      <c r="C289" s="34">
        <v>4301011319</v>
      </c>
      <c r="D289" s="858">
        <v>4607091387469</v>
      </c>
      <c r="E289" s="858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2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0"/>
      <c r="R289" s="860"/>
      <c r="S289" s="860"/>
      <c r="T289" s="86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hidden="1" customHeight="1" x14ac:dyDescent="0.25">
      <c r="A290" s="60" t="s">
        <v>532</v>
      </c>
      <c r="B290" s="60" t="s">
        <v>533</v>
      </c>
      <c r="C290" s="34">
        <v>4301011852</v>
      </c>
      <c r="D290" s="858">
        <v>4680115885844</v>
      </c>
      <c r="E290" s="858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0"/>
      <c r="R290" s="860"/>
      <c r="S290" s="860"/>
      <c r="T290" s="86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hidden="1" customHeight="1" x14ac:dyDescent="0.25">
      <c r="A291" s="60" t="s">
        <v>534</v>
      </c>
      <c r="B291" s="60" t="s">
        <v>535</v>
      </c>
      <c r="C291" s="34">
        <v>4301011316</v>
      </c>
      <c r="D291" s="858">
        <v>4607091387438</v>
      </c>
      <c r="E291" s="858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0"/>
      <c r="R291" s="860"/>
      <c r="S291" s="860"/>
      <c r="T291" s="86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hidden="1" customHeight="1" x14ac:dyDescent="0.25">
      <c r="A292" s="60" t="s">
        <v>537</v>
      </c>
      <c r="B292" s="60" t="s">
        <v>538</v>
      </c>
      <c r="C292" s="34">
        <v>4301011851</v>
      </c>
      <c r="D292" s="858">
        <v>4680115885820</v>
      </c>
      <c r="E292" s="858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0"/>
      <c r="R292" s="860"/>
      <c r="S292" s="860"/>
      <c r="T292" s="86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idden="1" x14ac:dyDescent="0.2">
      <c r="A293" s="865"/>
      <c r="B293" s="865"/>
      <c r="C293" s="865"/>
      <c r="D293" s="865"/>
      <c r="E293" s="865"/>
      <c r="F293" s="865"/>
      <c r="G293" s="865"/>
      <c r="H293" s="865"/>
      <c r="I293" s="865"/>
      <c r="J293" s="865"/>
      <c r="K293" s="865"/>
      <c r="L293" s="865"/>
      <c r="M293" s="865"/>
      <c r="N293" s="865"/>
      <c r="O293" s="866"/>
      <c r="P293" s="862" t="s">
        <v>40</v>
      </c>
      <c r="Q293" s="863"/>
      <c r="R293" s="863"/>
      <c r="S293" s="863"/>
      <c r="T293" s="863"/>
      <c r="U293" s="863"/>
      <c r="V293" s="864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65"/>
      <c r="B294" s="865"/>
      <c r="C294" s="865"/>
      <c r="D294" s="865"/>
      <c r="E294" s="865"/>
      <c r="F294" s="865"/>
      <c r="G294" s="865"/>
      <c r="H294" s="865"/>
      <c r="I294" s="865"/>
      <c r="J294" s="865"/>
      <c r="K294" s="865"/>
      <c r="L294" s="865"/>
      <c r="M294" s="865"/>
      <c r="N294" s="865"/>
      <c r="O294" s="866"/>
      <c r="P294" s="862" t="s">
        <v>40</v>
      </c>
      <c r="Q294" s="863"/>
      <c r="R294" s="863"/>
      <c r="S294" s="863"/>
      <c r="T294" s="863"/>
      <c r="U294" s="863"/>
      <c r="V294" s="864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56" t="s">
        <v>539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2"/>
      <c r="AB295" s="62"/>
      <c r="AC295" s="62"/>
    </row>
    <row r="296" spans="1:68" ht="14.25" hidden="1" customHeight="1" x14ac:dyDescent="0.25">
      <c r="A296" s="857" t="s">
        <v>135</v>
      </c>
      <c r="B296" s="857"/>
      <c r="C296" s="857"/>
      <c r="D296" s="857"/>
      <c r="E296" s="857"/>
      <c r="F296" s="857"/>
      <c r="G296" s="857"/>
      <c r="H296" s="857"/>
      <c r="I296" s="857"/>
      <c r="J296" s="857"/>
      <c r="K296" s="857"/>
      <c r="L296" s="857"/>
      <c r="M296" s="857"/>
      <c r="N296" s="857"/>
      <c r="O296" s="857"/>
      <c r="P296" s="857"/>
      <c r="Q296" s="857"/>
      <c r="R296" s="857"/>
      <c r="S296" s="857"/>
      <c r="T296" s="857"/>
      <c r="U296" s="857"/>
      <c r="V296" s="857"/>
      <c r="W296" s="857"/>
      <c r="X296" s="857"/>
      <c r="Y296" s="857"/>
      <c r="Z296" s="857"/>
      <c r="AA296" s="63"/>
      <c r="AB296" s="63"/>
      <c r="AC296" s="63"/>
    </row>
    <row r="297" spans="1:68" ht="27" hidden="1" customHeight="1" x14ac:dyDescent="0.25">
      <c r="A297" s="60" t="s">
        <v>540</v>
      </c>
      <c r="B297" s="60" t="s">
        <v>541</v>
      </c>
      <c r="C297" s="34">
        <v>4301011876</v>
      </c>
      <c r="D297" s="858">
        <v>4680115885707</v>
      </c>
      <c r="E297" s="858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10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0"/>
      <c r="R297" s="860"/>
      <c r="S297" s="860"/>
      <c r="T297" s="86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865"/>
      <c r="B298" s="865"/>
      <c r="C298" s="865"/>
      <c r="D298" s="865"/>
      <c r="E298" s="865"/>
      <c r="F298" s="865"/>
      <c r="G298" s="865"/>
      <c r="H298" s="865"/>
      <c r="I298" s="865"/>
      <c r="J298" s="865"/>
      <c r="K298" s="865"/>
      <c r="L298" s="865"/>
      <c r="M298" s="865"/>
      <c r="N298" s="865"/>
      <c r="O298" s="866"/>
      <c r="P298" s="862" t="s">
        <v>40</v>
      </c>
      <c r="Q298" s="863"/>
      <c r="R298" s="863"/>
      <c r="S298" s="863"/>
      <c r="T298" s="863"/>
      <c r="U298" s="863"/>
      <c r="V298" s="864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865"/>
      <c r="B299" s="865"/>
      <c r="C299" s="865"/>
      <c r="D299" s="865"/>
      <c r="E299" s="865"/>
      <c r="F299" s="865"/>
      <c r="G299" s="865"/>
      <c r="H299" s="865"/>
      <c r="I299" s="865"/>
      <c r="J299" s="865"/>
      <c r="K299" s="865"/>
      <c r="L299" s="865"/>
      <c r="M299" s="865"/>
      <c r="N299" s="865"/>
      <c r="O299" s="866"/>
      <c r="P299" s="862" t="s">
        <v>40</v>
      </c>
      <c r="Q299" s="863"/>
      <c r="R299" s="863"/>
      <c r="S299" s="863"/>
      <c r="T299" s="863"/>
      <c r="U299" s="863"/>
      <c r="V299" s="864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hidden="1" customHeight="1" x14ac:dyDescent="0.25">
      <c r="A300" s="856" t="s">
        <v>542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2"/>
      <c r="AB300" s="62"/>
      <c r="AC300" s="62"/>
    </row>
    <row r="301" spans="1:68" ht="14.25" hidden="1" customHeight="1" x14ac:dyDescent="0.25">
      <c r="A301" s="857" t="s">
        <v>135</v>
      </c>
      <c r="B301" s="857"/>
      <c r="C301" s="857"/>
      <c r="D301" s="857"/>
      <c r="E301" s="857"/>
      <c r="F301" s="857"/>
      <c r="G301" s="857"/>
      <c r="H301" s="857"/>
      <c r="I301" s="857"/>
      <c r="J301" s="857"/>
      <c r="K301" s="857"/>
      <c r="L301" s="857"/>
      <c r="M301" s="857"/>
      <c r="N301" s="857"/>
      <c r="O301" s="857"/>
      <c r="P301" s="857"/>
      <c r="Q301" s="857"/>
      <c r="R301" s="857"/>
      <c r="S301" s="857"/>
      <c r="T301" s="857"/>
      <c r="U301" s="857"/>
      <c r="V301" s="857"/>
      <c r="W301" s="857"/>
      <c r="X301" s="857"/>
      <c r="Y301" s="857"/>
      <c r="Z301" s="857"/>
      <c r="AA301" s="63"/>
      <c r="AB301" s="63"/>
      <c r="AC301" s="63"/>
    </row>
    <row r="302" spans="1:68" ht="27" hidden="1" customHeight="1" x14ac:dyDescent="0.25">
      <c r="A302" s="60" t="s">
        <v>543</v>
      </c>
      <c r="B302" s="60" t="s">
        <v>544</v>
      </c>
      <c r="C302" s="34">
        <v>4301011223</v>
      </c>
      <c r="D302" s="858">
        <v>4607091383423</v>
      </c>
      <c r="E302" s="858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10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0"/>
      <c r="R302" s="860"/>
      <c r="S302" s="860"/>
      <c r="T302" s="86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hidden="1" customHeight="1" x14ac:dyDescent="0.25">
      <c r="A303" s="60" t="s">
        <v>545</v>
      </c>
      <c r="B303" s="60" t="s">
        <v>546</v>
      </c>
      <c r="C303" s="34">
        <v>4301011879</v>
      </c>
      <c r="D303" s="858">
        <v>4680115885691</v>
      </c>
      <c r="E303" s="858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0"/>
      <c r="R303" s="860"/>
      <c r="S303" s="860"/>
      <c r="T303" s="86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hidden="1" customHeight="1" x14ac:dyDescent="0.25">
      <c r="A304" s="60" t="s">
        <v>548</v>
      </c>
      <c r="B304" s="60" t="s">
        <v>549</v>
      </c>
      <c r="C304" s="34">
        <v>4301011878</v>
      </c>
      <c r="D304" s="858">
        <v>4680115885660</v>
      </c>
      <c r="E304" s="858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10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0"/>
      <c r="R304" s="860"/>
      <c r="S304" s="860"/>
      <c r="T304" s="86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idden="1" x14ac:dyDescent="0.2">
      <c r="A305" s="865"/>
      <c r="B305" s="865"/>
      <c r="C305" s="865"/>
      <c r="D305" s="865"/>
      <c r="E305" s="865"/>
      <c r="F305" s="865"/>
      <c r="G305" s="865"/>
      <c r="H305" s="865"/>
      <c r="I305" s="865"/>
      <c r="J305" s="865"/>
      <c r="K305" s="865"/>
      <c r="L305" s="865"/>
      <c r="M305" s="865"/>
      <c r="N305" s="865"/>
      <c r="O305" s="866"/>
      <c r="P305" s="862" t="s">
        <v>40</v>
      </c>
      <c r="Q305" s="863"/>
      <c r="R305" s="863"/>
      <c r="S305" s="863"/>
      <c r="T305" s="863"/>
      <c r="U305" s="863"/>
      <c r="V305" s="864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865"/>
      <c r="B306" s="865"/>
      <c r="C306" s="865"/>
      <c r="D306" s="865"/>
      <c r="E306" s="865"/>
      <c r="F306" s="865"/>
      <c r="G306" s="865"/>
      <c r="H306" s="865"/>
      <c r="I306" s="865"/>
      <c r="J306" s="865"/>
      <c r="K306" s="865"/>
      <c r="L306" s="865"/>
      <c r="M306" s="865"/>
      <c r="N306" s="865"/>
      <c r="O306" s="866"/>
      <c r="P306" s="862" t="s">
        <v>40</v>
      </c>
      <c r="Q306" s="863"/>
      <c r="R306" s="863"/>
      <c r="S306" s="863"/>
      <c r="T306" s="863"/>
      <c r="U306" s="863"/>
      <c r="V306" s="864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hidden="1" customHeight="1" x14ac:dyDescent="0.25">
      <c r="A307" s="856" t="s">
        <v>551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2"/>
      <c r="AB307" s="62"/>
      <c r="AC307" s="62"/>
    </row>
    <row r="308" spans="1:68" ht="14.25" hidden="1" customHeight="1" x14ac:dyDescent="0.25">
      <c r="A308" s="857" t="s">
        <v>84</v>
      </c>
      <c r="B308" s="857"/>
      <c r="C308" s="857"/>
      <c r="D308" s="857"/>
      <c r="E308" s="857"/>
      <c r="F308" s="857"/>
      <c r="G308" s="857"/>
      <c r="H308" s="857"/>
      <c r="I308" s="857"/>
      <c r="J308" s="857"/>
      <c r="K308" s="857"/>
      <c r="L308" s="857"/>
      <c r="M308" s="857"/>
      <c r="N308" s="857"/>
      <c r="O308" s="857"/>
      <c r="P308" s="857"/>
      <c r="Q308" s="857"/>
      <c r="R308" s="857"/>
      <c r="S308" s="857"/>
      <c r="T308" s="857"/>
      <c r="U308" s="857"/>
      <c r="V308" s="857"/>
      <c r="W308" s="857"/>
      <c r="X308" s="857"/>
      <c r="Y308" s="857"/>
      <c r="Z308" s="857"/>
      <c r="AA308" s="63"/>
      <c r="AB308" s="63"/>
      <c r="AC308" s="63"/>
    </row>
    <row r="309" spans="1:68" ht="27" hidden="1" customHeight="1" x14ac:dyDescent="0.25">
      <c r="A309" s="60" t="s">
        <v>552</v>
      </c>
      <c r="B309" s="60" t="s">
        <v>553</v>
      </c>
      <c r="C309" s="34">
        <v>4301051409</v>
      </c>
      <c r="D309" s="858">
        <v>4680115881556</v>
      </c>
      <c r="E309" s="858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0"/>
      <c r="R309" s="860"/>
      <c r="S309" s="860"/>
      <c r="T309" s="86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hidden="1" customHeight="1" x14ac:dyDescent="0.25">
      <c r="A310" s="60" t="s">
        <v>555</v>
      </c>
      <c r="B310" s="60" t="s">
        <v>556</v>
      </c>
      <c r="C310" s="34">
        <v>4301051506</v>
      </c>
      <c r="D310" s="858">
        <v>4680115881037</v>
      </c>
      <c r="E310" s="858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10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0"/>
      <c r="R310" s="860"/>
      <c r="S310" s="860"/>
      <c r="T310" s="86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hidden="1" customHeight="1" x14ac:dyDescent="0.25">
      <c r="A311" s="60" t="s">
        <v>558</v>
      </c>
      <c r="B311" s="60" t="s">
        <v>559</v>
      </c>
      <c r="C311" s="34">
        <v>4301051893</v>
      </c>
      <c r="D311" s="858">
        <v>4680115886186</v>
      </c>
      <c r="E311" s="858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1031" t="s">
        <v>560</v>
      </c>
      <c r="Q311" s="860"/>
      <c r="R311" s="860"/>
      <c r="S311" s="860"/>
      <c r="T311" s="86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hidden="1" customHeight="1" x14ac:dyDescent="0.25">
      <c r="A312" s="60" t="s">
        <v>562</v>
      </c>
      <c r="B312" s="60" t="s">
        <v>563</v>
      </c>
      <c r="C312" s="34">
        <v>4301051487</v>
      </c>
      <c r="D312" s="858">
        <v>4680115881228</v>
      </c>
      <c r="E312" s="858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1032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0"/>
      <c r="R312" s="860"/>
      <c r="S312" s="860"/>
      <c r="T312" s="86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hidden="1" customHeight="1" x14ac:dyDescent="0.25">
      <c r="A313" s="60" t="s">
        <v>565</v>
      </c>
      <c r="B313" s="60" t="s">
        <v>566</v>
      </c>
      <c r="C313" s="34">
        <v>4301051384</v>
      </c>
      <c r="D313" s="858">
        <v>4680115881211</v>
      </c>
      <c r="E313" s="858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10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0"/>
      <c r="R313" s="860"/>
      <c r="S313" s="860"/>
      <c r="T313" s="86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hidden="1" customHeight="1" x14ac:dyDescent="0.25">
      <c r="A314" s="60" t="s">
        <v>567</v>
      </c>
      <c r="B314" s="60" t="s">
        <v>568</v>
      </c>
      <c r="C314" s="34">
        <v>4301051378</v>
      </c>
      <c r="D314" s="858">
        <v>4680115881020</v>
      </c>
      <c r="E314" s="858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1034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0"/>
      <c r="R314" s="860"/>
      <c r="S314" s="860"/>
      <c r="T314" s="861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hidden="1" x14ac:dyDescent="0.2">
      <c r="A315" s="865"/>
      <c r="B315" s="865"/>
      <c r="C315" s="865"/>
      <c r="D315" s="865"/>
      <c r="E315" s="865"/>
      <c r="F315" s="865"/>
      <c r="G315" s="865"/>
      <c r="H315" s="865"/>
      <c r="I315" s="865"/>
      <c r="J315" s="865"/>
      <c r="K315" s="865"/>
      <c r="L315" s="865"/>
      <c r="M315" s="865"/>
      <c r="N315" s="865"/>
      <c r="O315" s="866"/>
      <c r="P315" s="862" t="s">
        <v>40</v>
      </c>
      <c r="Q315" s="863"/>
      <c r="R315" s="863"/>
      <c r="S315" s="863"/>
      <c r="T315" s="863"/>
      <c r="U315" s="863"/>
      <c r="V315" s="864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hidden="1" x14ac:dyDescent="0.2">
      <c r="A316" s="865"/>
      <c r="B316" s="865"/>
      <c r="C316" s="865"/>
      <c r="D316" s="865"/>
      <c r="E316" s="865"/>
      <c r="F316" s="865"/>
      <c r="G316" s="865"/>
      <c r="H316" s="865"/>
      <c r="I316" s="865"/>
      <c r="J316" s="865"/>
      <c r="K316" s="865"/>
      <c r="L316" s="865"/>
      <c r="M316" s="865"/>
      <c r="N316" s="865"/>
      <c r="O316" s="866"/>
      <c r="P316" s="862" t="s">
        <v>40</v>
      </c>
      <c r="Q316" s="863"/>
      <c r="R316" s="863"/>
      <c r="S316" s="863"/>
      <c r="T316" s="863"/>
      <c r="U316" s="863"/>
      <c r="V316" s="864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hidden="1" customHeight="1" x14ac:dyDescent="0.25">
      <c r="A317" s="856" t="s">
        <v>570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2"/>
      <c r="AB317" s="62"/>
      <c r="AC317" s="62"/>
    </row>
    <row r="318" spans="1:68" ht="14.25" hidden="1" customHeight="1" x14ac:dyDescent="0.25">
      <c r="A318" s="857" t="s">
        <v>135</v>
      </c>
      <c r="B318" s="857"/>
      <c r="C318" s="857"/>
      <c r="D318" s="857"/>
      <c r="E318" s="857"/>
      <c r="F318" s="857"/>
      <c r="G318" s="857"/>
      <c r="H318" s="857"/>
      <c r="I318" s="857"/>
      <c r="J318" s="857"/>
      <c r="K318" s="857"/>
      <c r="L318" s="857"/>
      <c r="M318" s="857"/>
      <c r="N318" s="857"/>
      <c r="O318" s="857"/>
      <c r="P318" s="857"/>
      <c r="Q318" s="857"/>
      <c r="R318" s="857"/>
      <c r="S318" s="857"/>
      <c r="T318" s="857"/>
      <c r="U318" s="857"/>
      <c r="V318" s="857"/>
      <c r="W318" s="857"/>
      <c r="X318" s="857"/>
      <c r="Y318" s="857"/>
      <c r="Z318" s="857"/>
      <c r="AA318" s="63"/>
      <c r="AB318" s="63"/>
      <c r="AC318" s="63"/>
    </row>
    <row r="319" spans="1:68" ht="27" hidden="1" customHeight="1" x14ac:dyDescent="0.25">
      <c r="A319" s="60" t="s">
        <v>571</v>
      </c>
      <c r="B319" s="60" t="s">
        <v>572</v>
      </c>
      <c r="C319" s="34">
        <v>4301011306</v>
      </c>
      <c r="D319" s="858">
        <v>4607091389296</v>
      </c>
      <c r="E319" s="858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0"/>
      <c r="R319" s="860"/>
      <c r="S319" s="860"/>
      <c r="T319" s="86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865"/>
      <c r="B320" s="865"/>
      <c r="C320" s="865"/>
      <c r="D320" s="865"/>
      <c r="E320" s="865"/>
      <c r="F320" s="865"/>
      <c r="G320" s="865"/>
      <c r="H320" s="865"/>
      <c r="I320" s="865"/>
      <c r="J320" s="865"/>
      <c r="K320" s="865"/>
      <c r="L320" s="865"/>
      <c r="M320" s="865"/>
      <c r="N320" s="865"/>
      <c r="O320" s="866"/>
      <c r="P320" s="862" t="s">
        <v>40</v>
      </c>
      <c r="Q320" s="863"/>
      <c r="R320" s="863"/>
      <c r="S320" s="863"/>
      <c r="T320" s="863"/>
      <c r="U320" s="863"/>
      <c r="V320" s="86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hidden="1" x14ac:dyDescent="0.2">
      <c r="A321" s="865"/>
      <c r="B321" s="865"/>
      <c r="C321" s="865"/>
      <c r="D321" s="865"/>
      <c r="E321" s="865"/>
      <c r="F321" s="865"/>
      <c r="G321" s="865"/>
      <c r="H321" s="865"/>
      <c r="I321" s="865"/>
      <c r="J321" s="865"/>
      <c r="K321" s="865"/>
      <c r="L321" s="865"/>
      <c r="M321" s="865"/>
      <c r="N321" s="865"/>
      <c r="O321" s="866"/>
      <c r="P321" s="862" t="s">
        <v>40</v>
      </c>
      <c r="Q321" s="863"/>
      <c r="R321" s="863"/>
      <c r="S321" s="863"/>
      <c r="T321" s="863"/>
      <c r="U321" s="863"/>
      <c r="V321" s="86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857" t="s">
        <v>78</v>
      </c>
      <c r="B322" s="857"/>
      <c r="C322" s="857"/>
      <c r="D322" s="857"/>
      <c r="E322" s="857"/>
      <c r="F322" s="857"/>
      <c r="G322" s="857"/>
      <c r="H322" s="857"/>
      <c r="I322" s="857"/>
      <c r="J322" s="857"/>
      <c r="K322" s="857"/>
      <c r="L322" s="857"/>
      <c r="M322" s="857"/>
      <c r="N322" s="857"/>
      <c r="O322" s="857"/>
      <c r="P322" s="857"/>
      <c r="Q322" s="857"/>
      <c r="R322" s="857"/>
      <c r="S322" s="857"/>
      <c r="T322" s="857"/>
      <c r="U322" s="857"/>
      <c r="V322" s="857"/>
      <c r="W322" s="857"/>
      <c r="X322" s="857"/>
      <c r="Y322" s="857"/>
      <c r="Z322" s="857"/>
      <c r="AA322" s="63"/>
      <c r="AB322" s="63"/>
      <c r="AC322" s="63"/>
    </row>
    <row r="323" spans="1:68" ht="27" hidden="1" customHeight="1" x14ac:dyDescent="0.25">
      <c r="A323" s="60" t="s">
        <v>574</v>
      </c>
      <c r="B323" s="60" t="s">
        <v>575</v>
      </c>
      <c r="C323" s="34">
        <v>4301031163</v>
      </c>
      <c r="D323" s="858">
        <v>4680115880344</v>
      </c>
      <c r="E323" s="858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10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0"/>
      <c r="R323" s="860"/>
      <c r="S323" s="860"/>
      <c r="T323" s="86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865"/>
      <c r="B324" s="865"/>
      <c r="C324" s="865"/>
      <c r="D324" s="865"/>
      <c r="E324" s="865"/>
      <c r="F324" s="865"/>
      <c r="G324" s="865"/>
      <c r="H324" s="865"/>
      <c r="I324" s="865"/>
      <c r="J324" s="865"/>
      <c r="K324" s="865"/>
      <c r="L324" s="865"/>
      <c r="M324" s="865"/>
      <c r="N324" s="865"/>
      <c r="O324" s="866"/>
      <c r="P324" s="862" t="s">
        <v>40</v>
      </c>
      <c r="Q324" s="863"/>
      <c r="R324" s="863"/>
      <c r="S324" s="863"/>
      <c r="T324" s="863"/>
      <c r="U324" s="863"/>
      <c r="V324" s="86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hidden="1" x14ac:dyDescent="0.2">
      <c r="A325" s="865"/>
      <c r="B325" s="865"/>
      <c r="C325" s="865"/>
      <c r="D325" s="865"/>
      <c r="E325" s="865"/>
      <c r="F325" s="865"/>
      <c r="G325" s="865"/>
      <c r="H325" s="865"/>
      <c r="I325" s="865"/>
      <c r="J325" s="865"/>
      <c r="K325" s="865"/>
      <c r="L325" s="865"/>
      <c r="M325" s="865"/>
      <c r="N325" s="865"/>
      <c r="O325" s="866"/>
      <c r="P325" s="862" t="s">
        <v>40</v>
      </c>
      <c r="Q325" s="863"/>
      <c r="R325" s="863"/>
      <c r="S325" s="863"/>
      <c r="T325" s="863"/>
      <c r="U325" s="863"/>
      <c r="V325" s="86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857" t="s">
        <v>84</v>
      </c>
      <c r="B326" s="857"/>
      <c r="C326" s="857"/>
      <c r="D326" s="857"/>
      <c r="E326" s="857"/>
      <c r="F326" s="857"/>
      <c r="G326" s="857"/>
      <c r="H326" s="857"/>
      <c r="I326" s="857"/>
      <c r="J326" s="857"/>
      <c r="K326" s="857"/>
      <c r="L326" s="857"/>
      <c r="M326" s="857"/>
      <c r="N326" s="857"/>
      <c r="O326" s="857"/>
      <c r="P326" s="857"/>
      <c r="Q326" s="857"/>
      <c r="R326" s="857"/>
      <c r="S326" s="857"/>
      <c r="T326" s="857"/>
      <c r="U326" s="857"/>
      <c r="V326" s="857"/>
      <c r="W326" s="857"/>
      <c r="X326" s="857"/>
      <c r="Y326" s="857"/>
      <c r="Z326" s="857"/>
      <c r="AA326" s="63"/>
      <c r="AB326" s="63"/>
      <c r="AC326" s="63"/>
    </row>
    <row r="327" spans="1:68" ht="27" hidden="1" customHeight="1" x14ac:dyDescent="0.25">
      <c r="A327" s="60" t="s">
        <v>577</v>
      </c>
      <c r="B327" s="60" t="s">
        <v>578</v>
      </c>
      <c r="C327" s="34">
        <v>4301051731</v>
      </c>
      <c r="D327" s="858">
        <v>4680115884618</v>
      </c>
      <c r="E327" s="858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10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0"/>
      <c r="R327" s="860"/>
      <c r="S327" s="860"/>
      <c r="T327" s="86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865"/>
      <c r="B328" s="865"/>
      <c r="C328" s="865"/>
      <c r="D328" s="865"/>
      <c r="E328" s="865"/>
      <c r="F328" s="865"/>
      <c r="G328" s="865"/>
      <c r="H328" s="865"/>
      <c r="I328" s="865"/>
      <c r="J328" s="865"/>
      <c r="K328" s="865"/>
      <c r="L328" s="865"/>
      <c r="M328" s="865"/>
      <c r="N328" s="865"/>
      <c r="O328" s="866"/>
      <c r="P328" s="862" t="s">
        <v>40</v>
      </c>
      <c r="Q328" s="863"/>
      <c r="R328" s="863"/>
      <c r="S328" s="863"/>
      <c r="T328" s="863"/>
      <c r="U328" s="863"/>
      <c r="V328" s="864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865"/>
      <c r="B329" s="865"/>
      <c r="C329" s="865"/>
      <c r="D329" s="865"/>
      <c r="E329" s="865"/>
      <c r="F329" s="865"/>
      <c r="G329" s="865"/>
      <c r="H329" s="865"/>
      <c r="I329" s="865"/>
      <c r="J329" s="865"/>
      <c r="K329" s="865"/>
      <c r="L329" s="865"/>
      <c r="M329" s="865"/>
      <c r="N329" s="865"/>
      <c r="O329" s="866"/>
      <c r="P329" s="862" t="s">
        <v>40</v>
      </c>
      <c r="Q329" s="863"/>
      <c r="R329" s="863"/>
      <c r="S329" s="863"/>
      <c r="T329" s="863"/>
      <c r="U329" s="863"/>
      <c r="V329" s="864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hidden="1" customHeight="1" x14ac:dyDescent="0.25">
      <c r="A330" s="856" t="s">
        <v>580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2"/>
      <c r="AB330" s="62"/>
      <c r="AC330" s="62"/>
    </row>
    <row r="331" spans="1:68" ht="14.25" hidden="1" customHeight="1" x14ac:dyDescent="0.25">
      <c r="A331" s="857" t="s">
        <v>135</v>
      </c>
      <c r="B331" s="857"/>
      <c r="C331" s="857"/>
      <c r="D331" s="857"/>
      <c r="E331" s="857"/>
      <c r="F331" s="857"/>
      <c r="G331" s="857"/>
      <c r="H331" s="857"/>
      <c r="I331" s="857"/>
      <c r="J331" s="857"/>
      <c r="K331" s="857"/>
      <c r="L331" s="857"/>
      <c r="M331" s="857"/>
      <c r="N331" s="857"/>
      <c r="O331" s="857"/>
      <c r="P331" s="857"/>
      <c r="Q331" s="857"/>
      <c r="R331" s="857"/>
      <c r="S331" s="857"/>
      <c r="T331" s="857"/>
      <c r="U331" s="857"/>
      <c r="V331" s="857"/>
      <c r="W331" s="857"/>
      <c r="X331" s="857"/>
      <c r="Y331" s="857"/>
      <c r="Z331" s="857"/>
      <c r="AA331" s="63"/>
      <c r="AB331" s="63"/>
      <c r="AC331" s="63"/>
    </row>
    <row r="332" spans="1:68" ht="27" hidden="1" customHeight="1" x14ac:dyDescent="0.25">
      <c r="A332" s="60" t="s">
        <v>581</v>
      </c>
      <c r="B332" s="60" t="s">
        <v>582</v>
      </c>
      <c r="C332" s="34">
        <v>4301011353</v>
      </c>
      <c r="D332" s="858">
        <v>4607091389807</v>
      </c>
      <c r="E332" s="858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103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0"/>
      <c r="R332" s="860"/>
      <c r="S332" s="860"/>
      <c r="T332" s="86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865"/>
      <c r="B333" s="865"/>
      <c r="C333" s="865"/>
      <c r="D333" s="865"/>
      <c r="E333" s="865"/>
      <c r="F333" s="865"/>
      <c r="G333" s="865"/>
      <c r="H333" s="865"/>
      <c r="I333" s="865"/>
      <c r="J333" s="865"/>
      <c r="K333" s="865"/>
      <c r="L333" s="865"/>
      <c r="M333" s="865"/>
      <c r="N333" s="865"/>
      <c r="O333" s="866"/>
      <c r="P333" s="862" t="s">
        <v>40</v>
      </c>
      <c r="Q333" s="863"/>
      <c r="R333" s="863"/>
      <c r="S333" s="863"/>
      <c r="T333" s="863"/>
      <c r="U333" s="863"/>
      <c r="V333" s="86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hidden="1" x14ac:dyDescent="0.2">
      <c r="A334" s="865"/>
      <c r="B334" s="865"/>
      <c r="C334" s="865"/>
      <c r="D334" s="865"/>
      <c r="E334" s="865"/>
      <c r="F334" s="865"/>
      <c r="G334" s="865"/>
      <c r="H334" s="865"/>
      <c r="I334" s="865"/>
      <c r="J334" s="865"/>
      <c r="K334" s="865"/>
      <c r="L334" s="865"/>
      <c r="M334" s="865"/>
      <c r="N334" s="865"/>
      <c r="O334" s="866"/>
      <c r="P334" s="862" t="s">
        <v>40</v>
      </c>
      <c r="Q334" s="863"/>
      <c r="R334" s="863"/>
      <c r="S334" s="863"/>
      <c r="T334" s="863"/>
      <c r="U334" s="863"/>
      <c r="V334" s="86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857" t="s">
        <v>78</v>
      </c>
      <c r="B335" s="857"/>
      <c r="C335" s="857"/>
      <c r="D335" s="857"/>
      <c r="E335" s="857"/>
      <c r="F335" s="857"/>
      <c r="G335" s="857"/>
      <c r="H335" s="857"/>
      <c r="I335" s="857"/>
      <c r="J335" s="857"/>
      <c r="K335" s="857"/>
      <c r="L335" s="857"/>
      <c r="M335" s="857"/>
      <c r="N335" s="857"/>
      <c r="O335" s="857"/>
      <c r="P335" s="857"/>
      <c r="Q335" s="857"/>
      <c r="R335" s="857"/>
      <c r="S335" s="857"/>
      <c r="T335" s="857"/>
      <c r="U335" s="857"/>
      <c r="V335" s="857"/>
      <c r="W335" s="857"/>
      <c r="X335" s="857"/>
      <c r="Y335" s="857"/>
      <c r="Z335" s="857"/>
      <c r="AA335" s="63"/>
      <c r="AB335" s="63"/>
      <c r="AC335" s="63"/>
    </row>
    <row r="336" spans="1:68" ht="27" hidden="1" customHeight="1" x14ac:dyDescent="0.25">
      <c r="A336" s="60" t="s">
        <v>584</v>
      </c>
      <c r="B336" s="60" t="s">
        <v>585</v>
      </c>
      <c r="C336" s="34">
        <v>4301031164</v>
      </c>
      <c r="D336" s="858">
        <v>4680115880481</v>
      </c>
      <c r="E336" s="858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0"/>
      <c r="R336" s="860"/>
      <c r="S336" s="860"/>
      <c r="T336" s="86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865"/>
      <c r="B337" s="865"/>
      <c r="C337" s="865"/>
      <c r="D337" s="865"/>
      <c r="E337" s="865"/>
      <c r="F337" s="865"/>
      <c r="G337" s="865"/>
      <c r="H337" s="865"/>
      <c r="I337" s="865"/>
      <c r="J337" s="865"/>
      <c r="K337" s="865"/>
      <c r="L337" s="865"/>
      <c r="M337" s="865"/>
      <c r="N337" s="865"/>
      <c r="O337" s="866"/>
      <c r="P337" s="862" t="s">
        <v>40</v>
      </c>
      <c r="Q337" s="863"/>
      <c r="R337" s="863"/>
      <c r="S337" s="863"/>
      <c r="T337" s="863"/>
      <c r="U337" s="863"/>
      <c r="V337" s="864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865"/>
      <c r="B338" s="865"/>
      <c r="C338" s="865"/>
      <c r="D338" s="865"/>
      <c r="E338" s="865"/>
      <c r="F338" s="865"/>
      <c r="G338" s="865"/>
      <c r="H338" s="865"/>
      <c r="I338" s="865"/>
      <c r="J338" s="865"/>
      <c r="K338" s="865"/>
      <c r="L338" s="865"/>
      <c r="M338" s="865"/>
      <c r="N338" s="865"/>
      <c r="O338" s="866"/>
      <c r="P338" s="862" t="s">
        <v>40</v>
      </c>
      <c r="Q338" s="863"/>
      <c r="R338" s="863"/>
      <c r="S338" s="863"/>
      <c r="T338" s="863"/>
      <c r="U338" s="863"/>
      <c r="V338" s="864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857" t="s">
        <v>84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3"/>
      <c r="AB339" s="63"/>
      <c r="AC339" s="63"/>
    </row>
    <row r="340" spans="1:68" ht="27" hidden="1" customHeight="1" x14ac:dyDescent="0.25">
      <c r="A340" s="60" t="s">
        <v>587</v>
      </c>
      <c r="B340" s="60" t="s">
        <v>588</v>
      </c>
      <c r="C340" s="34">
        <v>4301051344</v>
      </c>
      <c r="D340" s="858">
        <v>4680115880412</v>
      </c>
      <c r="E340" s="858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104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0"/>
      <c r="R340" s="860"/>
      <c r="S340" s="860"/>
      <c r="T340" s="86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590</v>
      </c>
      <c r="B341" s="60" t="s">
        <v>591</v>
      </c>
      <c r="C341" s="34">
        <v>4301051277</v>
      </c>
      <c r="D341" s="858">
        <v>4680115880511</v>
      </c>
      <c r="E341" s="858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10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0"/>
      <c r="R341" s="860"/>
      <c r="S341" s="860"/>
      <c r="T341" s="86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865"/>
      <c r="B342" s="865"/>
      <c r="C342" s="865"/>
      <c r="D342" s="865"/>
      <c r="E342" s="865"/>
      <c r="F342" s="865"/>
      <c r="G342" s="865"/>
      <c r="H342" s="865"/>
      <c r="I342" s="865"/>
      <c r="J342" s="865"/>
      <c r="K342" s="865"/>
      <c r="L342" s="865"/>
      <c r="M342" s="865"/>
      <c r="N342" s="865"/>
      <c r="O342" s="866"/>
      <c r="P342" s="862" t="s">
        <v>40</v>
      </c>
      <c r="Q342" s="863"/>
      <c r="R342" s="863"/>
      <c r="S342" s="863"/>
      <c r="T342" s="863"/>
      <c r="U342" s="863"/>
      <c r="V342" s="864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865"/>
      <c r="B343" s="865"/>
      <c r="C343" s="865"/>
      <c r="D343" s="865"/>
      <c r="E343" s="865"/>
      <c r="F343" s="865"/>
      <c r="G343" s="865"/>
      <c r="H343" s="865"/>
      <c r="I343" s="865"/>
      <c r="J343" s="865"/>
      <c r="K343" s="865"/>
      <c r="L343" s="865"/>
      <c r="M343" s="865"/>
      <c r="N343" s="865"/>
      <c r="O343" s="866"/>
      <c r="P343" s="862" t="s">
        <v>40</v>
      </c>
      <c r="Q343" s="863"/>
      <c r="R343" s="863"/>
      <c r="S343" s="863"/>
      <c r="T343" s="863"/>
      <c r="U343" s="863"/>
      <c r="V343" s="864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hidden="1" customHeight="1" x14ac:dyDescent="0.25">
      <c r="A344" s="856" t="s">
        <v>593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2"/>
      <c r="AB344" s="62"/>
      <c r="AC344" s="62"/>
    </row>
    <row r="345" spans="1:68" ht="14.25" hidden="1" customHeight="1" x14ac:dyDescent="0.25">
      <c r="A345" s="857" t="s">
        <v>135</v>
      </c>
      <c r="B345" s="857"/>
      <c r="C345" s="857"/>
      <c r="D345" s="857"/>
      <c r="E345" s="857"/>
      <c r="F345" s="857"/>
      <c r="G345" s="857"/>
      <c r="H345" s="857"/>
      <c r="I345" s="857"/>
      <c r="J345" s="857"/>
      <c r="K345" s="857"/>
      <c r="L345" s="857"/>
      <c r="M345" s="857"/>
      <c r="N345" s="857"/>
      <c r="O345" s="857"/>
      <c r="P345" s="857"/>
      <c r="Q345" s="857"/>
      <c r="R345" s="857"/>
      <c r="S345" s="857"/>
      <c r="T345" s="857"/>
      <c r="U345" s="857"/>
      <c r="V345" s="857"/>
      <c r="W345" s="857"/>
      <c r="X345" s="857"/>
      <c r="Y345" s="857"/>
      <c r="Z345" s="857"/>
      <c r="AA345" s="63"/>
      <c r="AB345" s="63"/>
      <c r="AC345" s="63"/>
    </row>
    <row r="346" spans="1:68" ht="27" hidden="1" customHeight="1" x14ac:dyDescent="0.25">
      <c r="A346" s="60" t="s">
        <v>594</v>
      </c>
      <c r="B346" s="60" t="s">
        <v>595</v>
      </c>
      <c r="C346" s="34">
        <v>4301011593</v>
      </c>
      <c r="D346" s="858">
        <v>4680115882973</v>
      </c>
      <c r="E346" s="858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104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0"/>
      <c r="R346" s="860"/>
      <c r="S346" s="860"/>
      <c r="T346" s="86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865"/>
      <c r="B347" s="865"/>
      <c r="C347" s="865"/>
      <c r="D347" s="865"/>
      <c r="E347" s="865"/>
      <c r="F347" s="865"/>
      <c r="G347" s="865"/>
      <c r="H347" s="865"/>
      <c r="I347" s="865"/>
      <c r="J347" s="865"/>
      <c r="K347" s="865"/>
      <c r="L347" s="865"/>
      <c r="M347" s="865"/>
      <c r="N347" s="865"/>
      <c r="O347" s="866"/>
      <c r="P347" s="862" t="s">
        <v>40</v>
      </c>
      <c r="Q347" s="863"/>
      <c r="R347" s="863"/>
      <c r="S347" s="863"/>
      <c r="T347" s="863"/>
      <c r="U347" s="863"/>
      <c r="V347" s="864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hidden="1" x14ac:dyDescent="0.2">
      <c r="A348" s="865"/>
      <c r="B348" s="865"/>
      <c r="C348" s="865"/>
      <c r="D348" s="865"/>
      <c r="E348" s="865"/>
      <c r="F348" s="865"/>
      <c r="G348" s="865"/>
      <c r="H348" s="865"/>
      <c r="I348" s="865"/>
      <c r="J348" s="865"/>
      <c r="K348" s="865"/>
      <c r="L348" s="865"/>
      <c r="M348" s="865"/>
      <c r="N348" s="865"/>
      <c r="O348" s="866"/>
      <c r="P348" s="862" t="s">
        <v>40</v>
      </c>
      <c r="Q348" s="863"/>
      <c r="R348" s="863"/>
      <c r="S348" s="863"/>
      <c r="T348" s="863"/>
      <c r="U348" s="863"/>
      <c r="V348" s="864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hidden="1" customHeight="1" x14ac:dyDescent="0.25">
      <c r="A349" s="857" t="s">
        <v>78</v>
      </c>
      <c r="B349" s="857"/>
      <c r="C349" s="857"/>
      <c r="D349" s="857"/>
      <c r="E349" s="857"/>
      <c r="F349" s="857"/>
      <c r="G349" s="857"/>
      <c r="H349" s="857"/>
      <c r="I349" s="857"/>
      <c r="J349" s="857"/>
      <c r="K349" s="857"/>
      <c r="L349" s="857"/>
      <c r="M349" s="857"/>
      <c r="N349" s="857"/>
      <c r="O349" s="857"/>
      <c r="P349" s="857"/>
      <c r="Q349" s="857"/>
      <c r="R349" s="857"/>
      <c r="S349" s="857"/>
      <c r="T349" s="857"/>
      <c r="U349" s="857"/>
      <c r="V349" s="857"/>
      <c r="W349" s="857"/>
      <c r="X349" s="857"/>
      <c r="Y349" s="857"/>
      <c r="Z349" s="857"/>
      <c r="AA349" s="63"/>
      <c r="AB349" s="63"/>
      <c r="AC349" s="63"/>
    </row>
    <row r="350" spans="1:68" ht="27" hidden="1" customHeight="1" x14ac:dyDescent="0.25">
      <c r="A350" s="60" t="s">
        <v>596</v>
      </c>
      <c r="B350" s="60" t="s">
        <v>597</v>
      </c>
      <c r="C350" s="34">
        <v>4301031305</v>
      </c>
      <c r="D350" s="858">
        <v>4607091389845</v>
      </c>
      <c r="E350" s="858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0"/>
      <c r="R350" s="860"/>
      <c r="S350" s="860"/>
      <c r="T350" s="86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hidden="1" customHeight="1" x14ac:dyDescent="0.25">
      <c r="A351" s="60" t="s">
        <v>599</v>
      </c>
      <c r="B351" s="60" t="s">
        <v>600</v>
      </c>
      <c r="C351" s="34">
        <v>4301031306</v>
      </c>
      <c r="D351" s="858">
        <v>4680115882881</v>
      </c>
      <c r="E351" s="858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10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0"/>
      <c r="R351" s="860"/>
      <c r="S351" s="860"/>
      <c r="T351" s="86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865"/>
      <c r="B352" s="865"/>
      <c r="C352" s="865"/>
      <c r="D352" s="865"/>
      <c r="E352" s="865"/>
      <c r="F352" s="865"/>
      <c r="G352" s="865"/>
      <c r="H352" s="865"/>
      <c r="I352" s="865"/>
      <c r="J352" s="865"/>
      <c r="K352" s="865"/>
      <c r="L352" s="865"/>
      <c r="M352" s="865"/>
      <c r="N352" s="865"/>
      <c r="O352" s="866"/>
      <c r="P352" s="862" t="s">
        <v>40</v>
      </c>
      <c r="Q352" s="863"/>
      <c r="R352" s="863"/>
      <c r="S352" s="863"/>
      <c r="T352" s="863"/>
      <c r="U352" s="863"/>
      <c r="V352" s="864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hidden="1" x14ac:dyDescent="0.2">
      <c r="A353" s="865"/>
      <c r="B353" s="865"/>
      <c r="C353" s="865"/>
      <c r="D353" s="865"/>
      <c r="E353" s="865"/>
      <c r="F353" s="865"/>
      <c r="G353" s="865"/>
      <c r="H353" s="865"/>
      <c r="I353" s="865"/>
      <c r="J353" s="865"/>
      <c r="K353" s="865"/>
      <c r="L353" s="865"/>
      <c r="M353" s="865"/>
      <c r="N353" s="865"/>
      <c r="O353" s="866"/>
      <c r="P353" s="862" t="s">
        <v>40</v>
      </c>
      <c r="Q353" s="863"/>
      <c r="R353" s="863"/>
      <c r="S353" s="863"/>
      <c r="T353" s="863"/>
      <c r="U353" s="863"/>
      <c r="V353" s="864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857" t="s">
        <v>84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3"/>
      <c r="AB354" s="63"/>
      <c r="AC354" s="63"/>
    </row>
    <row r="355" spans="1:68" ht="27" hidden="1" customHeight="1" x14ac:dyDescent="0.25">
      <c r="A355" s="60" t="s">
        <v>601</v>
      </c>
      <c r="B355" s="60" t="s">
        <v>602</v>
      </c>
      <c r="C355" s="34">
        <v>4301051517</v>
      </c>
      <c r="D355" s="858">
        <v>4680115883390</v>
      </c>
      <c r="E355" s="858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10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0"/>
      <c r="R355" s="860"/>
      <c r="S355" s="860"/>
      <c r="T355" s="86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865"/>
      <c r="B356" s="865"/>
      <c r="C356" s="865"/>
      <c r="D356" s="865"/>
      <c r="E356" s="865"/>
      <c r="F356" s="865"/>
      <c r="G356" s="865"/>
      <c r="H356" s="865"/>
      <c r="I356" s="865"/>
      <c r="J356" s="865"/>
      <c r="K356" s="865"/>
      <c r="L356" s="865"/>
      <c r="M356" s="865"/>
      <c r="N356" s="865"/>
      <c r="O356" s="866"/>
      <c r="P356" s="862" t="s">
        <v>40</v>
      </c>
      <c r="Q356" s="863"/>
      <c r="R356" s="863"/>
      <c r="S356" s="863"/>
      <c r="T356" s="863"/>
      <c r="U356" s="863"/>
      <c r="V356" s="86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865"/>
      <c r="B357" s="865"/>
      <c r="C357" s="865"/>
      <c r="D357" s="865"/>
      <c r="E357" s="865"/>
      <c r="F357" s="865"/>
      <c r="G357" s="865"/>
      <c r="H357" s="865"/>
      <c r="I357" s="865"/>
      <c r="J357" s="865"/>
      <c r="K357" s="865"/>
      <c r="L357" s="865"/>
      <c r="M357" s="865"/>
      <c r="N357" s="865"/>
      <c r="O357" s="866"/>
      <c r="P357" s="862" t="s">
        <v>40</v>
      </c>
      <c r="Q357" s="863"/>
      <c r="R357" s="863"/>
      <c r="S357" s="863"/>
      <c r="T357" s="863"/>
      <c r="U357" s="863"/>
      <c r="V357" s="86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hidden="1" customHeight="1" x14ac:dyDescent="0.25">
      <c r="A358" s="856" t="s">
        <v>604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2"/>
      <c r="AB358" s="62"/>
      <c r="AC358" s="62"/>
    </row>
    <row r="359" spans="1:68" ht="14.25" hidden="1" customHeight="1" x14ac:dyDescent="0.25">
      <c r="A359" s="857" t="s">
        <v>135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3"/>
      <c r="AB359" s="63"/>
      <c r="AC359" s="63"/>
    </row>
    <row r="360" spans="1:68" ht="27" hidden="1" customHeight="1" x14ac:dyDescent="0.25">
      <c r="A360" s="60" t="s">
        <v>605</v>
      </c>
      <c r="B360" s="60" t="s">
        <v>606</v>
      </c>
      <c r="C360" s="34">
        <v>4301012024</v>
      </c>
      <c r="D360" s="858">
        <v>4680115885615</v>
      </c>
      <c r="E360" s="858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0"/>
      <c r="R360" s="860"/>
      <c r="S360" s="860"/>
      <c r="T360" s="86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hidden="1" customHeight="1" x14ac:dyDescent="0.25">
      <c r="A361" s="60" t="s">
        <v>608</v>
      </c>
      <c r="B361" s="60" t="s">
        <v>609</v>
      </c>
      <c r="C361" s="34">
        <v>4301012016</v>
      </c>
      <c r="D361" s="858">
        <v>4680115885554</v>
      </c>
      <c r="E361" s="858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0"/>
      <c r="R361" s="860"/>
      <c r="S361" s="860"/>
      <c r="T361" s="86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hidden="1" customHeight="1" x14ac:dyDescent="0.25">
      <c r="A362" s="60" t="s">
        <v>608</v>
      </c>
      <c r="B362" s="60" t="s">
        <v>611</v>
      </c>
      <c r="C362" s="34">
        <v>4301011911</v>
      </c>
      <c r="D362" s="858">
        <v>4680115885554</v>
      </c>
      <c r="E362" s="858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1048" t="s">
        <v>612</v>
      </c>
      <c r="Q362" s="860"/>
      <c r="R362" s="860"/>
      <c r="S362" s="860"/>
      <c r="T362" s="86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hidden="1" customHeight="1" x14ac:dyDescent="0.25">
      <c r="A363" s="60" t="s">
        <v>614</v>
      </c>
      <c r="B363" s="60" t="s">
        <v>615</v>
      </c>
      <c r="C363" s="34">
        <v>4301011858</v>
      </c>
      <c r="D363" s="858">
        <v>4680115885646</v>
      </c>
      <c r="E363" s="858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0"/>
      <c r="R363" s="860"/>
      <c r="S363" s="860"/>
      <c r="T363" s="86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hidden="1" customHeight="1" x14ac:dyDescent="0.25">
      <c r="A364" s="60" t="s">
        <v>617</v>
      </c>
      <c r="B364" s="60" t="s">
        <v>618</v>
      </c>
      <c r="C364" s="34">
        <v>4301011857</v>
      </c>
      <c r="D364" s="858">
        <v>4680115885622</v>
      </c>
      <c r="E364" s="85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10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0"/>
      <c r="R364" s="860"/>
      <c r="S364" s="860"/>
      <c r="T364" s="86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hidden="1" customHeight="1" x14ac:dyDescent="0.25">
      <c r="A365" s="60" t="s">
        <v>619</v>
      </c>
      <c r="B365" s="60" t="s">
        <v>620</v>
      </c>
      <c r="C365" s="34">
        <v>4301011573</v>
      </c>
      <c r="D365" s="858">
        <v>4680115881938</v>
      </c>
      <c r="E365" s="858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10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0"/>
      <c r="R365" s="860"/>
      <c r="S365" s="860"/>
      <c r="T365" s="86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hidden="1" customHeight="1" x14ac:dyDescent="0.25">
      <c r="A366" s="60" t="s">
        <v>622</v>
      </c>
      <c r="B366" s="60" t="s">
        <v>623</v>
      </c>
      <c r="C366" s="34">
        <v>4301010944</v>
      </c>
      <c r="D366" s="858">
        <v>4607091387346</v>
      </c>
      <c r="E366" s="858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10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0"/>
      <c r="R366" s="860"/>
      <c r="S366" s="860"/>
      <c r="T366" s="86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625</v>
      </c>
      <c r="B367" s="60" t="s">
        <v>626</v>
      </c>
      <c r="C367" s="34">
        <v>4301011328</v>
      </c>
      <c r="D367" s="858">
        <v>4607091386011</v>
      </c>
      <c r="E367" s="858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10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0"/>
      <c r="R367" s="860"/>
      <c r="S367" s="860"/>
      <c r="T367" s="86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hidden="1" customHeight="1" x14ac:dyDescent="0.25">
      <c r="A368" s="60" t="s">
        <v>628</v>
      </c>
      <c r="B368" s="60" t="s">
        <v>629</v>
      </c>
      <c r="C368" s="34">
        <v>4301011859</v>
      </c>
      <c r="D368" s="858">
        <v>4680115885608</v>
      </c>
      <c r="E368" s="858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10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0"/>
      <c r="R368" s="860"/>
      <c r="S368" s="860"/>
      <c r="T368" s="86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hidden="1" x14ac:dyDescent="0.2">
      <c r="A369" s="865"/>
      <c r="B369" s="865"/>
      <c r="C369" s="865"/>
      <c r="D369" s="865"/>
      <c r="E369" s="865"/>
      <c r="F369" s="865"/>
      <c r="G369" s="865"/>
      <c r="H369" s="865"/>
      <c r="I369" s="865"/>
      <c r="J369" s="865"/>
      <c r="K369" s="865"/>
      <c r="L369" s="865"/>
      <c r="M369" s="865"/>
      <c r="N369" s="865"/>
      <c r="O369" s="866"/>
      <c r="P369" s="862" t="s">
        <v>40</v>
      </c>
      <c r="Q369" s="863"/>
      <c r="R369" s="863"/>
      <c r="S369" s="863"/>
      <c r="T369" s="863"/>
      <c r="U369" s="863"/>
      <c r="V369" s="864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hidden="1" x14ac:dyDescent="0.2">
      <c r="A370" s="865"/>
      <c r="B370" s="865"/>
      <c r="C370" s="865"/>
      <c r="D370" s="865"/>
      <c r="E370" s="865"/>
      <c r="F370" s="865"/>
      <c r="G370" s="865"/>
      <c r="H370" s="865"/>
      <c r="I370" s="865"/>
      <c r="J370" s="865"/>
      <c r="K370" s="865"/>
      <c r="L370" s="865"/>
      <c r="M370" s="865"/>
      <c r="N370" s="865"/>
      <c r="O370" s="866"/>
      <c r="P370" s="862" t="s">
        <v>40</v>
      </c>
      <c r="Q370" s="863"/>
      <c r="R370" s="863"/>
      <c r="S370" s="863"/>
      <c r="T370" s="863"/>
      <c r="U370" s="863"/>
      <c r="V370" s="864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857" t="s">
        <v>78</v>
      </c>
      <c r="B371" s="857"/>
      <c r="C371" s="857"/>
      <c r="D371" s="857"/>
      <c r="E371" s="857"/>
      <c r="F371" s="857"/>
      <c r="G371" s="857"/>
      <c r="H371" s="857"/>
      <c r="I371" s="857"/>
      <c r="J371" s="857"/>
      <c r="K371" s="857"/>
      <c r="L371" s="857"/>
      <c r="M371" s="857"/>
      <c r="N371" s="857"/>
      <c r="O371" s="857"/>
      <c r="P371" s="857"/>
      <c r="Q371" s="857"/>
      <c r="R371" s="857"/>
      <c r="S371" s="857"/>
      <c r="T371" s="857"/>
      <c r="U371" s="857"/>
      <c r="V371" s="857"/>
      <c r="W371" s="857"/>
      <c r="X371" s="857"/>
      <c r="Y371" s="857"/>
      <c r="Z371" s="857"/>
      <c r="AA371" s="63"/>
      <c r="AB371" s="63"/>
      <c r="AC371" s="63"/>
    </row>
    <row r="372" spans="1:68" ht="27" hidden="1" customHeight="1" x14ac:dyDescent="0.25">
      <c r="A372" s="60" t="s">
        <v>630</v>
      </c>
      <c r="B372" s="60" t="s">
        <v>631</v>
      </c>
      <c r="C372" s="34">
        <v>4301030878</v>
      </c>
      <c r="D372" s="858">
        <v>4607091387193</v>
      </c>
      <c r="E372" s="858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0"/>
      <c r="R372" s="860"/>
      <c r="S372" s="860"/>
      <c r="T372" s="861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633</v>
      </c>
      <c r="B373" s="60" t="s">
        <v>634</v>
      </c>
      <c r="C373" s="34">
        <v>4301031153</v>
      </c>
      <c r="D373" s="858">
        <v>4607091387230</v>
      </c>
      <c r="E373" s="858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0"/>
      <c r="R373" s="860"/>
      <c r="S373" s="860"/>
      <c r="T373" s="86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636</v>
      </c>
      <c r="B374" s="60" t="s">
        <v>637</v>
      </c>
      <c r="C374" s="34">
        <v>4301031154</v>
      </c>
      <c r="D374" s="858">
        <v>4607091387292</v>
      </c>
      <c r="E374" s="858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0"/>
      <c r="R374" s="860"/>
      <c r="S374" s="860"/>
      <c r="T374" s="86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639</v>
      </c>
      <c r="B375" s="60" t="s">
        <v>640</v>
      </c>
      <c r="C375" s="34">
        <v>4301031152</v>
      </c>
      <c r="D375" s="858">
        <v>4607091387285</v>
      </c>
      <c r="E375" s="858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0"/>
      <c r="R375" s="860"/>
      <c r="S375" s="860"/>
      <c r="T375" s="86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865"/>
      <c r="B376" s="865"/>
      <c r="C376" s="865"/>
      <c r="D376" s="865"/>
      <c r="E376" s="865"/>
      <c r="F376" s="865"/>
      <c r="G376" s="865"/>
      <c r="H376" s="865"/>
      <c r="I376" s="865"/>
      <c r="J376" s="865"/>
      <c r="K376" s="865"/>
      <c r="L376" s="865"/>
      <c r="M376" s="865"/>
      <c r="N376" s="865"/>
      <c r="O376" s="866"/>
      <c r="P376" s="862" t="s">
        <v>40</v>
      </c>
      <c r="Q376" s="863"/>
      <c r="R376" s="863"/>
      <c r="S376" s="863"/>
      <c r="T376" s="863"/>
      <c r="U376" s="863"/>
      <c r="V376" s="864"/>
      <c r="W376" s="40" t="s">
        <v>39</v>
      </c>
      <c r="X376" s="41">
        <f>IFERROR(X372/H372,"0")+IFERROR(X373/H373,"0")+IFERROR(X374/H374,"0")+IFERROR(X375/H375,"0")</f>
        <v>0</v>
      </c>
      <c r="Y376" s="41">
        <f>IFERROR(Y372/H372,"0")+IFERROR(Y373/H373,"0")+IFERROR(Y374/H374,"0")+IFERROR(Y375/H375,"0")</f>
        <v>0</v>
      </c>
      <c r="Z376" s="41">
        <f>IFERROR(IF(Z372="",0,Z372),"0")+IFERROR(IF(Z373="",0,Z373),"0")+IFERROR(IF(Z374="",0,Z374),"0")+IFERROR(IF(Z375="",0,Z375),"0")</f>
        <v>0</v>
      </c>
      <c r="AA376" s="64"/>
      <c r="AB376" s="64"/>
      <c r="AC376" s="64"/>
    </row>
    <row r="377" spans="1:68" hidden="1" x14ac:dyDescent="0.2">
      <c r="A377" s="865"/>
      <c r="B377" s="865"/>
      <c r="C377" s="865"/>
      <c r="D377" s="865"/>
      <c r="E377" s="865"/>
      <c r="F377" s="865"/>
      <c r="G377" s="865"/>
      <c r="H377" s="865"/>
      <c r="I377" s="865"/>
      <c r="J377" s="865"/>
      <c r="K377" s="865"/>
      <c r="L377" s="865"/>
      <c r="M377" s="865"/>
      <c r="N377" s="865"/>
      <c r="O377" s="866"/>
      <c r="P377" s="862" t="s">
        <v>40</v>
      </c>
      <c r="Q377" s="863"/>
      <c r="R377" s="863"/>
      <c r="S377" s="863"/>
      <c r="T377" s="863"/>
      <c r="U377" s="863"/>
      <c r="V377" s="864"/>
      <c r="W377" s="40" t="s">
        <v>0</v>
      </c>
      <c r="X377" s="41">
        <f>IFERROR(SUM(X372:X375),"0")</f>
        <v>0</v>
      </c>
      <c r="Y377" s="41">
        <f>IFERROR(SUM(Y372:Y375),"0")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857" t="s">
        <v>84</v>
      </c>
      <c r="B378" s="857"/>
      <c r="C378" s="857"/>
      <c r="D378" s="857"/>
      <c r="E378" s="857"/>
      <c r="F378" s="857"/>
      <c r="G378" s="857"/>
      <c r="H378" s="857"/>
      <c r="I378" s="857"/>
      <c r="J378" s="857"/>
      <c r="K378" s="857"/>
      <c r="L378" s="857"/>
      <c r="M378" s="857"/>
      <c r="N378" s="857"/>
      <c r="O378" s="857"/>
      <c r="P378" s="857"/>
      <c r="Q378" s="857"/>
      <c r="R378" s="857"/>
      <c r="S378" s="857"/>
      <c r="T378" s="857"/>
      <c r="U378" s="857"/>
      <c r="V378" s="857"/>
      <c r="W378" s="857"/>
      <c r="X378" s="857"/>
      <c r="Y378" s="857"/>
      <c r="Z378" s="857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858">
        <v>4607091387766</v>
      </c>
      <c r="E379" s="858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0"/>
      <c r="R379" s="860"/>
      <c r="S379" s="860"/>
      <c r="T379" s="861"/>
      <c r="U379" s="37" t="s">
        <v>45</v>
      </c>
      <c r="V379" s="37" t="s">
        <v>45</v>
      </c>
      <c r="W379" s="38" t="s">
        <v>0</v>
      </c>
      <c r="X379" s="56">
        <v>5900</v>
      </c>
      <c r="Y379" s="53">
        <f t="shared" ref="Y379:Y384" si="77">IFERROR(IF(X379="",0,CEILING((X379/$H379),1)*$H379),"")</f>
        <v>5904.5999999999995</v>
      </c>
      <c r="Z379" s="39">
        <f>IFERROR(IF(Y379=0,"",ROUNDUP(Y379/H379,0)*0.02175),"")</f>
        <v>16.464749999999999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6322.0769230769238</v>
      </c>
      <c r="BN379" s="75">
        <f t="shared" ref="BN379:BN384" si="79">IFERROR(Y379*I379/H379,"0")</f>
        <v>6327.0060000000003</v>
      </c>
      <c r="BO379" s="75">
        <f t="shared" ref="BO379:BO384" si="80">IFERROR(1/J379*(X379/H379),"0")</f>
        <v>13.507326007326007</v>
      </c>
      <c r="BP379" s="75">
        <f t="shared" ref="BP379:BP384" si="81">IFERROR(1/J379*(Y379/H379),"0")</f>
        <v>13.517857142857142</v>
      </c>
    </row>
    <row r="380" spans="1:68" ht="37.5" hidden="1" customHeight="1" x14ac:dyDescent="0.25">
      <c r="A380" s="60" t="s">
        <v>644</v>
      </c>
      <c r="B380" s="60" t="s">
        <v>645</v>
      </c>
      <c r="C380" s="34">
        <v>4301051116</v>
      </c>
      <c r="D380" s="858">
        <v>4607091387957</v>
      </c>
      <c r="E380" s="858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60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0"/>
      <c r="R380" s="860"/>
      <c r="S380" s="860"/>
      <c r="T380" s="86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hidden="1" customHeight="1" x14ac:dyDescent="0.25">
      <c r="A381" s="60" t="s">
        <v>647</v>
      </c>
      <c r="B381" s="60" t="s">
        <v>648</v>
      </c>
      <c r="C381" s="34">
        <v>4301051115</v>
      </c>
      <c r="D381" s="858">
        <v>4607091387964</v>
      </c>
      <c r="E381" s="858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0"/>
      <c r="R381" s="860"/>
      <c r="S381" s="860"/>
      <c r="T381" s="861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hidden="1" customHeight="1" x14ac:dyDescent="0.25">
      <c r="A382" s="60" t="s">
        <v>650</v>
      </c>
      <c r="B382" s="60" t="s">
        <v>651</v>
      </c>
      <c r="C382" s="34">
        <v>4301051705</v>
      </c>
      <c r="D382" s="858">
        <v>4680115884588</v>
      </c>
      <c r="E382" s="858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0"/>
      <c r="R382" s="860"/>
      <c r="S382" s="860"/>
      <c r="T382" s="86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hidden="1" customHeight="1" x14ac:dyDescent="0.25">
      <c r="A383" s="60" t="s">
        <v>653</v>
      </c>
      <c r="B383" s="60" t="s">
        <v>654</v>
      </c>
      <c r="C383" s="34">
        <v>4301051130</v>
      </c>
      <c r="D383" s="858">
        <v>4607091387537</v>
      </c>
      <c r="E383" s="858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0"/>
      <c r="R383" s="860"/>
      <c r="S383" s="860"/>
      <c r="T383" s="86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hidden="1" customHeight="1" x14ac:dyDescent="0.25">
      <c r="A384" s="60" t="s">
        <v>656</v>
      </c>
      <c r="B384" s="60" t="s">
        <v>657</v>
      </c>
      <c r="C384" s="34">
        <v>4301051132</v>
      </c>
      <c r="D384" s="858">
        <v>4607091387513</v>
      </c>
      <c r="E384" s="858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0"/>
      <c r="R384" s="860"/>
      <c r="S384" s="860"/>
      <c r="T384" s="86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865"/>
      <c r="B385" s="865"/>
      <c r="C385" s="865"/>
      <c r="D385" s="865"/>
      <c r="E385" s="865"/>
      <c r="F385" s="865"/>
      <c r="G385" s="865"/>
      <c r="H385" s="865"/>
      <c r="I385" s="865"/>
      <c r="J385" s="865"/>
      <c r="K385" s="865"/>
      <c r="L385" s="865"/>
      <c r="M385" s="865"/>
      <c r="N385" s="865"/>
      <c r="O385" s="866"/>
      <c r="P385" s="862" t="s">
        <v>40</v>
      </c>
      <c r="Q385" s="863"/>
      <c r="R385" s="863"/>
      <c r="S385" s="863"/>
      <c r="T385" s="863"/>
      <c r="U385" s="863"/>
      <c r="V385" s="864"/>
      <c r="W385" s="40" t="s">
        <v>39</v>
      </c>
      <c r="X385" s="41">
        <f>IFERROR(X379/H379,"0")+IFERROR(X380/H380,"0")+IFERROR(X381/H381,"0")+IFERROR(X382/H382,"0")+IFERROR(X383/H383,"0")+IFERROR(X384/H384,"0")</f>
        <v>756.41025641025647</v>
      </c>
      <c r="Y385" s="41">
        <f>IFERROR(Y379/H379,"0")+IFERROR(Y380/H380,"0")+IFERROR(Y381/H381,"0")+IFERROR(Y382/H382,"0")+IFERROR(Y383/H383,"0")+IFERROR(Y384/H384,"0")</f>
        <v>757</v>
      </c>
      <c r="Z385" s="41">
        <f>IFERROR(IF(Z379="",0,Z379),"0")+IFERROR(IF(Z380="",0,Z380),"0")+IFERROR(IF(Z381="",0,Z381),"0")+IFERROR(IF(Z382="",0,Z382),"0")+IFERROR(IF(Z383="",0,Z383),"0")+IFERROR(IF(Z384="",0,Z384),"0")</f>
        <v>16.464749999999999</v>
      </c>
      <c r="AA385" s="64"/>
      <c r="AB385" s="64"/>
      <c r="AC385" s="64"/>
    </row>
    <row r="386" spans="1:68" x14ac:dyDescent="0.2">
      <c r="A386" s="865"/>
      <c r="B386" s="865"/>
      <c r="C386" s="865"/>
      <c r="D386" s="865"/>
      <c r="E386" s="865"/>
      <c r="F386" s="865"/>
      <c r="G386" s="865"/>
      <c r="H386" s="865"/>
      <c r="I386" s="865"/>
      <c r="J386" s="865"/>
      <c r="K386" s="865"/>
      <c r="L386" s="865"/>
      <c r="M386" s="865"/>
      <c r="N386" s="865"/>
      <c r="O386" s="866"/>
      <c r="P386" s="862" t="s">
        <v>40</v>
      </c>
      <c r="Q386" s="863"/>
      <c r="R386" s="863"/>
      <c r="S386" s="863"/>
      <c r="T386" s="863"/>
      <c r="U386" s="863"/>
      <c r="V386" s="864"/>
      <c r="W386" s="40" t="s">
        <v>0</v>
      </c>
      <c r="X386" s="41">
        <f>IFERROR(SUM(X379:X384),"0")</f>
        <v>5900</v>
      </c>
      <c r="Y386" s="41">
        <f>IFERROR(SUM(Y379:Y384),"0")</f>
        <v>5904.5999999999995</v>
      </c>
      <c r="Z386" s="40"/>
      <c r="AA386" s="64"/>
      <c r="AB386" s="64"/>
      <c r="AC386" s="64"/>
    </row>
    <row r="387" spans="1:68" ht="14.25" hidden="1" customHeight="1" x14ac:dyDescent="0.25">
      <c r="A387" s="857" t="s">
        <v>240</v>
      </c>
      <c r="B387" s="857"/>
      <c r="C387" s="857"/>
      <c r="D387" s="857"/>
      <c r="E387" s="857"/>
      <c r="F387" s="857"/>
      <c r="G387" s="857"/>
      <c r="H387" s="857"/>
      <c r="I387" s="857"/>
      <c r="J387" s="857"/>
      <c r="K387" s="857"/>
      <c r="L387" s="857"/>
      <c r="M387" s="857"/>
      <c r="N387" s="857"/>
      <c r="O387" s="857"/>
      <c r="P387" s="857"/>
      <c r="Q387" s="857"/>
      <c r="R387" s="857"/>
      <c r="S387" s="857"/>
      <c r="T387" s="857"/>
      <c r="U387" s="857"/>
      <c r="V387" s="857"/>
      <c r="W387" s="857"/>
      <c r="X387" s="857"/>
      <c r="Y387" s="857"/>
      <c r="Z387" s="857"/>
      <c r="AA387" s="63"/>
      <c r="AB387" s="63"/>
      <c r="AC387" s="63"/>
    </row>
    <row r="388" spans="1:68" ht="37.5" hidden="1" customHeight="1" x14ac:dyDescent="0.25">
      <c r="A388" s="60" t="s">
        <v>659</v>
      </c>
      <c r="B388" s="60" t="s">
        <v>660</v>
      </c>
      <c r="C388" s="34">
        <v>4301060379</v>
      </c>
      <c r="D388" s="858">
        <v>4607091380880</v>
      </c>
      <c r="E388" s="858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0"/>
      <c r="R388" s="860"/>
      <c r="S388" s="860"/>
      <c r="T388" s="86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662</v>
      </c>
      <c r="B389" s="60" t="s">
        <v>663</v>
      </c>
      <c r="C389" s="34">
        <v>4301060308</v>
      </c>
      <c r="D389" s="858">
        <v>4607091384482</v>
      </c>
      <c r="E389" s="858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0"/>
      <c r="R389" s="860"/>
      <c r="S389" s="860"/>
      <c r="T389" s="86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16.5" hidden="1" customHeight="1" x14ac:dyDescent="0.25">
      <c r="A390" s="60" t="s">
        <v>665</v>
      </c>
      <c r="B390" s="60" t="s">
        <v>666</v>
      </c>
      <c r="C390" s="34">
        <v>4301060325</v>
      </c>
      <c r="D390" s="858">
        <v>4607091380897</v>
      </c>
      <c r="E390" s="858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10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0"/>
      <c r="R390" s="860"/>
      <c r="S390" s="860"/>
      <c r="T390" s="86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IFERROR(IF(Y390=0,"",ROUNDUP(Y390/H390,0)*0.02175),"")</f>
        <v/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idden="1" x14ac:dyDescent="0.2">
      <c r="A391" s="865"/>
      <c r="B391" s="865"/>
      <c r="C391" s="865"/>
      <c r="D391" s="865"/>
      <c r="E391" s="865"/>
      <c r="F391" s="865"/>
      <c r="G391" s="865"/>
      <c r="H391" s="865"/>
      <c r="I391" s="865"/>
      <c r="J391" s="865"/>
      <c r="K391" s="865"/>
      <c r="L391" s="865"/>
      <c r="M391" s="865"/>
      <c r="N391" s="865"/>
      <c r="O391" s="866"/>
      <c r="P391" s="862" t="s">
        <v>40</v>
      </c>
      <c r="Q391" s="863"/>
      <c r="R391" s="863"/>
      <c r="S391" s="863"/>
      <c r="T391" s="863"/>
      <c r="U391" s="863"/>
      <c r="V391" s="864"/>
      <c r="W391" s="40" t="s">
        <v>39</v>
      </c>
      <c r="X391" s="41">
        <f>IFERROR(X388/H388,"0")+IFERROR(X389/H389,"0")+IFERROR(X390/H390,"0")</f>
        <v>0</v>
      </c>
      <c r="Y391" s="41">
        <f>IFERROR(Y388/H388,"0")+IFERROR(Y389/H389,"0")+IFERROR(Y390/H390,"0")</f>
        <v>0</v>
      </c>
      <c r="Z391" s="41">
        <f>IFERROR(IF(Z388="",0,Z388),"0")+IFERROR(IF(Z389="",0,Z389),"0")+IFERROR(IF(Z390="",0,Z390),"0")</f>
        <v>0</v>
      </c>
      <c r="AA391" s="64"/>
      <c r="AB391" s="64"/>
      <c r="AC391" s="64"/>
    </row>
    <row r="392" spans="1:68" hidden="1" x14ac:dyDescent="0.2">
      <c r="A392" s="865"/>
      <c r="B392" s="865"/>
      <c r="C392" s="865"/>
      <c r="D392" s="865"/>
      <c r="E392" s="865"/>
      <c r="F392" s="865"/>
      <c r="G392" s="865"/>
      <c r="H392" s="865"/>
      <c r="I392" s="865"/>
      <c r="J392" s="865"/>
      <c r="K392" s="865"/>
      <c r="L392" s="865"/>
      <c r="M392" s="865"/>
      <c r="N392" s="865"/>
      <c r="O392" s="866"/>
      <c r="P392" s="862" t="s">
        <v>40</v>
      </c>
      <c r="Q392" s="863"/>
      <c r="R392" s="863"/>
      <c r="S392" s="863"/>
      <c r="T392" s="863"/>
      <c r="U392" s="863"/>
      <c r="V392" s="864"/>
      <c r="W392" s="40" t="s">
        <v>0</v>
      </c>
      <c r="X392" s="41">
        <f>IFERROR(SUM(X388:X390),"0")</f>
        <v>0</v>
      </c>
      <c r="Y392" s="41">
        <f>IFERROR(SUM(Y388:Y390),"0")</f>
        <v>0</v>
      </c>
      <c r="Z392" s="40"/>
      <c r="AA392" s="64"/>
      <c r="AB392" s="64"/>
      <c r="AC392" s="64"/>
    </row>
    <row r="393" spans="1:68" ht="14.25" hidden="1" customHeight="1" x14ac:dyDescent="0.25">
      <c r="A393" s="857" t="s">
        <v>124</v>
      </c>
      <c r="B393" s="857"/>
      <c r="C393" s="857"/>
      <c r="D393" s="857"/>
      <c r="E393" s="857"/>
      <c r="F393" s="857"/>
      <c r="G393" s="857"/>
      <c r="H393" s="857"/>
      <c r="I393" s="857"/>
      <c r="J393" s="857"/>
      <c r="K393" s="857"/>
      <c r="L393" s="857"/>
      <c r="M393" s="857"/>
      <c r="N393" s="857"/>
      <c r="O393" s="857"/>
      <c r="P393" s="857"/>
      <c r="Q393" s="857"/>
      <c r="R393" s="857"/>
      <c r="S393" s="857"/>
      <c r="T393" s="857"/>
      <c r="U393" s="857"/>
      <c r="V393" s="857"/>
      <c r="W393" s="857"/>
      <c r="X393" s="857"/>
      <c r="Y393" s="857"/>
      <c r="Z393" s="857"/>
      <c r="AA393" s="63"/>
      <c r="AB393" s="63"/>
      <c r="AC393" s="63"/>
    </row>
    <row r="394" spans="1:68" ht="16.5" hidden="1" customHeight="1" x14ac:dyDescent="0.25">
      <c r="A394" s="60" t="s">
        <v>668</v>
      </c>
      <c r="B394" s="60" t="s">
        <v>669</v>
      </c>
      <c r="C394" s="34">
        <v>4301030232</v>
      </c>
      <c r="D394" s="858">
        <v>4607091388374</v>
      </c>
      <c r="E394" s="858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1068" t="s">
        <v>670</v>
      </c>
      <c r="Q394" s="860"/>
      <c r="R394" s="860"/>
      <c r="S394" s="860"/>
      <c r="T394" s="86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672</v>
      </c>
      <c r="B395" s="60" t="s">
        <v>673</v>
      </c>
      <c r="C395" s="34">
        <v>4301030235</v>
      </c>
      <c r="D395" s="858">
        <v>4607091388381</v>
      </c>
      <c r="E395" s="858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1069" t="s">
        <v>674</v>
      </c>
      <c r="Q395" s="860"/>
      <c r="R395" s="860"/>
      <c r="S395" s="860"/>
      <c r="T395" s="861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675</v>
      </c>
      <c r="B396" s="60" t="s">
        <v>676</v>
      </c>
      <c r="C396" s="34">
        <v>4301032015</v>
      </c>
      <c r="D396" s="858">
        <v>4607091383102</v>
      </c>
      <c r="E396" s="858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107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0"/>
      <c r="R396" s="860"/>
      <c r="S396" s="860"/>
      <c r="T396" s="86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678</v>
      </c>
      <c r="B397" s="60" t="s">
        <v>679</v>
      </c>
      <c r="C397" s="34">
        <v>4301030233</v>
      </c>
      <c r="D397" s="858">
        <v>4607091388404</v>
      </c>
      <c r="E397" s="858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0"/>
      <c r="R397" s="860"/>
      <c r="S397" s="860"/>
      <c r="T397" s="86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865"/>
      <c r="B398" s="865"/>
      <c r="C398" s="865"/>
      <c r="D398" s="865"/>
      <c r="E398" s="865"/>
      <c r="F398" s="865"/>
      <c r="G398" s="865"/>
      <c r="H398" s="865"/>
      <c r="I398" s="865"/>
      <c r="J398" s="865"/>
      <c r="K398" s="865"/>
      <c r="L398" s="865"/>
      <c r="M398" s="865"/>
      <c r="N398" s="865"/>
      <c r="O398" s="866"/>
      <c r="P398" s="862" t="s">
        <v>40</v>
      </c>
      <c r="Q398" s="863"/>
      <c r="R398" s="863"/>
      <c r="S398" s="863"/>
      <c r="T398" s="863"/>
      <c r="U398" s="863"/>
      <c r="V398" s="864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865"/>
      <c r="B399" s="865"/>
      <c r="C399" s="865"/>
      <c r="D399" s="865"/>
      <c r="E399" s="865"/>
      <c r="F399" s="865"/>
      <c r="G399" s="865"/>
      <c r="H399" s="865"/>
      <c r="I399" s="865"/>
      <c r="J399" s="865"/>
      <c r="K399" s="865"/>
      <c r="L399" s="865"/>
      <c r="M399" s="865"/>
      <c r="N399" s="865"/>
      <c r="O399" s="866"/>
      <c r="P399" s="862" t="s">
        <v>40</v>
      </c>
      <c r="Q399" s="863"/>
      <c r="R399" s="863"/>
      <c r="S399" s="863"/>
      <c r="T399" s="863"/>
      <c r="U399" s="863"/>
      <c r="V399" s="864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857" t="s">
        <v>680</v>
      </c>
      <c r="B400" s="857"/>
      <c r="C400" s="857"/>
      <c r="D400" s="857"/>
      <c r="E400" s="857"/>
      <c r="F400" s="857"/>
      <c r="G400" s="857"/>
      <c r="H400" s="857"/>
      <c r="I400" s="857"/>
      <c r="J400" s="857"/>
      <c r="K400" s="857"/>
      <c r="L400" s="857"/>
      <c r="M400" s="857"/>
      <c r="N400" s="857"/>
      <c r="O400" s="857"/>
      <c r="P400" s="857"/>
      <c r="Q400" s="857"/>
      <c r="R400" s="857"/>
      <c r="S400" s="857"/>
      <c r="T400" s="857"/>
      <c r="U400" s="857"/>
      <c r="V400" s="857"/>
      <c r="W400" s="857"/>
      <c r="X400" s="857"/>
      <c r="Y400" s="857"/>
      <c r="Z400" s="857"/>
      <c r="AA400" s="63"/>
      <c r="AB400" s="63"/>
      <c r="AC400" s="63"/>
    </row>
    <row r="401" spans="1:68" ht="16.5" hidden="1" customHeight="1" x14ac:dyDescent="0.25">
      <c r="A401" s="60" t="s">
        <v>681</v>
      </c>
      <c r="B401" s="60" t="s">
        <v>682</v>
      </c>
      <c r="C401" s="34">
        <v>4301180007</v>
      </c>
      <c r="D401" s="858">
        <v>4680115881808</v>
      </c>
      <c r="E401" s="858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10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0"/>
      <c r="R401" s="860"/>
      <c r="S401" s="860"/>
      <c r="T401" s="86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685</v>
      </c>
      <c r="B402" s="60" t="s">
        <v>686</v>
      </c>
      <c r="C402" s="34">
        <v>4301180006</v>
      </c>
      <c r="D402" s="858">
        <v>4680115881822</v>
      </c>
      <c r="E402" s="858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0"/>
      <c r="R402" s="860"/>
      <c r="S402" s="860"/>
      <c r="T402" s="86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687</v>
      </c>
      <c r="B403" s="60" t="s">
        <v>688</v>
      </c>
      <c r="C403" s="34">
        <v>4301180001</v>
      </c>
      <c r="D403" s="858">
        <v>4680115880016</v>
      </c>
      <c r="E403" s="858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0"/>
      <c r="R403" s="860"/>
      <c r="S403" s="860"/>
      <c r="T403" s="86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865"/>
      <c r="B404" s="865"/>
      <c r="C404" s="865"/>
      <c r="D404" s="865"/>
      <c r="E404" s="865"/>
      <c r="F404" s="865"/>
      <c r="G404" s="865"/>
      <c r="H404" s="865"/>
      <c r="I404" s="865"/>
      <c r="J404" s="865"/>
      <c r="K404" s="865"/>
      <c r="L404" s="865"/>
      <c r="M404" s="865"/>
      <c r="N404" s="865"/>
      <c r="O404" s="866"/>
      <c r="P404" s="862" t="s">
        <v>40</v>
      </c>
      <c r="Q404" s="863"/>
      <c r="R404" s="863"/>
      <c r="S404" s="863"/>
      <c r="T404" s="863"/>
      <c r="U404" s="863"/>
      <c r="V404" s="86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865"/>
      <c r="B405" s="865"/>
      <c r="C405" s="865"/>
      <c r="D405" s="865"/>
      <c r="E405" s="865"/>
      <c r="F405" s="865"/>
      <c r="G405" s="865"/>
      <c r="H405" s="865"/>
      <c r="I405" s="865"/>
      <c r="J405" s="865"/>
      <c r="K405" s="865"/>
      <c r="L405" s="865"/>
      <c r="M405" s="865"/>
      <c r="N405" s="865"/>
      <c r="O405" s="866"/>
      <c r="P405" s="862" t="s">
        <v>40</v>
      </c>
      <c r="Q405" s="863"/>
      <c r="R405" s="863"/>
      <c r="S405" s="863"/>
      <c r="T405" s="863"/>
      <c r="U405" s="863"/>
      <c r="V405" s="86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hidden="1" customHeight="1" x14ac:dyDescent="0.25">
      <c r="A406" s="856" t="s">
        <v>689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2"/>
      <c r="AB406" s="62"/>
      <c r="AC406" s="62"/>
    </row>
    <row r="407" spans="1:68" ht="14.25" hidden="1" customHeight="1" x14ac:dyDescent="0.25">
      <c r="A407" s="857" t="s">
        <v>78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3"/>
      <c r="AB407" s="63"/>
      <c r="AC407" s="63"/>
    </row>
    <row r="408" spans="1:68" ht="27" hidden="1" customHeight="1" x14ac:dyDescent="0.25">
      <c r="A408" s="60" t="s">
        <v>690</v>
      </c>
      <c r="B408" s="60" t="s">
        <v>691</v>
      </c>
      <c r="C408" s="34">
        <v>4301031066</v>
      </c>
      <c r="D408" s="858">
        <v>4607091383836</v>
      </c>
      <c r="E408" s="858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10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0"/>
      <c r="R408" s="860"/>
      <c r="S408" s="860"/>
      <c r="T408" s="86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865"/>
      <c r="B409" s="865"/>
      <c r="C409" s="865"/>
      <c r="D409" s="865"/>
      <c r="E409" s="865"/>
      <c r="F409" s="865"/>
      <c r="G409" s="865"/>
      <c r="H409" s="865"/>
      <c r="I409" s="865"/>
      <c r="J409" s="865"/>
      <c r="K409" s="865"/>
      <c r="L409" s="865"/>
      <c r="M409" s="865"/>
      <c r="N409" s="865"/>
      <c r="O409" s="866"/>
      <c r="P409" s="862" t="s">
        <v>40</v>
      </c>
      <c r="Q409" s="863"/>
      <c r="R409" s="863"/>
      <c r="S409" s="863"/>
      <c r="T409" s="863"/>
      <c r="U409" s="863"/>
      <c r="V409" s="864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hidden="1" x14ac:dyDescent="0.2">
      <c r="A410" s="865"/>
      <c r="B410" s="865"/>
      <c r="C410" s="865"/>
      <c r="D410" s="865"/>
      <c r="E410" s="865"/>
      <c r="F410" s="865"/>
      <c r="G410" s="865"/>
      <c r="H410" s="865"/>
      <c r="I410" s="865"/>
      <c r="J410" s="865"/>
      <c r="K410" s="865"/>
      <c r="L410" s="865"/>
      <c r="M410" s="865"/>
      <c r="N410" s="865"/>
      <c r="O410" s="866"/>
      <c r="P410" s="862" t="s">
        <v>40</v>
      </c>
      <c r="Q410" s="863"/>
      <c r="R410" s="863"/>
      <c r="S410" s="863"/>
      <c r="T410" s="863"/>
      <c r="U410" s="863"/>
      <c r="V410" s="864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hidden="1" customHeight="1" x14ac:dyDescent="0.25">
      <c r="A411" s="857" t="s">
        <v>84</v>
      </c>
      <c r="B411" s="857"/>
      <c r="C411" s="857"/>
      <c r="D411" s="857"/>
      <c r="E411" s="857"/>
      <c r="F411" s="857"/>
      <c r="G411" s="857"/>
      <c r="H411" s="857"/>
      <c r="I411" s="857"/>
      <c r="J411" s="857"/>
      <c r="K411" s="857"/>
      <c r="L411" s="857"/>
      <c r="M411" s="857"/>
      <c r="N411" s="857"/>
      <c r="O411" s="857"/>
      <c r="P411" s="857"/>
      <c r="Q411" s="857"/>
      <c r="R411" s="857"/>
      <c r="S411" s="857"/>
      <c r="T411" s="857"/>
      <c r="U411" s="857"/>
      <c r="V411" s="857"/>
      <c r="W411" s="857"/>
      <c r="X411" s="857"/>
      <c r="Y411" s="857"/>
      <c r="Z411" s="857"/>
      <c r="AA411" s="63"/>
      <c r="AB411" s="63"/>
      <c r="AC411" s="63"/>
    </row>
    <row r="412" spans="1:68" ht="37.5" hidden="1" customHeight="1" x14ac:dyDescent="0.25">
      <c r="A412" s="60" t="s">
        <v>693</v>
      </c>
      <c r="B412" s="60" t="s">
        <v>694</v>
      </c>
      <c r="C412" s="34">
        <v>4301051142</v>
      </c>
      <c r="D412" s="858">
        <v>4607091387919</v>
      </c>
      <c r="E412" s="858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10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0"/>
      <c r="R412" s="860"/>
      <c r="S412" s="860"/>
      <c r="T412" s="861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hidden="1" customHeight="1" x14ac:dyDescent="0.25">
      <c r="A413" s="60" t="s">
        <v>696</v>
      </c>
      <c r="B413" s="60" t="s">
        <v>697</v>
      </c>
      <c r="C413" s="34">
        <v>4301051461</v>
      </c>
      <c r="D413" s="858">
        <v>4680115883604</v>
      </c>
      <c r="E413" s="858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107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0"/>
      <c r="R413" s="860"/>
      <c r="S413" s="860"/>
      <c r="T413" s="861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699</v>
      </c>
      <c r="B414" s="60" t="s">
        <v>700</v>
      </c>
      <c r="C414" s="34">
        <v>4301051485</v>
      </c>
      <c r="D414" s="858">
        <v>4680115883567</v>
      </c>
      <c r="E414" s="858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10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0"/>
      <c r="R414" s="860"/>
      <c r="S414" s="860"/>
      <c r="T414" s="861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IFERROR(IF(Y414=0,"",ROUNDUP(Y414/H414,0)*0.00753),"")</f>
        <v/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idden="1" x14ac:dyDescent="0.2">
      <c r="A415" s="865"/>
      <c r="B415" s="865"/>
      <c r="C415" s="865"/>
      <c r="D415" s="865"/>
      <c r="E415" s="865"/>
      <c r="F415" s="865"/>
      <c r="G415" s="865"/>
      <c r="H415" s="865"/>
      <c r="I415" s="865"/>
      <c r="J415" s="865"/>
      <c r="K415" s="865"/>
      <c r="L415" s="865"/>
      <c r="M415" s="865"/>
      <c r="N415" s="865"/>
      <c r="O415" s="866"/>
      <c r="P415" s="862" t="s">
        <v>40</v>
      </c>
      <c r="Q415" s="863"/>
      <c r="R415" s="863"/>
      <c r="S415" s="863"/>
      <c r="T415" s="863"/>
      <c r="U415" s="863"/>
      <c r="V415" s="864"/>
      <c r="W415" s="40" t="s">
        <v>39</v>
      </c>
      <c r="X415" s="41">
        <f>IFERROR(X412/H412,"0")+IFERROR(X413/H413,"0")+IFERROR(X414/H414,"0")</f>
        <v>0</v>
      </c>
      <c r="Y415" s="41">
        <f>IFERROR(Y412/H412,"0")+IFERROR(Y413/H413,"0")+IFERROR(Y414/H414,"0")</f>
        <v>0</v>
      </c>
      <c r="Z415" s="41">
        <f>IFERROR(IF(Z412="",0,Z412),"0")+IFERROR(IF(Z413="",0,Z413),"0")+IFERROR(IF(Z414="",0,Z414),"0")</f>
        <v>0</v>
      </c>
      <c r="AA415" s="64"/>
      <c r="AB415" s="64"/>
      <c r="AC415" s="64"/>
    </row>
    <row r="416" spans="1:68" hidden="1" x14ac:dyDescent="0.2">
      <c r="A416" s="865"/>
      <c r="B416" s="865"/>
      <c r="C416" s="865"/>
      <c r="D416" s="865"/>
      <c r="E416" s="865"/>
      <c r="F416" s="865"/>
      <c r="G416" s="865"/>
      <c r="H416" s="865"/>
      <c r="I416" s="865"/>
      <c r="J416" s="865"/>
      <c r="K416" s="865"/>
      <c r="L416" s="865"/>
      <c r="M416" s="865"/>
      <c r="N416" s="865"/>
      <c r="O416" s="866"/>
      <c r="P416" s="862" t="s">
        <v>40</v>
      </c>
      <c r="Q416" s="863"/>
      <c r="R416" s="863"/>
      <c r="S416" s="863"/>
      <c r="T416" s="863"/>
      <c r="U416" s="863"/>
      <c r="V416" s="864"/>
      <c r="W416" s="40" t="s">
        <v>0</v>
      </c>
      <c r="X416" s="41">
        <f>IFERROR(SUM(X412:X414),"0")</f>
        <v>0</v>
      </c>
      <c r="Y416" s="41">
        <f>IFERROR(SUM(Y412:Y414),"0")</f>
        <v>0</v>
      </c>
      <c r="Z416" s="40"/>
      <c r="AA416" s="64"/>
      <c r="AB416" s="64"/>
      <c r="AC416" s="64"/>
    </row>
    <row r="417" spans="1:68" ht="27.75" hidden="1" customHeight="1" x14ac:dyDescent="0.2">
      <c r="A417" s="855" t="s">
        <v>702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52"/>
      <c r="AB417" s="52"/>
      <c r="AC417" s="52"/>
    </row>
    <row r="418" spans="1:68" ht="16.5" hidden="1" customHeight="1" x14ac:dyDescent="0.25">
      <c r="A418" s="856" t="s">
        <v>703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2"/>
      <c r="AB418" s="62"/>
      <c r="AC418" s="62"/>
    </row>
    <row r="419" spans="1:68" ht="14.25" hidden="1" customHeight="1" x14ac:dyDescent="0.25">
      <c r="A419" s="857" t="s">
        <v>135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858">
        <v>4680115884847</v>
      </c>
      <c r="E420" s="85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10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0"/>
      <c r="R420" s="860"/>
      <c r="S420" s="860"/>
      <c r="T420" s="861"/>
      <c r="U420" s="37" t="s">
        <v>45</v>
      </c>
      <c r="V420" s="37" t="s">
        <v>45</v>
      </c>
      <c r="W420" s="38" t="s">
        <v>0</v>
      </c>
      <c r="X420" s="56">
        <v>4920</v>
      </c>
      <c r="Y420" s="53">
        <f t="shared" ref="Y420:Y430" si="82">IFERROR(IF(X420="",0,CEILING((X420/$H420),1)*$H420),"")</f>
        <v>4920</v>
      </c>
      <c r="Z420" s="39">
        <f>IFERROR(IF(Y420=0,"",ROUNDUP(Y420/H420,0)*0.02039),"")</f>
        <v>6.6879199999999992</v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5077.4400000000005</v>
      </c>
      <c r="BN420" s="75">
        <f t="shared" ref="BN420:BN430" si="84">IFERROR(Y420*I420/H420,"0")</f>
        <v>5077.4400000000005</v>
      </c>
      <c r="BO420" s="75">
        <f t="shared" ref="BO420:BO430" si="85">IFERROR(1/J420*(X420/H420),"0")</f>
        <v>6.833333333333333</v>
      </c>
      <c r="BP420" s="75">
        <f t="shared" ref="BP420:BP430" si="86">IFERROR(1/J420*(Y420/H420),"0")</f>
        <v>6.833333333333333</v>
      </c>
    </row>
    <row r="421" spans="1:68" ht="27" hidden="1" customHeight="1" x14ac:dyDescent="0.25">
      <c r="A421" s="60" t="s">
        <v>704</v>
      </c>
      <c r="B421" s="60" t="s">
        <v>707</v>
      </c>
      <c r="C421" s="34">
        <v>4301011869</v>
      </c>
      <c r="D421" s="858">
        <v>4680115884847</v>
      </c>
      <c r="E421" s="85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0"/>
      <c r="R421" s="860"/>
      <c r="S421" s="860"/>
      <c r="T421" s="86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858">
        <v>4680115884854</v>
      </c>
      <c r="E422" s="85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0"/>
      <c r="R422" s="860"/>
      <c r="S422" s="860"/>
      <c r="T422" s="861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hidden="1" customHeight="1" x14ac:dyDescent="0.25">
      <c r="A423" s="60" t="s">
        <v>709</v>
      </c>
      <c r="B423" s="60" t="s">
        <v>711</v>
      </c>
      <c r="C423" s="34">
        <v>4301011870</v>
      </c>
      <c r="D423" s="858">
        <v>4680115884854</v>
      </c>
      <c r="E423" s="85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0"/>
      <c r="R423" s="860"/>
      <c r="S423" s="860"/>
      <c r="T423" s="86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858">
        <v>4607091383997</v>
      </c>
      <c r="E424" s="85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0"/>
      <c r="R424" s="860"/>
      <c r="S424" s="860"/>
      <c r="T424" s="861"/>
      <c r="U424" s="37" t="s">
        <v>45</v>
      </c>
      <c r="V424" s="37" t="s">
        <v>45</v>
      </c>
      <c r="W424" s="38" t="s">
        <v>0</v>
      </c>
      <c r="X424" s="56">
        <v>5900</v>
      </c>
      <c r="Y424" s="53">
        <f t="shared" si="82"/>
        <v>5910</v>
      </c>
      <c r="Z424" s="39">
        <f>IFERROR(IF(Y424=0,"",ROUNDUP(Y424/H424,0)*0.02175),"")</f>
        <v>8.5694999999999997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6088.8</v>
      </c>
      <c r="BN424" s="75">
        <f t="shared" si="84"/>
        <v>6099.12</v>
      </c>
      <c r="BO424" s="75">
        <f t="shared" si="85"/>
        <v>8.1944444444444429</v>
      </c>
      <c r="BP424" s="75">
        <f t="shared" si="86"/>
        <v>8.2083333333333321</v>
      </c>
    </row>
    <row r="425" spans="1:68" ht="27" hidden="1" customHeight="1" x14ac:dyDescent="0.25">
      <c r="A425" s="60" t="s">
        <v>716</v>
      </c>
      <c r="B425" s="60" t="s">
        <v>717</v>
      </c>
      <c r="C425" s="34">
        <v>4301011943</v>
      </c>
      <c r="D425" s="858">
        <v>4680115884830</v>
      </c>
      <c r="E425" s="858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0"/>
      <c r="R425" s="860"/>
      <c r="S425" s="860"/>
      <c r="T425" s="86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hidden="1" customHeight="1" x14ac:dyDescent="0.25">
      <c r="A426" s="60" t="s">
        <v>716</v>
      </c>
      <c r="B426" s="60" t="s">
        <v>718</v>
      </c>
      <c r="C426" s="34">
        <v>4301011867</v>
      </c>
      <c r="D426" s="858">
        <v>4680115884830</v>
      </c>
      <c r="E426" s="858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0"/>
      <c r="R426" s="860"/>
      <c r="S426" s="860"/>
      <c r="T426" s="86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hidden="1" customHeight="1" x14ac:dyDescent="0.25">
      <c r="A427" s="60" t="s">
        <v>720</v>
      </c>
      <c r="B427" s="60" t="s">
        <v>721</v>
      </c>
      <c r="C427" s="34">
        <v>4301011433</v>
      </c>
      <c r="D427" s="858">
        <v>4680115882638</v>
      </c>
      <c r="E427" s="858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10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0"/>
      <c r="R427" s="860"/>
      <c r="S427" s="860"/>
      <c r="T427" s="86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hidden="1" customHeight="1" x14ac:dyDescent="0.25">
      <c r="A428" s="60" t="s">
        <v>723</v>
      </c>
      <c r="B428" s="60" t="s">
        <v>724</v>
      </c>
      <c r="C428" s="34">
        <v>4301011952</v>
      </c>
      <c r="D428" s="858">
        <v>4680115884922</v>
      </c>
      <c r="E428" s="858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10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0"/>
      <c r="R428" s="860"/>
      <c r="S428" s="860"/>
      <c r="T428" s="861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hidden="1" customHeight="1" x14ac:dyDescent="0.25">
      <c r="A429" s="60" t="s">
        <v>725</v>
      </c>
      <c r="B429" s="60" t="s">
        <v>726</v>
      </c>
      <c r="C429" s="34">
        <v>4301011866</v>
      </c>
      <c r="D429" s="858">
        <v>4680115884878</v>
      </c>
      <c r="E429" s="858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10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0"/>
      <c r="R429" s="860"/>
      <c r="S429" s="860"/>
      <c r="T429" s="861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hidden="1" customHeight="1" x14ac:dyDescent="0.25">
      <c r="A430" s="60" t="s">
        <v>728</v>
      </c>
      <c r="B430" s="60" t="s">
        <v>729</v>
      </c>
      <c r="C430" s="34">
        <v>4301011868</v>
      </c>
      <c r="D430" s="858">
        <v>4680115884861</v>
      </c>
      <c r="E430" s="858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0"/>
      <c r="R430" s="860"/>
      <c r="S430" s="860"/>
      <c r="T430" s="861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865"/>
      <c r="B431" s="865"/>
      <c r="C431" s="865"/>
      <c r="D431" s="865"/>
      <c r="E431" s="865"/>
      <c r="F431" s="865"/>
      <c r="G431" s="865"/>
      <c r="H431" s="865"/>
      <c r="I431" s="865"/>
      <c r="J431" s="865"/>
      <c r="K431" s="865"/>
      <c r="L431" s="865"/>
      <c r="M431" s="865"/>
      <c r="N431" s="865"/>
      <c r="O431" s="866"/>
      <c r="P431" s="862" t="s">
        <v>40</v>
      </c>
      <c r="Q431" s="863"/>
      <c r="R431" s="863"/>
      <c r="S431" s="863"/>
      <c r="T431" s="863"/>
      <c r="U431" s="863"/>
      <c r="V431" s="864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821.33333333333326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822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17.296419999999998</v>
      </c>
      <c r="AA431" s="64"/>
      <c r="AB431" s="64"/>
      <c r="AC431" s="64"/>
    </row>
    <row r="432" spans="1:68" x14ac:dyDescent="0.2">
      <c r="A432" s="865"/>
      <c r="B432" s="865"/>
      <c r="C432" s="865"/>
      <c r="D432" s="865"/>
      <c r="E432" s="865"/>
      <c r="F432" s="865"/>
      <c r="G432" s="865"/>
      <c r="H432" s="865"/>
      <c r="I432" s="865"/>
      <c r="J432" s="865"/>
      <c r="K432" s="865"/>
      <c r="L432" s="865"/>
      <c r="M432" s="865"/>
      <c r="N432" s="865"/>
      <c r="O432" s="866"/>
      <c r="P432" s="862" t="s">
        <v>40</v>
      </c>
      <c r="Q432" s="863"/>
      <c r="R432" s="863"/>
      <c r="S432" s="863"/>
      <c r="T432" s="863"/>
      <c r="U432" s="863"/>
      <c r="V432" s="864"/>
      <c r="W432" s="40" t="s">
        <v>0</v>
      </c>
      <c r="X432" s="41">
        <f>IFERROR(SUM(X420:X430),"0")</f>
        <v>12320</v>
      </c>
      <c r="Y432" s="41">
        <f>IFERROR(SUM(Y420:Y430),"0")</f>
        <v>12330</v>
      </c>
      <c r="Z432" s="40"/>
      <c r="AA432" s="64"/>
      <c r="AB432" s="64"/>
      <c r="AC432" s="64"/>
    </row>
    <row r="433" spans="1:68" ht="14.25" hidden="1" customHeight="1" x14ac:dyDescent="0.25">
      <c r="A433" s="857" t="s">
        <v>193</v>
      </c>
      <c r="B433" s="857"/>
      <c r="C433" s="857"/>
      <c r="D433" s="857"/>
      <c r="E433" s="857"/>
      <c r="F433" s="857"/>
      <c r="G433" s="857"/>
      <c r="H433" s="857"/>
      <c r="I433" s="857"/>
      <c r="J433" s="857"/>
      <c r="K433" s="857"/>
      <c r="L433" s="857"/>
      <c r="M433" s="857"/>
      <c r="N433" s="857"/>
      <c r="O433" s="857"/>
      <c r="P433" s="857"/>
      <c r="Q433" s="857"/>
      <c r="R433" s="857"/>
      <c r="S433" s="857"/>
      <c r="T433" s="857"/>
      <c r="U433" s="857"/>
      <c r="V433" s="857"/>
      <c r="W433" s="857"/>
      <c r="X433" s="857"/>
      <c r="Y433" s="857"/>
      <c r="Z433" s="857"/>
      <c r="AA433" s="63"/>
      <c r="AB433" s="63"/>
      <c r="AC433" s="63"/>
    </row>
    <row r="434" spans="1:68" ht="27" hidden="1" customHeight="1" x14ac:dyDescent="0.25">
      <c r="A434" s="60" t="s">
        <v>730</v>
      </c>
      <c r="B434" s="60" t="s">
        <v>731</v>
      </c>
      <c r="C434" s="34">
        <v>4301020178</v>
      </c>
      <c r="D434" s="858">
        <v>4607091383980</v>
      </c>
      <c r="E434" s="858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10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0"/>
      <c r="R434" s="860"/>
      <c r="S434" s="860"/>
      <c r="T434" s="861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hidden="1" customHeight="1" x14ac:dyDescent="0.25">
      <c r="A435" s="60" t="s">
        <v>733</v>
      </c>
      <c r="B435" s="60" t="s">
        <v>734</v>
      </c>
      <c r="C435" s="34">
        <v>4301020179</v>
      </c>
      <c r="D435" s="858">
        <v>4607091384178</v>
      </c>
      <c r="E435" s="858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0"/>
      <c r="R435" s="860"/>
      <c r="S435" s="860"/>
      <c r="T435" s="86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idden="1" x14ac:dyDescent="0.2">
      <c r="A436" s="865"/>
      <c r="B436" s="865"/>
      <c r="C436" s="865"/>
      <c r="D436" s="865"/>
      <c r="E436" s="865"/>
      <c r="F436" s="865"/>
      <c r="G436" s="865"/>
      <c r="H436" s="865"/>
      <c r="I436" s="865"/>
      <c r="J436" s="865"/>
      <c r="K436" s="865"/>
      <c r="L436" s="865"/>
      <c r="M436" s="865"/>
      <c r="N436" s="865"/>
      <c r="O436" s="866"/>
      <c r="P436" s="862" t="s">
        <v>40</v>
      </c>
      <c r="Q436" s="863"/>
      <c r="R436" s="863"/>
      <c r="S436" s="863"/>
      <c r="T436" s="863"/>
      <c r="U436" s="863"/>
      <c r="V436" s="864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hidden="1" x14ac:dyDescent="0.2">
      <c r="A437" s="865"/>
      <c r="B437" s="865"/>
      <c r="C437" s="865"/>
      <c r="D437" s="865"/>
      <c r="E437" s="865"/>
      <c r="F437" s="865"/>
      <c r="G437" s="865"/>
      <c r="H437" s="865"/>
      <c r="I437" s="865"/>
      <c r="J437" s="865"/>
      <c r="K437" s="865"/>
      <c r="L437" s="865"/>
      <c r="M437" s="865"/>
      <c r="N437" s="865"/>
      <c r="O437" s="866"/>
      <c r="P437" s="862" t="s">
        <v>40</v>
      </c>
      <c r="Q437" s="863"/>
      <c r="R437" s="863"/>
      <c r="S437" s="863"/>
      <c r="T437" s="863"/>
      <c r="U437" s="863"/>
      <c r="V437" s="864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hidden="1" customHeight="1" x14ac:dyDescent="0.25">
      <c r="A438" s="857" t="s">
        <v>84</v>
      </c>
      <c r="B438" s="857"/>
      <c r="C438" s="857"/>
      <c r="D438" s="857"/>
      <c r="E438" s="857"/>
      <c r="F438" s="857"/>
      <c r="G438" s="857"/>
      <c r="H438" s="857"/>
      <c r="I438" s="857"/>
      <c r="J438" s="857"/>
      <c r="K438" s="857"/>
      <c r="L438" s="857"/>
      <c r="M438" s="857"/>
      <c r="N438" s="857"/>
      <c r="O438" s="857"/>
      <c r="P438" s="857"/>
      <c r="Q438" s="857"/>
      <c r="R438" s="857"/>
      <c r="S438" s="857"/>
      <c r="T438" s="857"/>
      <c r="U438" s="857"/>
      <c r="V438" s="857"/>
      <c r="W438" s="857"/>
      <c r="X438" s="857"/>
      <c r="Y438" s="857"/>
      <c r="Z438" s="857"/>
      <c r="AA438" s="63"/>
      <c r="AB438" s="63"/>
      <c r="AC438" s="63"/>
    </row>
    <row r="439" spans="1:68" ht="27" hidden="1" customHeight="1" x14ac:dyDescent="0.25">
      <c r="A439" s="60" t="s">
        <v>735</v>
      </c>
      <c r="B439" s="60" t="s">
        <v>736</v>
      </c>
      <c r="C439" s="34">
        <v>4301051560</v>
      </c>
      <c r="D439" s="858">
        <v>4607091383928</v>
      </c>
      <c r="E439" s="858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10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0"/>
      <c r="R439" s="860"/>
      <c r="S439" s="860"/>
      <c r="T439" s="86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735</v>
      </c>
      <c r="B440" s="60" t="s">
        <v>738</v>
      </c>
      <c r="C440" s="34">
        <v>4301051903</v>
      </c>
      <c r="D440" s="858">
        <v>4607091383928</v>
      </c>
      <c r="E440" s="858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1093" t="s">
        <v>739</v>
      </c>
      <c r="Q440" s="860"/>
      <c r="R440" s="860"/>
      <c r="S440" s="860"/>
      <c r="T440" s="86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hidden="1" customHeight="1" x14ac:dyDescent="0.25">
      <c r="A441" s="60" t="s">
        <v>735</v>
      </c>
      <c r="B441" s="60" t="s">
        <v>741</v>
      </c>
      <c r="C441" s="34">
        <v>4301051639</v>
      </c>
      <c r="D441" s="858">
        <v>4607091383928</v>
      </c>
      <c r="E441" s="858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10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0"/>
      <c r="R441" s="860"/>
      <c r="S441" s="860"/>
      <c r="T441" s="86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743</v>
      </c>
      <c r="B442" s="60" t="s">
        <v>744</v>
      </c>
      <c r="C442" s="34">
        <v>4301051897</v>
      </c>
      <c r="D442" s="858">
        <v>4607091384260</v>
      </c>
      <c r="E442" s="858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1095" t="s">
        <v>745</v>
      </c>
      <c r="Q442" s="860"/>
      <c r="R442" s="860"/>
      <c r="S442" s="860"/>
      <c r="T442" s="86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hidden="1" customHeight="1" x14ac:dyDescent="0.25">
      <c r="A443" s="60" t="s">
        <v>743</v>
      </c>
      <c r="B443" s="60" t="s">
        <v>747</v>
      </c>
      <c r="C443" s="34">
        <v>4301051636</v>
      </c>
      <c r="D443" s="858">
        <v>4607091384260</v>
      </c>
      <c r="E443" s="858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10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0"/>
      <c r="R443" s="860"/>
      <c r="S443" s="860"/>
      <c r="T443" s="86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idden="1" x14ac:dyDescent="0.2">
      <c r="A444" s="865"/>
      <c r="B444" s="865"/>
      <c r="C444" s="865"/>
      <c r="D444" s="865"/>
      <c r="E444" s="865"/>
      <c r="F444" s="865"/>
      <c r="G444" s="865"/>
      <c r="H444" s="865"/>
      <c r="I444" s="865"/>
      <c r="J444" s="865"/>
      <c r="K444" s="865"/>
      <c r="L444" s="865"/>
      <c r="M444" s="865"/>
      <c r="N444" s="865"/>
      <c r="O444" s="866"/>
      <c r="P444" s="862" t="s">
        <v>40</v>
      </c>
      <c r="Q444" s="863"/>
      <c r="R444" s="863"/>
      <c r="S444" s="863"/>
      <c r="T444" s="863"/>
      <c r="U444" s="863"/>
      <c r="V444" s="864"/>
      <c r="W444" s="40" t="s">
        <v>39</v>
      </c>
      <c r="X444" s="41">
        <f>IFERROR(X439/H439,"0")+IFERROR(X440/H440,"0")+IFERROR(X441/H441,"0")+IFERROR(X442/H442,"0")+IFERROR(X443/H443,"0")</f>
        <v>0</v>
      </c>
      <c r="Y444" s="41">
        <f>IFERROR(Y439/H439,"0")+IFERROR(Y440/H440,"0")+IFERROR(Y441/H441,"0")+IFERROR(Y442/H442,"0")+IFERROR(Y443/H443,"0")</f>
        <v>0</v>
      </c>
      <c r="Z444" s="41">
        <f>IFERROR(IF(Z439="",0,Z439),"0")+IFERROR(IF(Z440="",0,Z440),"0")+IFERROR(IF(Z441="",0,Z441),"0")+IFERROR(IF(Z442="",0,Z442),"0")+IFERROR(IF(Z443="",0,Z443),"0")</f>
        <v>0</v>
      </c>
      <c r="AA444" s="64"/>
      <c r="AB444" s="64"/>
      <c r="AC444" s="64"/>
    </row>
    <row r="445" spans="1:68" hidden="1" x14ac:dyDescent="0.2">
      <c r="A445" s="865"/>
      <c r="B445" s="865"/>
      <c r="C445" s="865"/>
      <c r="D445" s="865"/>
      <c r="E445" s="865"/>
      <c r="F445" s="865"/>
      <c r="G445" s="865"/>
      <c r="H445" s="865"/>
      <c r="I445" s="865"/>
      <c r="J445" s="865"/>
      <c r="K445" s="865"/>
      <c r="L445" s="865"/>
      <c r="M445" s="865"/>
      <c r="N445" s="865"/>
      <c r="O445" s="866"/>
      <c r="P445" s="862" t="s">
        <v>40</v>
      </c>
      <c r="Q445" s="863"/>
      <c r="R445" s="863"/>
      <c r="S445" s="863"/>
      <c r="T445" s="863"/>
      <c r="U445" s="863"/>
      <c r="V445" s="864"/>
      <c r="W445" s="40" t="s">
        <v>0</v>
      </c>
      <c r="X445" s="41">
        <f>IFERROR(SUM(X439:X443),"0")</f>
        <v>0</v>
      </c>
      <c r="Y445" s="41">
        <f>IFERROR(SUM(Y439:Y443),"0")</f>
        <v>0</v>
      </c>
      <c r="Z445" s="40"/>
      <c r="AA445" s="64"/>
      <c r="AB445" s="64"/>
      <c r="AC445" s="64"/>
    </row>
    <row r="446" spans="1:68" ht="14.25" hidden="1" customHeight="1" x14ac:dyDescent="0.25">
      <c r="A446" s="857" t="s">
        <v>240</v>
      </c>
      <c r="B446" s="857"/>
      <c r="C446" s="857"/>
      <c r="D446" s="857"/>
      <c r="E446" s="857"/>
      <c r="F446" s="857"/>
      <c r="G446" s="857"/>
      <c r="H446" s="857"/>
      <c r="I446" s="857"/>
      <c r="J446" s="857"/>
      <c r="K446" s="857"/>
      <c r="L446" s="857"/>
      <c r="M446" s="857"/>
      <c r="N446" s="857"/>
      <c r="O446" s="857"/>
      <c r="P446" s="857"/>
      <c r="Q446" s="857"/>
      <c r="R446" s="857"/>
      <c r="S446" s="857"/>
      <c r="T446" s="857"/>
      <c r="U446" s="857"/>
      <c r="V446" s="857"/>
      <c r="W446" s="857"/>
      <c r="X446" s="857"/>
      <c r="Y446" s="857"/>
      <c r="Z446" s="857"/>
      <c r="AA446" s="63"/>
      <c r="AB446" s="63"/>
      <c r="AC446" s="63"/>
    </row>
    <row r="447" spans="1:68" ht="27" hidden="1" customHeight="1" x14ac:dyDescent="0.25">
      <c r="A447" s="60" t="s">
        <v>749</v>
      </c>
      <c r="B447" s="60" t="s">
        <v>750</v>
      </c>
      <c r="C447" s="34">
        <v>4301060314</v>
      </c>
      <c r="D447" s="858">
        <v>4607091384673</v>
      </c>
      <c r="E447" s="858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0"/>
      <c r="R447" s="860"/>
      <c r="S447" s="860"/>
      <c r="T447" s="861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hidden="1" customHeight="1" x14ac:dyDescent="0.25">
      <c r="A448" s="60" t="s">
        <v>749</v>
      </c>
      <c r="B448" s="60" t="s">
        <v>752</v>
      </c>
      <c r="C448" s="34">
        <v>4301060345</v>
      </c>
      <c r="D448" s="858">
        <v>4607091384673</v>
      </c>
      <c r="E448" s="858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10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0"/>
      <c r="R448" s="860"/>
      <c r="S448" s="860"/>
      <c r="T448" s="861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hidden="1" customHeight="1" x14ac:dyDescent="0.25">
      <c r="A449" s="60" t="s">
        <v>749</v>
      </c>
      <c r="B449" s="60" t="s">
        <v>754</v>
      </c>
      <c r="C449" s="34">
        <v>4301060439</v>
      </c>
      <c r="D449" s="858">
        <v>4607091384673</v>
      </c>
      <c r="E449" s="858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1099" t="s">
        <v>755</v>
      </c>
      <c r="Q449" s="860"/>
      <c r="R449" s="860"/>
      <c r="S449" s="860"/>
      <c r="T449" s="86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idden="1" x14ac:dyDescent="0.2">
      <c r="A450" s="865"/>
      <c r="B450" s="865"/>
      <c r="C450" s="865"/>
      <c r="D450" s="865"/>
      <c r="E450" s="865"/>
      <c r="F450" s="865"/>
      <c r="G450" s="865"/>
      <c r="H450" s="865"/>
      <c r="I450" s="865"/>
      <c r="J450" s="865"/>
      <c r="K450" s="865"/>
      <c r="L450" s="865"/>
      <c r="M450" s="865"/>
      <c r="N450" s="865"/>
      <c r="O450" s="866"/>
      <c r="P450" s="862" t="s">
        <v>40</v>
      </c>
      <c r="Q450" s="863"/>
      <c r="R450" s="863"/>
      <c r="S450" s="863"/>
      <c r="T450" s="863"/>
      <c r="U450" s="863"/>
      <c r="V450" s="864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hidden="1" x14ac:dyDescent="0.2">
      <c r="A451" s="865"/>
      <c r="B451" s="865"/>
      <c r="C451" s="865"/>
      <c r="D451" s="865"/>
      <c r="E451" s="865"/>
      <c r="F451" s="865"/>
      <c r="G451" s="865"/>
      <c r="H451" s="865"/>
      <c r="I451" s="865"/>
      <c r="J451" s="865"/>
      <c r="K451" s="865"/>
      <c r="L451" s="865"/>
      <c r="M451" s="865"/>
      <c r="N451" s="865"/>
      <c r="O451" s="866"/>
      <c r="P451" s="862" t="s">
        <v>40</v>
      </c>
      <c r="Q451" s="863"/>
      <c r="R451" s="863"/>
      <c r="S451" s="863"/>
      <c r="T451" s="863"/>
      <c r="U451" s="863"/>
      <c r="V451" s="864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hidden="1" customHeight="1" x14ac:dyDescent="0.25">
      <c r="A452" s="856" t="s">
        <v>757</v>
      </c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6"/>
      <c r="P452" s="856"/>
      <c r="Q452" s="856"/>
      <c r="R452" s="856"/>
      <c r="S452" s="856"/>
      <c r="T452" s="856"/>
      <c r="U452" s="856"/>
      <c r="V452" s="856"/>
      <c r="W452" s="856"/>
      <c r="X452" s="856"/>
      <c r="Y452" s="856"/>
      <c r="Z452" s="856"/>
      <c r="AA452" s="62"/>
      <c r="AB452" s="62"/>
      <c r="AC452" s="62"/>
    </row>
    <row r="453" spans="1:68" ht="14.25" hidden="1" customHeight="1" x14ac:dyDescent="0.25">
      <c r="A453" s="857" t="s">
        <v>135</v>
      </c>
      <c r="B453" s="857"/>
      <c r="C453" s="857"/>
      <c r="D453" s="857"/>
      <c r="E453" s="857"/>
      <c r="F453" s="857"/>
      <c r="G453" s="857"/>
      <c r="H453" s="857"/>
      <c r="I453" s="857"/>
      <c r="J453" s="857"/>
      <c r="K453" s="857"/>
      <c r="L453" s="857"/>
      <c r="M453" s="857"/>
      <c r="N453" s="857"/>
      <c r="O453" s="857"/>
      <c r="P453" s="857"/>
      <c r="Q453" s="857"/>
      <c r="R453" s="857"/>
      <c r="S453" s="857"/>
      <c r="T453" s="857"/>
      <c r="U453" s="857"/>
      <c r="V453" s="857"/>
      <c r="W453" s="857"/>
      <c r="X453" s="857"/>
      <c r="Y453" s="857"/>
      <c r="Z453" s="857"/>
      <c r="AA453" s="63"/>
      <c r="AB453" s="63"/>
      <c r="AC453" s="63"/>
    </row>
    <row r="454" spans="1:68" ht="27" hidden="1" customHeight="1" x14ac:dyDescent="0.25">
      <c r="A454" s="60" t="s">
        <v>758</v>
      </c>
      <c r="B454" s="60" t="s">
        <v>759</v>
      </c>
      <c r="C454" s="34">
        <v>4301011873</v>
      </c>
      <c r="D454" s="858">
        <v>4680115881907</v>
      </c>
      <c r="E454" s="858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100" t="s">
        <v>760</v>
      </c>
      <c r="Q454" s="860"/>
      <c r="R454" s="860"/>
      <c r="S454" s="860"/>
      <c r="T454" s="86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hidden="1" customHeight="1" x14ac:dyDescent="0.25">
      <c r="A455" s="60" t="s">
        <v>758</v>
      </c>
      <c r="B455" s="60" t="s">
        <v>762</v>
      </c>
      <c r="C455" s="34">
        <v>4301011483</v>
      </c>
      <c r="D455" s="858">
        <v>4680115881907</v>
      </c>
      <c r="E455" s="858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1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0"/>
      <c r="R455" s="860"/>
      <c r="S455" s="860"/>
      <c r="T455" s="86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hidden="1" customHeight="1" x14ac:dyDescent="0.25">
      <c r="A456" s="60" t="s">
        <v>764</v>
      </c>
      <c r="B456" s="60" t="s">
        <v>765</v>
      </c>
      <c r="C456" s="34">
        <v>4301011872</v>
      </c>
      <c r="D456" s="858">
        <v>4680115883925</v>
      </c>
      <c r="E456" s="858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11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0"/>
      <c r="R456" s="860"/>
      <c r="S456" s="860"/>
      <c r="T456" s="86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hidden="1" customHeight="1" x14ac:dyDescent="0.25">
      <c r="A457" s="60" t="s">
        <v>764</v>
      </c>
      <c r="B457" s="60" t="s">
        <v>766</v>
      </c>
      <c r="C457" s="34">
        <v>4301011655</v>
      </c>
      <c r="D457" s="858">
        <v>4680115883925</v>
      </c>
      <c r="E457" s="858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1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0"/>
      <c r="R457" s="860"/>
      <c r="S457" s="860"/>
      <c r="T457" s="86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hidden="1" customHeight="1" x14ac:dyDescent="0.25">
      <c r="A458" s="60" t="s">
        <v>767</v>
      </c>
      <c r="B458" s="60" t="s">
        <v>768</v>
      </c>
      <c r="C458" s="34">
        <v>4301011312</v>
      </c>
      <c r="D458" s="858">
        <v>4607091384192</v>
      </c>
      <c r="E458" s="858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0"/>
      <c r="R458" s="860"/>
      <c r="S458" s="860"/>
      <c r="T458" s="86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hidden="1" customHeight="1" x14ac:dyDescent="0.25">
      <c r="A459" s="60" t="s">
        <v>770</v>
      </c>
      <c r="B459" s="60" t="s">
        <v>771</v>
      </c>
      <c r="C459" s="34">
        <v>4301011874</v>
      </c>
      <c r="D459" s="858">
        <v>4680115884892</v>
      </c>
      <c r="E459" s="858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0"/>
      <c r="R459" s="860"/>
      <c r="S459" s="860"/>
      <c r="T459" s="86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hidden="1" customHeight="1" x14ac:dyDescent="0.25">
      <c r="A460" s="60" t="s">
        <v>773</v>
      </c>
      <c r="B460" s="60" t="s">
        <v>774</v>
      </c>
      <c r="C460" s="34">
        <v>4301011875</v>
      </c>
      <c r="D460" s="858">
        <v>4680115884885</v>
      </c>
      <c r="E460" s="858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11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0"/>
      <c r="R460" s="860"/>
      <c r="S460" s="860"/>
      <c r="T460" s="86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hidden="1" customHeight="1" x14ac:dyDescent="0.25">
      <c r="A461" s="60" t="s">
        <v>775</v>
      </c>
      <c r="B461" s="60" t="s">
        <v>776</v>
      </c>
      <c r="C461" s="34">
        <v>4301011871</v>
      </c>
      <c r="D461" s="858">
        <v>4680115884908</v>
      </c>
      <c r="E461" s="858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11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0"/>
      <c r="R461" s="860"/>
      <c r="S461" s="860"/>
      <c r="T461" s="86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hidden="1" x14ac:dyDescent="0.2">
      <c r="A462" s="865"/>
      <c r="B462" s="865"/>
      <c r="C462" s="865"/>
      <c r="D462" s="865"/>
      <c r="E462" s="865"/>
      <c r="F462" s="865"/>
      <c r="G462" s="865"/>
      <c r="H462" s="865"/>
      <c r="I462" s="865"/>
      <c r="J462" s="865"/>
      <c r="K462" s="865"/>
      <c r="L462" s="865"/>
      <c r="M462" s="865"/>
      <c r="N462" s="865"/>
      <c r="O462" s="866"/>
      <c r="P462" s="862" t="s">
        <v>40</v>
      </c>
      <c r="Q462" s="863"/>
      <c r="R462" s="863"/>
      <c r="S462" s="863"/>
      <c r="T462" s="863"/>
      <c r="U462" s="863"/>
      <c r="V462" s="864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hidden="1" x14ac:dyDescent="0.2">
      <c r="A463" s="865"/>
      <c r="B463" s="865"/>
      <c r="C463" s="865"/>
      <c r="D463" s="865"/>
      <c r="E463" s="865"/>
      <c r="F463" s="865"/>
      <c r="G463" s="865"/>
      <c r="H463" s="865"/>
      <c r="I463" s="865"/>
      <c r="J463" s="865"/>
      <c r="K463" s="865"/>
      <c r="L463" s="865"/>
      <c r="M463" s="865"/>
      <c r="N463" s="865"/>
      <c r="O463" s="866"/>
      <c r="P463" s="862" t="s">
        <v>40</v>
      </c>
      <c r="Q463" s="863"/>
      <c r="R463" s="863"/>
      <c r="S463" s="863"/>
      <c r="T463" s="863"/>
      <c r="U463" s="863"/>
      <c r="V463" s="864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hidden="1" customHeight="1" x14ac:dyDescent="0.25">
      <c r="A464" s="857" t="s">
        <v>78</v>
      </c>
      <c r="B464" s="857"/>
      <c r="C464" s="857"/>
      <c r="D464" s="857"/>
      <c r="E464" s="857"/>
      <c r="F464" s="857"/>
      <c r="G464" s="857"/>
      <c r="H464" s="857"/>
      <c r="I464" s="857"/>
      <c r="J464" s="857"/>
      <c r="K464" s="857"/>
      <c r="L464" s="857"/>
      <c r="M464" s="857"/>
      <c r="N464" s="857"/>
      <c r="O464" s="857"/>
      <c r="P464" s="857"/>
      <c r="Q464" s="857"/>
      <c r="R464" s="857"/>
      <c r="S464" s="857"/>
      <c r="T464" s="857"/>
      <c r="U464" s="857"/>
      <c r="V464" s="857"/>
      <c r="W464" s="857"/>
      <c r="X464" s="857"/>
      <c r="Y464" s="857"/>
      <c r="Z464" s="857"/>
      <c r="AA464" s="63"/>
      <c r="AB464" s="63"/>
      <c r="AC464" s="63"/>
    </row>
    <row r="465" spans="1:68" ht="27" hidden="1" customHeight="1" x14ac:dyDescent="0.25">
      <c r="A465" s="60" t="s">
        <v>777</v>
      </c>
      <c r="B465" s="60" t="s">
        <v>778</v>
      </c>
      <c r="C465" s="34">
        <v>4301031303</v>
      </c>
      <c r="D465" s="858">
        <v>4607091384802</v>
      </c>
      <c r="E465" s="858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11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0"/>
      <c r="R465" s="860"/>
      <c r="S465" s="860"/>
      <c r="T465" s="86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hidden="1" customHeight="1" x14ac:dyDescent="0.25">
      <c r="A466" s="60" t="s">
        <v>780</v>
      </c>
      <c r="B466" s="60" t="s">
        <v>781</v>
      </c>
      <c r="C466" s="34">
        <v>4301031304</v>
      </c>
      <c r="D466" s="858">
        <v>4607091384826</v>
      </c>
      <c r="E466" s="858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11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0"/>
      <c r="R466" s="860"/>
      <c r="S466" s="860"/>
      <c r="T466" s="86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idden="1" x14ac:dyDescent="0.2">
      <c r="A467" s="865"/>
      <c r="B467" s="865"/>
      <c r="C467" s="865"/>
      <c r="D467" s="865"/>
      <c r="E467" s="865"/>
      <c r="F467" s="865"/>
      <c r="G467" s="865"/>
      <c r="H467" s="865"/>
      <c r="I467" s="865"/>
      <c r="J467" s="865"/>
      <c r="K467" s="865"/>
      <c r="L467" s="865"/>
      <c r="M467" s="865"/>
      <c r="N467" s="865"/>
      <c r="O467" s="866"/>
      <c r="P467" s="862" t="s">
        <v>40</v>
      </c>
      <c r="Q467" s="863"/>
      <c r="R467" s="863"/>
      <c r="S467" s="863"/>
      <c r="T467" s="863"/>
      <c r="U467" s="863"/>
      <c r="V467" s="864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hidden="1" x14ac:dyDescent="0.2">
      <c r="A468" s="865"/>
      <c r="B468" s="865"/>
      <c r="C468" s="865"/>
      <c r="D468" s="865"/>
      <c r="E468" s="865"/>
      <c r="F468" s="865"/>
      <c r="G468" s="865"/>
      <c r="H468" s="865"/>
      <c r="I468" s="865"/>
      <c r="J468" s="865"/>
      <c r="K468" s="865"/>
      <c r="L468" s="865"/>
      <c r="M468" s="865"/>
      <c r="N468" s="865"/>
      <c r="O468" s="866"/>
      <c r="P468" s="862" t="s">
        <v>40</v>
      </c>
      <c r="Q468" s="863"/>
      <c r="R468" s="863"/>
      <c r="S468" s="863"/>
      <c r="T468" s="863"/>
      <c r="U468" s="863"/>
      <c r="V468" s="864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hidden="1" customHeight="1" x14ac:dyDescent="0.25">
      <c r="A469" s="857" t="s">
        <v>84</v>
      </c>
      <c r="B469" s="857"/>
      <c r="C469" s="857"/>
      <c r="D469" s="857"/>
      <c r="E469" s="857"/>
      <c r="F469" s="857"/>
      <c r="G469" s="857"/>
      <c r="H469" s="857"/>
      <c r="I469" s="857"/>
      <c r="J469" s="857"/>
      <c r="K469" s="857"/>
      <c r="L469" s="857"/>
      <c r="M469" s="857"/>
      <c r="N469" s="857"/>
      <c r="O469" s="857"/>
      <c r="P469" s="857"/>
      <c r="Q469" s="857"/>
      <c r="R469" s="857"/>
      <c r="S469" s="857"/>
      <c r="T469" s="857"/>
      <c r="U469" s="857"/>
      <c r="V469" s="857"/>
      <c r="W469" s="857"/>
      <c r="X469" s="857"/>
      <c r="Y469" s="857"/>
      <c r="Z469" s="857"/>
      <c r="AA469" s="63"/>
      <c r="AB469" s="63"/>
      <c r="AC469" s="63"/>
    </row>
    <row r="470" spans="1:68" ht="27" hidden="1" customHeight="1" x14ac:dyDescent="0.25">
      <c r="A470" s="60" t="s">
        <v>782</v>
      </c>
      <c r="B470" s="60" t="s">
        <v>783</v>
      </c>
      <c r="C470" s="34">
        <v>4301051899</v>
      </c>
      <c r="D470" s="858">
        <v>4607091384246</v>
      </c>
      <c r="E470" s="858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1110" t="s">
        <v>784</v>
      </c>
      <c r="Q470" s="860"/>
      <c r="R470" s="860"/>
      <c r="S470" s="860"/>
      <c r="T470" s="86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hidden="1" customHeight="1" x14ac:dyDescent="0.25">
      <c r="A471" s="60" t="s">
        <v>782</v>
      </c>
      <c r="B471" s="60" t="s">
        <v>786</v>
      </c>
      <c r="C471" s="34">
        <v>4301051635</v>
      </c>
      <c r="D471" s="858">
        <v>4607091384246</v>
      </c>
      <c r="E471" s="858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11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0"/>
      <c r="R471" s="860"/>
      <c r="S471" s="860"/>
      <c r="T471" s="86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hidden="1" customHeight="1" x14ac:dyDescent="0.25">
      <c r="A472" s="60" t="s">
        <v>788</v>
      </c>
      <c r="B472" s="60" t="s">
        <v>789</v>
      </c>
      <c r="C472" s="34">
        <v>4301051445</v>
      </c>
      <c r="D472" s="858">
        <v>4680115881976</v>
      </c>
      <c r="E472" s="858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1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0"/>
      <c r="R472" s="860"/>
      <c r="S472" s="860"/>
      <c r="T472" s="86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hidden="1" customHeight="1" x14ac:dyDescent="0.25">
      <c r="A473" s="60" t="s">
        <v>788</v>
      </c>
      <c r="B473" s="60" t="s">
        <v>791</v>
      </c>
      <c r="C473" s="34">
        <v>4301051901</v>
      </c>
      <c r="D473" s="858">
        <v>4680115881976</v>
      </c>
      <c r="E473" s="858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1113" t="s">
        <v>792</v>
      </c>
      <c r="Q473" s="860"/>
      <c r="R473" s="860"/>
      <c r="S473" s="860"/>
      <c r="T473" s="86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hidden="1" customHeight="1" x14ac:dyDescent="0.25">
      <c r="A474" s="60" t="s">
        <v>794</v>
      </c>
      <c r="B474" s="60" t="s">
        <v>795</v>
      </c>
      <c r="C474" s="34">
        <v>4301051297</v>
      </c>
      <c r="D474" s="858">
        <v>4607091384253</v>
      </c>
      <c r="E474" s="858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0"/>
      <c r="R474" s="860"/>
      <c r="S474" s="860"/>
      <c r="T474" s="86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hidden="1" customHeight="1" x14ac:dyDescent="0.25">
      <c r="A475" s="60" t="s">
        <v>794</v>
      </c>
      <c r="B475" s="60" t="s">
        <v>797</v>
      </c>
      <c r="C475" s="34">
        <v>4301051634</v>
      </c>
      <c r="D475" s="858">
        <v>4607091384253</v>
      </c>
      <c r="E475" s="858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0"/>
      <c r="R475" s="860"/>
      <c r="S475" s="860"/>
      <c r="T475" s="86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hidden="1" customHeight="1" x14ac:dyDescent="0.25">
      <c r="A476" s="60" t="s">
        <v>798</v>
      </c>
      <c r="B476" s="60" t="s">
        <v>799</v>
      </c>
      <c r="C476" s="34">
        <v>4301051444</v>
      </c>
      <c r="D476" s="858">
        <v>4680115881969</v>
      </c>
      <c r="E476" s="858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0"/>
      <c r="R476" s="860"/>
      <c r="S476" s="860"/>
      <c r="T476" s="86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hidden="1" x14ac:dyDescent="0.2">
      <c r="A477" s="865"/>
      <c r="B477" s="865"/>
      <c r="C477" s="865"/>
      <c r="D477" s="865"/>
      <c r="E477" s="865"/>
      <c r="F477" s="865"/>
      <c r="G477" s="865"/>
      <c r="H477" s="865"/>
      <c r="I477" s="865"/>
      <c r="J477" s="865"/>
      <c r="K477" s="865"/>
      <c r="L477" s="865"/>
      <c r="M477" s="865"/>
      <c r="N477" s="865"/>
      <c r="O477" s="866"/>
      <c r="P477" s="862" t="s">
        <v>40</v>
      </c>
      <c r="Q477" s="863"/>
      <c r="R477" s="863"/>
      <c r="S477" s="863"/>
      <c r="T477" s="863"/>
      <c r="U477" s="863"/>
      <c r="V477" s="864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865"/>
      <c r="B478" s="865"/>
      <c r="C478" s="865"/>
      <c r="D478" s="865"/>
      <c r="E478" s="865"/>
      <c r="F478" s="865"/>
      <c r="G478" s="865"/>
      <c r="H478" s="865"/>
      <c r="I478" s="865"/>
      <c r="J478" s="865"/>
      <c r="K478" s="865"/>
      <c r="L478" s="865"/>
      <c r="M478" s="865"/>
      <c r="N478" s="865"/>
      <c r="O478" s="866"/>
      <c r="P478" s="862" t="s">
        <v>40</v>
      </c>
      <c r="Q478" s="863"/>
      <c r="R478" s="863"/>
      <c r="S478" s="863"/>
      <c r="T478" s="863"/>
      <c r="U478" s="863"/>
      <c r="V478" s="864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857" t="s">
        <v>240</v>
      </c>
      <c r="B479" s="857"/>
      <c r="C479" s="857"/>
      <c r="D479" s="857"/>
      <c r="E479" s="857"/>
      <c r="F479" s="857"/>
      <c r="G479" s="857"/>
      <c r="H479" s="857"/>
      <c r="I479" s="857"/>
      <c r="J479" s="857"/>
      <c r="K479" s="857"/>
      <c r="L479" s="857"/>
      <c r="M479" s="857"/>
      <c r="N479" s="857"/>
      <c r="O479" s="857"/>
      <c r="P479" s="857"/>
      <c r="Q479" s="857"/>
      <c r="R479" s="857"/>
      <c r="S479" s="857"/>
      <c r="T479" s="857"/>
      <c r="U479" s="857"/>
      <c r="V479" s="857"/>
      <c r="W479" s="857"/>
      <c r="X479" s="857"/>
      <c r="Y479" s="857"/>
      <c r="Z479" s="857"/>
      <c r="AA479" s="63"/>
      <c r="AB479" s="63"/>
      <c r="AC479" s="63"/>
    </row>
    <row r="480" spans="1:68" ht="27" hidden="1" customHeight="1" x14ac:dyDescent="0.25">
      <c r="A480" s="60" t="s">
        <v>800</v>
      </c>
      <c r="B480" s="60" t="s">
        <v>801</v>
      </c>
      <c r="C480" s="34">
        <v>4301060441</v>
      </c>
      <c r="D480" s="858">
        <v>4607091389357</v>
      </c>
      <c r="E480" s="858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1117" t="s">
        <v>802</v>
      </c>
      <c r="Q480" s="860"/>
      <c r="R480" s="860"/>
      <c r="S480" s="860"/>
      <c r="T480" s="86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800</v>
      </c>
      <c r="B481" s="60" t="s">
        <v>804</v>
      </c>
      <c r="C481" s="34">
        <v>4301060377</v>
      </c>
      <c r="D481" s="858">
        <v>4607091389357</v>
      </c>
      <c r="E481" s="858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111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0"/>
      <c r="R481" s="860"/>
      <c r="S481" s="860"/>
      <c r="T481" s="86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idden="1" x14ac:dyDescent="0.2">
      <c r="A482" s="865"/>
      <c r="B482" s="865"/>
      <c r="C482" s="865"/>
      <c r="D482" s="865"/>
      <c r="E482" s="865"/>
      <c r="F482" s="865"/>
      <c r="G482" s="865"/>
      <c r="H482" s="865"/>
      <c r="I482" s="865"/>
      <c r="J482" s="865"/>
      <c r="K482" s="865"/>
      <c r="L482" s="865"/>
      <c r="M482" s="865"/>
      <c r="N482" s="865"/>
      <c r="O482" s="866"/>
      <c r="P482" s="862" t="s">
        <v>40</v>
      </c>
      <c r="Q482" s="863"/>
      <c r="R482" s="863"/>
      <c r="S482" s="863"/>
      <c r="T482" s="863"/>
      <c r="U482" s="863"/>
      <c r="V482" s="864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hidden="1" x14ac:dyDescent="0.2">
      <c r="A483" s="865"/>
      <c r="B483" s="865"/>
      <c r="C483" s="865"/>
      <c r="D483" s="865"/>
      <c r="E483" s="865"/>
      <c r="F483" s="865"/>
      <c r="G483" s="865"/>
      <c r="H483" s="865"/>
      <c r="I483" s="865"/>
      <c r="J483" s="865"/>
      <c r="K483" s="865"/>
      <c r="L483" s="865"/>
      <c r="M483" s="865"/>
      <c r="N483" s="865"/>
      <c r="O483" s="866"/>
      <c r="P483" s="862" t="s">
        <v>40</v>
      </c>
      <c r="Q483" s="863"/>
      <c r="R483" s="863"/>
      <c r="S483" s="863"/>
      <c r="T483" s="863"/>
      <c r="U483" s="863"/>
      <c r="V483" s="864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hidden="1" customHeight="1" x14ac:dyDescent="0.2">
      <c r="A484" s="855" t="s">
        <v>806</v>
      </c>
      <c r="B484" s="855"/>
      <c r="C484" s="855"/>
      <c r="D484" s="855"/>
      <c r="E484" s="855"/>
      <c r="F484" s="855"/>
      <c r="G484" s="855"/>
      <c r="H484" s="855"/>
      <c r="I484" s="855"/>
      <c r="J484" s="855"/>
      <c r="K484" s="855"/>
      <c r="L484" s="855"/>
      <c r="M484" s="855"/>
      <c r="N484" s="855"/>
      <c r="O484" s="855"/>
      <c r="P484" s="855"/>
      <c r="Q484" s="855"/>
      <c r="R484" s="855"/>
      <c r="S484" s="855"/>
      <c r="T484" s="855"/>
      <c r="U484" s="855"/>
      <c r="V484" s="855"/>
      <c r="W484" s="855"/>
      <c r="X484" s="855"/>
      <c r="Y484" s="855"/>
      <c r="Z484" s="855"/>
      <c r="AA484" s="52"/>
      <c r="AB484" s="52"/>
      <c r="AC484" s="52"/>
    </row>
    <row r="485" spans="1:68" ht="16.5" hidden="1" customHeight="1" x14ac:dyDescent="0.25">
      <c r="A485" s="856" t="s">
        <v>807</v>
      </c>
      <c r="B485" s="856"/>
      <c r="C485" s="856"/>
      <c r="D485" s="856"/>
      <c r="E485" s="856"/>
      <c r="F485" s="856"/>
      <c r="G485" s="856"/>
      <c r="H485" s="856"/>
      <c r="I485" s="856"/>
      <c r="J485" s="856"/>
      <c r="K485" s="856"/>
      <c r="L485" s="856"/>
      <c r="M485" s="856"/>
      <c r="N485" s="856"/>
      <c r="O485" s="856"/>
      <c r="P485" s="856"/>
      <c r="Q485" s="856"/>
      <c r="R485" s="856"/>
      <c r="S485" s="856"/>
      <c r="T485" s="856"/>
      <c r="U485" s="856"/>
      <c r="V485" s="856"/>
      <c r="W485" s="856"/>
      <c r="X485" s="856"/>
      <c r="Y485" s="856"/>
      <c r="Z485" s="856"/>
      <c r="AA485" s="62"/>
      <c r="AB485" s="62"/>
      <c r="AC485" s="62"/>
    </row>
    <row r="486" spans="1:68" ht="14.25" hidden="1" customHeight="1" x14ac:dyDescent="0.25">
      <c r="A486" s="857" t="s">
        <v>135</v>
      </c>
      <c r="B486" s="857"/>
      <c r="C486" s="857"/>
      <c r="D486" s="857"/>
      <c r="E486" s="857"/>
      <c r="F486" s="857"/>
      <c r="G486" s="857"/>
      <c r="H486" s="857"/>
      <c r="I486" s="857"/>
      <c r="J486" s="857"/>
      <c r="K486" s="857"/>
      <c r="L486" s="857"/>
      <c r="M486" s="857"/>
      <c r="N486" s="857"/>
      <c r="O486" s="857"/>
      <c r="P486" s="857"/>
      <c r="Q486" s="857"/>
      <c r="R486" s="857"/>
      <c r="S486" s="857"/>
      <c r="T486" s="857"/>
      <c r="U486" s="857"/>
      <c r="V486" s="857"/>
      <c r="W486" s="857"/>
      <c r="X486" s="857"/>
      <c r="Y486" s="857"/>
      <c r="Z486" s="857"/>
      <c r="AA486" s="63"/>
      <c r="AB486" s="63"/>
      <c r="AC486" s="63"/>
    </row>
    <row r="487" spans="1:68" ht="27" hidden="1" customHeight="1" x14ac:dyDescent="0.25">
      <c r="A487" s="60" t="s">
        <v>808</v>
      </c>
      <c r="B487" s="60" t="s">
        <v>809</v>
      </c>
      <c r="C487" s="34">
        <v>4301011428</v>
      </c>
      <c r="D487" s="858">
        <v>4607091389708</v>
      </c>
      <c r="E487" s="858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111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0"/>
      <c r="R487" s="860"/>
      <c r="S487" s="860"/>
      <c r="T487" s="86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865"/>
      <c r="B488" s="865"/>
      <c r="C488" s="865"/>
      <c r="D488" s="865"/>
      <c r="E488" s="865"/>
      <c r="F488" s="865"/>
      <c r="G488" s="865"/>
      <c r="H488" s="865"/>
      <c r="I488" s="865"/>
      <c r="J488" s="865"/>
      <c r="K488" s="865"/>
      <c r="L488" s="865"/>
      <c r="M488" s="865"/>
      <c r="N488" s="865"/>
      <c r="O488" s="866"/>
      <c r="P488" s="862" t="s">
        <v>40</v>
      </c>
      <c r="Q488" s="863"/>
      <c r="R488" s="863"/>
      <c r="S488" s="863"/>
      <c r="T488" s="863"/>
      <c r="U488" s="863"/>
      <c r="V488" s="864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hidden="1" x14ac:dyDescent="0.2">
      <c r="A489" s="865"/>
      <c r="B489" s="865"/>
      <c r="C489" s="865"/>
      <c r="D489" s="865"/>
      <c r="E489" s="865"/>
      <c r="F489" s="865"/>
      <c r="G489" s="865"/>
      <c r="H489" s="865"/>
      <c r="I489" s="865"/>
      <c r="J489" s="865"/>
      <c r="K489" s="865"/>
      <c r="L489" s="865"/>
      <c r="M489" s="865"/>
      <c r="N489" s="865"/>
      <c r="O489" s="866"/>
      <c r="P489" s="862" t="s">
        <v>40</v>
      </c>
      <c r="Q489" s="863"/>
      <c r="R489" s="863"/>
      <c r="S489" s="863"/>
      <c r="T489" s="863"/>
      <c r="U489" s="863"/>
      <c r="V489" s="864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857" t="s">
        <v>78</v>
      </c>
      <c r="B490" s="857"/>
      <c r="C490" s="857"/>
      <c r="D490" s="857"/>
      <c r="E490" s="857"/>
      <c r="F490" s="857"/>
      <c r="G490" s="857"/>
      <c r="H490" s="857"/>
      <c r="I490" s="857"/>
      <c r="J490" s="857"/>
      <c r="K490" s="857"/>
      <c r="L490" s="857"/>
      <c r="M490" s="857"/>
      <c r="N490" s="857"/>
      <c r="O490" s="857"/>
      <c r="P490" s="857"/>
      <c r="Q490" s="857"/>
      <c r="R490" s="857"/>
      <c r="S490" s="857"/>
      <c r="T490" s="857"/>
      <c r="U490" s="857"/>
      <c r="V490" s="857"/>
      <c r="W490" s="857"/>
      <c r="X490" s="857"/>
      <c r="Y490" s="857"/>
      <c r="Z490" s="857"/>
      <c r="AA490" s="63"/>
      <c r="AB490" s="63"/>
      <c r="AC490" s="63"/>
    </row>
    <row r="491" spans="1:68" ht="27" hidden="1" customHeight="1" x14ac:dyDescent="0.25">
      <c r="A491" s="60" t="s">
        <v>811</v>
      </c>
      <c r="B491" s="60" t="s">
        <v>812</v>
      </c>
      <c r="C491" s="34">
        <v>4301031322</v>
      </c>
      <c r="D491" s="858">
        <v>4607091389753</v>
      </c>
      <c r="E491" s="858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11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0"/>
      <c r="R491" s="860"/>
      <c r="S491" s="860"/>
      <c r="T491" s="86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hidden="1" customHeight="1" x14ac:dyDescent="0.25">
      <c r="A492" s="60" t="s">
        <v>811</v>
      </c>
      <c r="B492" s="60" t="s">
        <v>814</v>
      </c>
      <c r="C492" s="34">
        <v>4301031355</v>
      </c>
      <c r="D492" s="858">
        <v>4607091389753</v>
      </c>
      <c r="E492" s="858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0"/>
      <c r="R492" s="860"/>
      <c r="S492" s="860"/>
      <c r="T492" s="86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815</v>
      </c>
      <c r="B493" s="60" t="s">
        <v>816</v>
      </c>
      <c r="C493" s="34">
        <v>4301031323</v>
      </c>
      <c r="D493" s="858">
        <v>4607091389760</v>
      </c>
      <c r="E493" s="858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11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0"/>
      <c r="R493" s="860"/>
      <c r="S493" s="860"/>
      <c r="T493" s="86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hidden="1" customHeight="1" x14ac:dyDescent="0.25">
      <c r="A494" s="60" t="s">
        <v>818</v>
      </c>
      <c r="B494" s="60" t="s">
        <v>819</v>
      </c>
      <c r="C494" s="34">
        <v>4301031325</v>
      </c>
      <c r="D494" s="858">
        <v>4607091389746</v>
      </c>
      <c r="E494" s="858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1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0"/>
      <c r="R494" s="860"/>
      <c r="S494" s="860"/>
      <c r="T494" s="86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hidden="1" customHeight="1" x14ac:dyDescent="0.25">
      <c r="A495" s="60" t="s">
        <v>818</v>
      </c>
      <c r="B495" s="60" t="s">
        <v>821</v>
      </c>
      <c r="C495" s="34">
        <v>4301031356</v>
      </c>
      <c r="D495" s="858">
        <v>4607091389746</v>
      </c>
      <c r="E495" s="858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11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0"/>
      <c r="R495" s="860"/>
      <c r="S495" s="860"/>
      <c r="T495" s="86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hidden="1" customHeight="1" x14ac:dyDescent="0.25">
      <c r="A496" s="60" t="s">
        <v>822</v>
      </c>
      <c r="B496" s="60" t="s">
        <v>823</v>
      </c>
      <c r="C496" s="34">
        <v>4301031335</v>
      </c>
      <c r="D496" s="858">
        <v>4680115883147</v>
      </c>
      <c r="E496" s="858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0"/>
      <c r="R496" s="860"/>
      <c r="S496" s="860"/>
      <c r="T496" s="86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hidden="1" customHeight="1" x14ac:dyDescent="0.25">
      <c r="A497" s="60" t="s">
        <v>822</v>
      </c>
      <c r="B497" s="60" t="s">
        <v>824</v>
      </c>
      <c r="C497" s="34">
        <v>4301031257</v>
      </c>
      <c r="D497" s="858">
        <v>4680115883147</v>
      </c>
      <c r="E497" s="85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0"/>
      <c r="R497" s="860"/>
      <c r="S497" s="860"/>
      <c r="T497" s="86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826</v>
      </c>
      <c r="B498" s="60" t="s">
        <v>827</v>
      </c>
      <c r="C498" s="34">
        <v>4301031330</v>
      </c>
      <c r="D498" s="858">
        <v>4607091384338</v>
      </c>
      <c r="E498" s="85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0"/>
      <c r="R498" s="860"/>
      <c r="S498" s="860"/>
      <c r="T498" s="86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826</v>
      </c>
      <c r="B499" s="60" t="s">
        <v>828</v>
      </c>
      <c r="C499" s="34">
        <v>4301031362</v>
      </c>
      <c r="D499" s="858">
        <v>4607091384338</v>
      </c>
      <c r="E499" s="85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8" t="s">
        <v>829</v>
      </c>
      <c r="Q499" s="860"/>
      <c r="R499" s="860"/>
      <c r="S499" s="860"/>
      <c r="T499" s="86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hidden="1" customHeight="1" x14ac:dyDescent="0.25">
      <c r="A500" s="60" t="s">
        <v>830</v>
      </c>
      <c r="B500" s="60" t="s">
        <v>831</v>
      </c>
      <c r="C500" s="34">
        <v>4301031254</v>
      </c>
      <c r="D500" s="858">
        <v>4680115883154</v>
      </c>
      <c r="E500" s="858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11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0"/>
      <c r="R500" s="860"/>
      <c r="S500" s="860"/>
      <c r="T500" s="86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830</v>
      </c>
      <c r="B501" s="60" t="s">
        <v>833</v>
      </c>
      <c r="C501" s="34">
        <v>4301031336</v>
      </c>
      <c r="D501" s="858">
        <v>4680115883154</v>
      </c>
      <c r="E501" s="858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0"/>
      <c r="R501" s="860"/>
      <c r="S501" s="860"/>
      <c r="T501" s="86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hidden="1" customHeight="1" x14ac:dyDescent="0.25">
      <c r="A502" s="60" t="s">
        <v>835</v>
      </c>
      <c r="B502" s="60" t="s">
        <v>836</v>
      </c>
      <c r="C502" s="34">
        <v>4301031331</v>
      </c>
      <c r="D502" s="858">
        <v>4607091389524</v>
      </c>
      <c r="E502" s="858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0"/>
      <c r="R502" s="860"/>
      <c r="S502" s="860"/>
      <c r="T502" s="86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hidden="1" customHeight="1" x14ac:dyDescent="0.25">
      <c r="A503" s="60" t="s">
        <v>835</v>
      </c>
      <c r="B503" s="60" t="s">
        <v>837</v>
      </c>
      <c r="C503" s="34">
        <v>4301031361</v>
      </c>
      <c r="D503" s="858">
        <v>4607091389524</v>
      </c>
      <c r="E503" s="858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32" t="s">
        <v>838</v>
      </c>
      <c r="Q503" s="860"/>
      <c r="R503" s="860"/>
      <c r="S503" s="860"/>
      <c r="T503" s="86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hidden="1" customHeight="1" x14ac:dyDescent="0.25">
      <c r="A504" s="60" t="s">
        <v>839</v>
      </c>
      <c r="B504" s="60" t="s">
        <v>840</v>
      </c>
      <c r="C504" s="34">
        <v>4301031337</v>
      </c>
      <c r="D504" s="858">
        <v>4680115883161</v>
      </c>
      <c r="E504" s="85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0"/>
      <c r="R504" s="860"/>
      <c r="S504" s="860"/>
      <c r="T504" s="86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hidden="1" customHeight="1" x14ac:dyDescent="0.25">
      <c r="A505" s="60" t="s">
        <v>842</v>
      </c>
      <c r="B505" s="60" t="s">
        <v>843</v>
      </c>
      <c r="C505" s="34">
        <v>4301031333</v>
      </c>
      <c r="D505" s="858">
        <v>4607091389531</v>
      </c>
      <c r="E505" s="858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3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0"/>
      <c r="R505" s="860"/>
      <c r="S505" s="860"/>
      <c r="T505" s="861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hidden="1" customHeight="1" x14ac:dyDescent="0.25">
      <c r="A506" s="60" t="s">
        <v>842</v>
      </c>
      <c r="B506" s="60" t="s">
        <v>845</v>
      </c>
      <c r="C506" s="34">
        <v>4301031358</v>
      </c>
      <c r="D506" s="858">
        <v>4607091389531</v>
      </c>
      <c r="E506" s="858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1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0"/>
      <c r="R506" s="860"/>
      <c r="S506" s="860"/>
      <c r="T506" s="861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hidden="1" customHeight="1" x14ac:dyDescent="0.25">
      <c r="A507" s="60" t="s">
        <v>846</v>
      </c>
      <c r="B507" s="60" t="s">
        <v>847</v>
      </c>
      <c r="C507" s="34">
        <v>4301031360</v>
      </c>
      <c r="D507" s="858">
        <v>4607091384345</v>
      </c>
      <c r="E507" s="858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11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0"/>
      <c r="R507" s="860"/>
      <c r="S507" s="860"/>
      <c r="T507" s="861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hidden="1" customHeight="1" x14ac:dyDescent="0.25">
      <c r="A508" s="60" t="s">
        <v>848</v>
      </c>
      <c r="B508" s="60" t="s">
        <v>849</v>
      </c>
      <c r="C508" s="34">
        <v>4301031255</v>
      </c>
      <c r="D508" s="858">
        <v>4680115883185</v>
      </c>
      <c r="E508" s="858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11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0"/>
      <c r="R508" s="860"/>
      <c r="S508" s="860"/>
      <c r="T508" s="861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hidden="1" customHeight="1" x14ac:dyDescent="0.25">
      <c r="A509" s="60" t="s">
        <v>848</v>
      </c>
      <c r="B509" s="60" t="s">
        <v>851</v>
      </c>
      <c r="C509" s="34">
        <v>4301031338</v>
      </c>
      <c r="D509" s="858">
        <v>4680115883185</v>
      </c>
      <c r="E509" s="858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11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0"/>
      <c r="R509" s="860"/>
      <c r="S509" s="860"/>
      <c r="T509" s="861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hidden="1" x14ac:dyDescent="0.2">
      <c r="A510" s="865"/>
      <c r="B510" s="865"/>
      <c r="C510" s="865"/>
      <c r="D510" s="865"/>
      <c r="E510" s="865"/>
      <c r="F510" s="865"/>
      <c r="G510" s="865"/>
      <c r="H510" s="865"/>
      <c r="I510" s="865"/>
      <c r="J510" s="865"/>
      <c r="K510" s="865"/>
      <c r="L510" s="865"/>
      <c r="M510" s="865"/>
      <c r="N510" s="865"/>
      <c r="O510" s="866"/>
      <c r="P510" s="862" t="s">
        <v>40</v>
      </c>
      <c r="Q510" s="863"/>
      <c r="R510" s="863"/>
      <c r="S510" s="863"/>
      <c r="T510" s="863"/>
      <c r="U510" s="863"/>
      <c r="V510" s="864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865"/>
      <c r="B511" s="865"/>
      <c r="C511" s="865"/>
      <c r="D511" s="865"/>
      <c r="E511" s="865"/>
      <c r="F511" s="865"/>
      <c r="G511" s="865"/>
      <c r="H511" s="865"/>
      <c r="I511" s="865"/>
      <c r="J511" s="865"/>
      <c r="K511" s="865"/>
      <c r="L511" s="865"/>
      <c r="M511" s="865"/>
      <c r="N511" s="865"/>
      <c r="O511" s="866"/>
      <c r="P511" s="862" t="s">
        <v>40</v>
      </c>
      <c r="Q511" s="863"/>
      <c r="R511" s="863"/>
      <c r="S511" s="863"/>
      <c r="T511" s="863"/>
      <c r="U511" s="863"/>
      <c r="V511" s="864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hidden="1" customHeight="1" x14ac:dyDescent="0.25">
      <c r="A512" s="857" t="s">
        <v>84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3"/>
      <c r="AB512" s="63"/>
      <c r="AC512" s="63"/>
    </row>
    <row r="513" spans="1:68" ht="27" hidden="1" customHeight="1" x14ac:dyDescent="0.25">
      <c r="A513" s="60" t="s">
        <v>852</v>
      </c>
      <c r="B513" s="60" t="s">
        <v>853</v>
      </c>
      <c r="C513" s="34">
        <v>4301051284</v>
      </c>
      <c r="D513" s="858">
        <v>4607091384352</v>
      </c>
      <c r="E513" s="858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0"/>
      <c r="R513" s="860"/>
      <c r="S513" s="860"/>
      <c r="T513" s="86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855</v>
      </c>
      <c r="B514" s="60" t="s">
        <v>856</v>
      </c>
      <c r="C514" s="34">
        <v>4301051431</v>
      </c>
      <c r="D514" s="858">
        <v>4607091389654</v>
      </c>
      <c r="E514" s="858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0"/>
      <c r="R514" s="860"/>
      <c r="S514" s="860"/>
      <c r="T514" s="86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865"/>
      <c r="B515" s="865"/>
      <c r="C515" s="865"/>
      <c r="D515" s="865"/>
      <c r="E515" s="865"/>
      <c r="F515" s="865"/>
      <c r="G515" s="865"/>
      <c r="H515" s="865"/>
      <c r="I515" s="865"/>
      <c r="J515" s="865"/>
      <c r="K515" s="865"/>
      <c r="L515" s="865"/>
      <c r="M515" s="865"/>
      <c r="N515" s="865"/>
      <c r="O515" s="866"/>
      <c r="P515" s="862" t="s">
        <v>40</v>
      </c>
      <c r="Q515" s="863"/>
      <c r="R515" s="863"/>
      <c r="S515" s="863"/>
      <c r="T515" s="863"/>
      <c r="U515" s="863"/>
      <c r="V515" s="86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hidden="1" x14ac:dyDescent="0.2">
      <c r="A516" s="865"/>
      <c r="B516" s="865"/>
      <c r="C516" s="865"/>
      <c r="D516" s="865"/>
      <c r="E516" s="865"/>
      <c r="F516" s="865"/>
      <c r="G516" s="865"/>
      <c r="H516" s="865"/>
      <c r="I516" s="865"/>
      <c r="J516" s="865"/>
      <c r="K516" s="865"/>
      <c r="L516" s="865"/>
      <c r="M516" s="865"/>
      <c r="N516" s="865"/>
      <c r="O516" s="866"/>
      <c r="P516" s="862" t="s">
        <v>40</v>
      </c>
      <c r="Q516" s="863"/>
      <c r="R516" s="863"/>
      <c r="S516" s="863"/>
      <c r="T516" s="863"/>
      <c r="U516" s="863"/>
      <c r="V516" s="86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857" t="s">
        <v>124</v>
      </c>
      <c r="B517" s="857"/>
      <c r="C517" s="857"/>
      <c r="D517" s="857"/>
      <c r="E517" s="857"/>
      <c r="F517" s="857"/>
      <c r="G517" s="857"/>
      <c r="H517" s="857"/>
      <c r="I517" s="857"/>
      <c r="J517" s="857"/>
      <c r="K517" s="857"/>
      <c r="L517" s="857"/>
      <c r="M517" s="857"/>
      <c r="N517" s="857"/>
      <c r="O517" s="857"/>
      <c r="P517" s="857"/>
      <c r="Q517" s="857"/>
      <c r="R517" s="857"/>
      <c r="S517" s="857"/>
      <c r="T517" s="857"/>
      <c r="U517" s="857"/>
      <c r="V517" s="857"/>
      <c r="W517" s="857"/>
      <c r="X517" s="857"/>
      <c r="Y517" s="857"/>
      <c r="Z517" s="857"/>
      <c r="AA517" s="63"/>
      <c r="AB517" s="63"/>
      <c r="AC517" s="63"/>
    </row>
    <row r="518" spans="1:68" ht="27" hidden="1" customHeight="1" x14ac:dyDescent="0.25">
      <c r="A518" s="60" t="s">
        <v>858</v>
      </c>
      <c r="B518" s="60" t="s">
        <v>859</v>
      </c>
      <c r="C518" s="34">
        <v>4301032045</v>
      </c>
      <c r="D518" s="858">
        <v>4680115884335</v>
      </c>
      <c r="E518" s="85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0"/>
      <c r="R518" s="860"/>
      <c r="S518" s="860"/>
      <c r="T518" s="86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863</v>
      </c>
      <c r="B519" s="60" t="s">
        <v>864</v>
      </c>
      <c r="C519" s="34">
        <v>4301170011</v>
      </c>
      <c r="D519" s="858">
        <v>4680115884113</v>
      </c>
      <c r="E519" s="858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0"/>
      <c r="R519" s="860"/>
      <c r="S519" s="860"/>
      <c r="T519" s="86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idden="1" x14ac:dyDescent="0.2">
      <c r="A520" s="865"/>
      <c r="B520" s="865"/>
      <c r="C520" s="865"/>
      <c r="D520" s="865"/>
      <c r="E520" s="865"/>
      <c r="F520" s="865"/>
      <c r="G520" s="865"/>
      <c r="H520" s="865"/>
      <c r="I520" s="865"/>
      <c r="J520" s="865"/>
      <c r="K520" s="865"/>
      <c r="L520" s="865"/>
      <c r="M520" s="865"/>
      <c r="N520" s="865"/>
      <c r="O520" s="866"/>
      <c r="P520" s="862" t="s">
        <v>40</v>
      </c>
      <c r="Q520" s="863"/>
      <c r="R520" s="863"/>
      <c r="S520" s="863"/>
      <c r="T520" s="863"/>
      <c r="U520" s="863"/>
      <c r="V520" s="864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hidden="1" x14ac:dyDescent="0.2">
      <c r="A521" s="865"/>
      <c r="B521" s="865"/>
      <c r="C521" s="865"/>
      <c r="D521" s="865"/>
      <c r="E521" s="865"/>
      <c r="F521" s="865"/>
      <c r="G521" s="865"/>
      <c r="H521" s="865"/>
      <c r="I521" s="865"/>
      <c r="J521" s="865"/>
      <c r="K521" s="865"/>
      <c r="L521" s="865"/>
      <c r="M521" s="865"/>
      <c r="N521" s="865"/>
      <c r="O521" s="866"/>
      <c r="P521" s="862" t="s">
        <v>40</v>
      </c>
      <c r="Q521" s="863"/>
      <c r="R521" s="863"/>
      <c r="S521" s="863"/>
      <c r="T521" s="863"/>
      <c r="U521" s="863"/>
      <c r="V521" s="864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hidden="1" customHeight="1" x14ac:dyDescent="0.25">
      <c r="A522" s="856" t="s">
        <v>866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2"/>
      <c r="AB522" s="62"/>
      <c r="AC522" s="62"/>
    </row>
    <row r="523" spans="1:68" ht="14.25" hidden="1" customHeight="1" x14ac:dyDescent="0.25">
      <c r="A523" s="857" t="s">
        <v>193</v>
      </c>
      <c r="B523" s="857"/>
      <c r="C523" s="857"/>
      <c r="D523" s="857"/>
      <c r="E523" s="857"/>
      <c r="F523" s="857"/>
      <c r="G523" s="857"/>
      <c r="H523" s="857"/>
      <c r="I523" s="857"/>
      <c r="J523" s="857"/>
      <c r="K523" s="857"/>
      <c r="L523" s="857"/>
      <c r="M523" s="857"/>
      <c r="N523" s="857"/>
      <c r="O523" s="857"/>
      <c r="P523" s="857"/>
      <c r="Q523" s="857"/>
      <c r="R523" s="857"/>
      <c r="S523" s="857"/>
      <c r="T523" s="857"/>
      <c r="U523" s="857"/>
      <c r="V523" s="857"/>
      <c r="W523" s="857"/>
      <c r="X523" s="857"/>
      <c r="Y523" s="857"/>
      <c r="Z523" s="857"/>
      <c r="AA523" s="63"/>
      <c r="AB523" s="63"/>
      <c r="AC523" s="63"/>
    </row>
    <row r="524" spans="1:68" ht="27" hidden="1" customHeight="1" x14ac:dyDescent="0.25">
      <c r="A524" s="60" t="s">
        <v>867</v>
      </c>
      <c r="B524" s="60" t="s">
        <v>868</v>
      </c>
      <c r="C524" s="34">
        <v>4301020315</v>
      </c>
      <c r="D524" s="858">
        <v>4607091389364</v>
      </c>
      <c r="E524" s="858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0"/>
      <c r="R524" s="860"/>
      <c r="S524" s="860"/>
      <c r="T524" s="86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865"/>
      <c r="B525" s="865"/>
      <c r="C525" s="865"/>
      <c r="D525" s="865"/>
      <c r="E525" s="865"/>
      <c r="F525" s="865"/>
      <c r="G525" s="865"/>
      <c r="H525" s="865"/>
      <c r="I525" s="865"/>
      <c r="J525" s="865"/>
      <c r="K525" s="865"/>
      <c r="L525" s="865"/>
      <c r="M525" s="865"/>
      <c r="N525" s="865"/>
      <c r="O525" s="866"/>
      <c r="P525" s="862" t="s">
        <v>40</v>
      </c>
      <c r="Q525" s="863"/>
      <c r="R525" s="863"/>
      <c r="S525" s="863"/>
      <c r="T525" s="863"/>
      <c r="U525" s="863"/>
      <c r="V525" s="864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hidden="1" x14ac:dyDescent="0.2">
      <c r="A526" s="865"/>
      <c r="B526" s="865"/>
      <c r="C526" s="865"/>
      <c r="D526" s="865"/>
      <c r="E526" s="865"/>
      <c r="F526" s="865"/>
      <c r="G526" s="865"/>
      <c r="H526" s="865"/>
      <c r="I526" s="865"/>
      <c r="J526" s="865"/>
      <c r="K526" s="865"/>
      <c r="L526" s="865"/>
      <c r="M526" s="865"/>
      <c r="N526" s="865"/>
      <c r="O526" s="866"/>
      <c r="P526" s="862" t="s">
        <v>40</v>
      </c>
      <c r="Q526" s="863"/>
      <c r="R526" s="863"/>
      <c r="S526" s="863"/>
      <c r="T526" s="863"/>
      <c r="U526" s="863"/>
      <c r="V526" s="864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857" t="s">
        <v>78</v>
      </c>
      <c r="B527" s="857"/>
      <c r="C527" s="857"/>
      <c r="D527" s="857"/>
      <c r="E527" s="857"/>
      <c r="F527" s="857"/>
      <c r="G527" s="857"/>
      <c r="H527" s="857"/>
      <c r="I527" s="857"/>
      <c r="J527" s="857"/>
      <c r="K527" s="857"/>
      <c r="L527" s="857"/>
      <c r="M527" s="857"/>
      <c r="N527" s="857"/>
      <c r="O527" s="857"/>
      <c r="P527" s="857"/>
      <c r="Q527" s="857"/>
      <c r="R527" s="857"/>
      <c r="S527" s="857"/>
      <c r="T527" s="857"/>
      <c r="U527" s="857"/>
      <c r="V527" s="857"/>
      <c r="W527" s="857"/>
      <c r="X527" s="857"/>
      <c r="Y527" s="857"/>
      <c r="Z527" s="857"/>
      <c r="AA527" s="63"/>
      <c r="AB527" s="63"/>
      <c r="AC527" s="63"/>
    </row>
    <row r="528" spans="1:68" ht="27" hidden="1" customHeight="1" x14ac:dyDescent="0.25">
      <c r="A528" s="60" t="s">
        <v>870</v>
      </c>
      <c r="B528" s="60" t="s">
        <v>871</v>
      </c>
      <c r="C528" s="34">
        <v>4301031324</v>
      </c>
      <c r="D528" s="858">
        <v>4607091389739</v>
      </c>
      <c r="E528" s="858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114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0"/>
      <c r="R528" s="860"/>
      <c r="S528" s="860"/>
      <c r="T528" s="86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873</v>
      </c>
      <c r="B529" s="60" t="s">
        <v>874</v>
      </c>
      <c r="C529" s="34">
        <v>4301031363</v>
      </c>
      <c r="D529" s="858">
        <v>4607091389425</v>
      </c>
      <c r="E529" s="858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0"/>
      <c r="R529" s="860"/>
      <c r="S529" s="860"/>
      <c r="T529" s="86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876</v>
      </c>
      <c r="B530" s="60" t="s">
        <v>877</v>
      </c>
      <c r="C530" s="34">
        <v>4301031334</v>
      </c>
      <c r="D530" s="858">
        <v>4680115880771</v>
      </c>
      <c r="E530" s="858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4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0"/>
      <c r="R530" s="860"/>
      <c r="S530" s="860"/>
      <c r="T530" s="86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879</v>
      </c>
      <c r="B531" s="60" t="s">
        <v>880</v>
      </c>
      <c r="C531" s="34">
        <v>4301031327</v>
      </c>
      <c r="D531" s="858">
        <v>4607091389500</v>
      </c>
      <c r="E531" s="858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0"/>
      <c r="R531" s="860"/>
      <c r="S531" s="860"/>
      <c r="T531" s="86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879</v>
      </c>
      <c r="B532" s="60" t="s">
        <v>881</v>
      </c>
      <c r="C532" s="34">
        <v>4301031359</v>
      </c>
      <c r="D532" s="858">
        <v>4607091389500</v>
      </c>
      <c r="E532" s="858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1148" t="s">
        <v>882</v>
      </c>
      <c r="Q532" s="860"/>
      <c r="R532" s="860"/>
      <c r="S532" s="860"/>
      <c r="T532" s="861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idden="1" x14ac:dyDescent="0.2">
      <c r="A533" s="865"/>
      <c r="B533" s="865"/>
      <c r="C533" s="865"/>
      <c r="D533" s="865"/>
      <c r="E533" s="865"/>
      <c r="F533" s="865"/>
      <c r="G533" s="865"/>
      <c r="H533" s="865"/>
      <c r="I533" s="865"/>
      <c r="J533" s="865"/>
      <c r="K533" s="865"/>
      <c r="L533" s="865"/>
      <c r="M533" s="865"/>
      <c r="N533" s="865"/>
      <c r="O533" s="866"/>
      <c r="P533" s="862" t="s">
        <v>40</v>
      </c>
      <c r="Q533" s="863"/>
      <c r="R533" s="863"/>
      <c r="S533" s="863"/>
      <c r="T533" s="863"/>
      <c r="U533" s="863"/>
      <c r="V533" s="864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hidden="1" x14ac:dyDescent="0.2">
      <c r="A534" s="865"/>
      <c r="B534" s="865"/>
      <c r="C534" s="865"/>
      <c r="D534" s="865"/>
      <c r="E534" s="865"/>
      <c r="F534" s="865"/>
      <c r="G534" s="865"/>
      <c r="H534" s="865"/>
      <c r="I534" s="865"/>
      <c r="J534" s="865"/>
      <c r="K534" s="865"/>
      <c r="L534" s="865"/>
      <c r="M534" s="865"/>
      <c r="N534" s="865"/>
      <c r="O534" s="866"/>
      <c r="P534" s="862" t="s">
        <v>40</v>
      </c>
      <c r="Q534" s="863"/>
      <c r="R534" s="863"/>
      <c r="S534" s="863"/>
      <c r="T534" s="863"/>
      <c r="U534" s="863"/>
      <c r="V534" s="864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hidden="1" customHeight="1" x14ac:dyDescent="0.25">
      <c r="A535" s="857" t="s">
        <v>124</v>
      </c>
      <c r="B535" s="857"/>
      <c r="C535" s="857"/>
      <c r="D535" s="857"/>
      <c r="E535" s="857"/>
      <c r="F535" s="857"/>
      <c r="G535" s="857"/>
      <c r="H535" s="857"/>
      <c r="I535" s="857"/>
      <c r="J535" s="857"/>
      <c r="K535" s="857"/>
      <c r="L535" s="857"/>
      <c r="M535" s="857"/>
      <c r="N535" s="857"/>
      <c r="O535" s="857"/>
      <c r="P535" s="857"/>
      <c r="Q535" s="857"/>
      <c r="R535" s="857"/>
      <c r="S535" s="857"/>
      <c r="T535" s="857"/>
      <c r="U535" s="857"/>
      <c r="V535" s="857"/>
      <c r="W535" s="857"/>
      <c r="X535" s="857"/>
      <c r="Y535" s="857"/>
      <c r="Z535" s="857"/>
      <c r="AA535" s="63"/>
      <c r="AB535" s="63"/>
      <c r="AC535" s="63"/>
    </row>
    <row r="536" spans="1:68" ht="27" hidden="1" customHeight="1" x14ac:dyDescent="0.25">
      <c r="A536" s="60" t="s">
        <v>883</v>
      </c>
      <c r="B536" s="60" t="s">
        <v>884</v>
      </c>
      <c r="C536" s="34">
        <v>4301032046</v>
      </c>
      <c r="D536" s="858">
        <v>4680115884359</v>
      </c>
      <c r="E536" s="858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0"/>
      <c r="R536" s="860"/>
      <c r="S536" s="860"/>
      <c r="T536" s="86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865"/>
      <c r="B537" s="865"/>
      <c r="C537" s="865"/>
      <c r="D537" s="865"/>
      <c r="E537" s="865"/>
      <c r="F537" s="865"/>
      <c r="G537" s="865"/>
      <c r="H537" s="865"/>
      <c r="I537" s="865"/>
      <c r="J537" s="865"/>
      <c r="K537" s="865"/>
      <c r="L537" s="865"/>
      <c r="M537" s="865"/>
      <c r="N537" s="865"/>
      <c r="O537" s="866"/>
      <c r="P537" s="862" t="s">
        <v>40</v>
      </c>
      <c r="Q537" s="863"/>
      <c r="R537" s="863"/>
      <c r="S537" s="863"/>
      <c r="T537" s="863"/>
      <c r="U537" s="863"/>
      <c r="V537" s="864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hidden="1" x14ac:dyDescent="0.2">
      <c r="A538" s="865"/>
      <c r="B538" s="865"/>
      <c r="C538" s="865"/>
      <c r="D538" s="865"/>
      <c r="E538" s="865"/>
      <c r="F538" s="865"/>
      <c r="G538" s="865"/>
      <c r="H538" s="865"/>
      <c r="I538" s="865"/>
      <c r="J538" s="865"/>
      <c r="K538" s="865"/>
      <c r="L538" s="865"/>
      <c r="M538" s="865"/>
      <c r="N538" s="865"/>
      <c r="O538" s="866"/>
      <c r="P538" s="862" t="s">
        <v>40</v>
      </c>
      <c r="Q538" s="863"/>
      <c r="R538" s="863"/>
      <c r="S538" s="863"/>
      <c r="T538" s="863"/>
      <c r="U538" s="863"/>
      <c r="V538" s="864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hidden="1" customHeight="1" x14ac:dyDescent="0.25">
      <c r="A539" s="857" t="s">
        <v>885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3"/>
      <c r="AB539" s="63"/>
      <c r="AC539" s="63"/>
    </row>
    <row r="540" spans="1:68" ht="27" hidden="1" customHeight="1" x14ac:dyDescent="0.25">
      <c r="A540" s="60" t="s">
        <v>886</v>
      </c>
      <c r="B540" s="60" t="s">
        <v>887</v>
      </c>
      <c r="C540" s="34">
        <v>4301040357</v>
      </c>
      <c r="D540" s="858">
        <v>4680115884564</v>
      </c>
      <c r="E540" s="858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0"/>
      <c r="R540" s="860"/>
      <c r="S540" s="860"/>
      <c r="T540" s="86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idden="1" x14ac:dyDescent="0.2">
      <c r="A541" s="865"/>
      <c r="B541" s="865"/>
      <c r="C541" s="865"/>
      <c r="D541" s="865"/>
      <c r="E541" s="865"/>
      <c r="F541" s="865"/>
      <c r="G541" s="865"/>
      <c r="H541" s="865"/>
      <c r="I541" s="865"/>
      <c r="J541" s="865"/>
      <c r="K541" s="865"/>
      <c r="L541" s="865"/>
      <c r="M541" s="865"/>
      <c r="N541" s="865"/>
      <c r="O541" s="866"/>
      <c r="P541" s="862" t="s">
        <v>40</v>
      </c>
      <c r="Q541" s="863"/>
      <c r="R541" s="863"/>
      <c r="S541" s="863"/>
      <c r="T541" s="863"/>
      <c r="U541" s="863"/>
      <c r="V541" s="864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hidden="1" x14ac:dyDescent="0.2">
      <c r="A542" s="865"/>
      <c r="B542" s="865"/>
      <c r="C542" s="865"/>
      <c r="D542" s="865"/>
      <c r="E542" s="865"/>
      <c r="F542" s="865"/>
      <c r="G542" s="865"/>
      <c r="H542" s="865"/>
      <c r="I542" s="865"/>
      <c r="J542" s="865"/>
      <c r="K542" s="865"/>
      <c r="L542" s="865"/>
      <c r="M542" s="865"/>
      <c r="N542" s="865"/>
      <c r="O542" s="866"/>
      <c r="P542" s="862" t="s">
        <v>40</v>
      </c>
      <c r="Q542" s="863"/>
      <c r="R542" s="863"/>
      <c r="S542" s="863"/>
      <c r="T542" s="863"/>
      <c r="U542" s="863"/>
      <c r="V542" s="864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hidden="1" customHeight="1" x14ac:dyDescent="0.25">
      <c r="A543" s="856" t="s">
        <v>889</v>
      </c>
      <c r="B543" s="856"/>
      <c r="C543" s="856"/>
      <c r="D543" s="856"/>
      <c r="E543" s="856"/>
      <c r="F543" s="856"/>
      <c r="G543" s="856"/>
      <c r="H543" s="856"/>
      <c r="I543" s="856"/>
      <c r="J543" s="856"/>
      <c r="K543" s="856"/>
      <c r="L543" s="856"/>
      <c r="M543" s="856"/>
      <c r="N543" s="856"/>
      <c r="O543" s="856"/>
      <c r="P543" s="856"/>
      <c r="Q543" s="856"/>
      <c r="R543" s="856"/>
      <c r="S543" s="856"/>
      <c r="T543" s="856"/>
      <c r="U543" s="856"/>
      <c r="V543" s="856"/>
      <c r="W543" s="856"/>
      <c r="X543" s="856"/>
      <c r="Y543" s="856"/>
      <c r="Z543" s="856"/>
      <c r="AA543" s="62"/>
      <c r="AB543" s="62"/>
      <c r="AC543" s="62"/>
    </row>
    <row r="544" spans="1:68" ht="14.25" hidden="1" customHeight="1" x14ac:dyDescent="0.25">
      <c r="A544" s="857" t="s">
        <v>78</v>
      </c>
      <c r="B544" s="857"/>
      <c r="C544" s="857"/>
      <c r="D544" s="857"/>
      <c r="E544" s="857"/>
      <c r="F544" s="857"/>
      <c r="G544" s="857"/>
      <c r="H544" s="857"/>
      <c r="I544" s="857"/>
      <c r="J544" s="857"/>
      <c r="K544" s="857"/>
      <c r="L544" s="857"/>
      <c r="M544" s="857"/>
      <c r="N544" s="857"/>
      <c r="O544" s="857"/>
      <c r="P544" s="857"/>
      <c r="Q544" s="857"/>
      <c r="R544" s="857"/>
      <c r="S544" s="857"/>
      <c r="T544" s="857"/>
      <c r="U544" s="857"/>
      <c r="V544" s="857"/>
      <c r="W544" s="857"/>
      <c r="X544" s="857"/>
      <c r="Y544" s="857"/>
      <c r="Z544" s="857"/>
      <c r="AA544" s="63"/>
      <c r="AB544" s="63"/>
      <c r="AC544" s="63"/>
    </row>
    <row r="545" spans="1:68" ht="27" hidden="1" customHeight="1" x14ac:dyDescent="0.25">
      <c r="A545" s="60" t="s">
        <v>890</v>
      </c>
      <c r="B545" s="60" t="s">
        <v>891</v>
      </c>
      <c r="C545" s="34">
        <v>4301031294</v>
      </c>
      <c r="D545" s="858">
        <v>4680115885189</v>
      </c>
      <c r="E545" s="858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0"/>
      <c r="R545" s="860"/>
      <c r="S545" s="860"/>
      <c r="T545" s="861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hidden="1" customHeight="1" x14ac:dyDescent="0.25">
      <c r="A546" s="60" t="s">
        <v>893</v>
      </c>
      <c r="B546" s="60" t="s">
        <v>894</v>
      </c>
      <c r="C546" s="34">
        <v>4301031293</v>
      </c>
      <c r="D546" s="858">
        <v>4680115885172</v>
      </c>
      <c r="E546" s="858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0"/>
      <c r="R546" s="860"/>
      <c r="S546" s="860"/>
      <c r="T546" s="86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hidden="1" customHeight="1" x14ac:dyDescent="0.25">
      <c r="A547" s="60" t="s">
        <v>895</v>
      </c>
      <c r="B547" s="60" t="s">
        <v>896</v>
      </c>
      <c r="C547" s="34">
        <v>4301031291</v>
      </c>
      <c r="D547" s="858">
        <v>4680115885110</v>
      </c>
      <c r="E547" s="858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0"/>
      <c r="R547" s="860"/>
      <c r="S547" s="860"/>
      <c r="T547" s="86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898</v>
      </c>
      <c r="B548" s="60" t="s">
        <v>899</v>
      </c>
      <c r="C548" s="34">
        <v>4301031329</v>
      </c>
      <c r="D548" s="858">
        <v>4680115885219</v>
      </c>
      <c r="E548" s="858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1154" t="s">
        <v>900</v>
      </c>
      <c r="Q548" s="860"/>
      <c r="R548" s="860"/>
      <c r="S548" s="860"/>
      <c r="T548" s="86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865"/>
      <c r="B549" s="865"/>
      <c r="C549" s="865"/>
      <c r="D549" s="865"/>
      <c r="E549" s="865"/>
      <c r="F549" s="865"/>
      <c r="G549" s="865"/>
      <c r="H549" s="865"/>
      <c r="I549" s="865"/>
      <c r="J549" s="865"/>
      <c r="K549" s="865"/>
      <c r="L549" s="865"/>
      <c r="M549" s="865"/>
      <c r="N549" s="865"/>
      <c r="O549" s="866"/>
      <c r="P549" s="862" t="s">
        <v>40</v>
      </c>
      <c r="Q549" s="863"/>
      <c r="R549" s="863"/>
      <c r="S549" s="863"/>
      <c r="T549" s="863"/>
      <c r="U549" s="863"/>
      <c r="V549" s="864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865"/>
      <c r="B550" s="865"/>
      <c r="C550" s="865"/>
      <c r="D550" s="865"/>
      <c r="E550" s="865"/>
      <c r="F550" s="865"/>
      <c r="G550" s="865"/>
      <c r="H550" s="865"/>
      <c r="I550" s="865"/>
      <c r="J550" s="865"/>
      <c r="K550" s="865"/>
      <c r="L550" s="865"/>
      <c r="M550" s="865"/>
      <c r="N550" s="865"/>
      <c r="O550" s="866"/>
      <c r="P550" s="862" t="s">
        <v>40</v>
      </c>
      <c r="Q550" s="863"/>
      <c r="R550" s="863"/>
      <c r="S550" s="863"/>
      <c r="T550" s="863"/>
      <c r="U550" s="863"/>
      <c r="V550" s="864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hidden="1" customHeight="1" x14ac:dyDescent="0.25">
      <c r="A551" s="856" t="s">
        <v>902</v>
      </c>
      <c r="B551" s="856"/>
      <c r="C551" s="856"/>
      <c r="D551" s="856"/>
      <c r="E551" s="856"/>
      <c r="F551" s="856"/>
      <c r="G551" s="856"/>
      <c r="H551" s="856"/>
      <c r="I551" s="856"/>
      <c r="J551" s="856"/>
      <c r="K551" s="856"/>
      <c r="L551" s="856"/>
      <c r="M551" s="856"/>
      <c r="N551" s="856"/>
      <c r="O551" s="856"/>
      <c r="P551" s="856"/>
      <c r="Q551" s="856"/>
      <c r="R551" s="856"/>
      <c r="S551" s="856"/>
      <c r="T551" s="856"/>
      <c r="U551" s="856"/>
      <c r="V551" s="856"/>
      <c r="W551" s="856"/>
      <c r="X551" s="856"/>
      <c r="Y551" s="856"/>
      <c r="Z551" s="856"/>
      <c r="AA551" s="62"/>
      <c r="AB551" s="62"/>
      <c r="AC551" s="62"/>
    </row>
    <row r="552" spans="1:68" ht="14.25" hidden="1" customHeight="1" x14ac:dyDescent="0.25">
      <c r="A552" s="857" t="s">
        <v>78</v>
      </c>
      <c r="B552" s="857"/>
      <c r="C552" s="857"/>
      <c r="D552" s="857"/>
      <c r="E552" s="857"/>
      <c r="F552" s="857"/>
      <c r="G552" s="857"/>
      <c r="H552" s="857"/>
      <c r="I552" s="857"/>
      <c r="J552" s="857"/>
      <c r="K552" s="857"/>
      <c r="L552" s="857"/>
      <c r="M552" s="857"/>
      <c r="N552" s="857"/>
      <c r="O552" s="857"/>
      <c r="P552" s="857"/>
      <c r="Q552" s="857"/>
      <c r="R552" s="857"/>
      <c r="S552" s="857"/>
      <c r="T552" s="857"/>
      <c r="U552" s="857"/>
      <c r="V552" s="857"/>
      <c r="W552" s="857"/>
      <c r="X552" s="857"/>
      <c r="Y552" s="857"/>
      <c r="Z552" s="857"/>
      <c r="AA552" s="63"/>
      <c r="AB552" s="63"/>
      <c r="AC552" s="63"/>
    </row>
    <row r="553" spans="1:68" ht="27" hidden="1" customHeight="1" x14ac:dyDescent="0.25">
      <c r="A553" s="60" t="s">
        <v>903</v>
      </c>
      <c r="B553" s="60" t="s">
        <v>904</v>
      </c>
      <c r="C553" s="34">
        <v>4301031261</v>
      </c>
      <c r="D553" s="858">
        <v>4680115885103</v>
      </c>
      <c r="E553" s="858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0"/>
      <c r="R553" s="860"/>
      <c r="S553" s="860"/>
      <c r="T553" s="86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865"/>
      <c r="B554" s="865"/>
      <c r="C554" s="865"/>
      <c r="D554" s="865"/>
      <c r="E554" s="865"/>
      <c r="F554" s="865"/>
      <c r="G554" s="865"/>
      <c r="H554" s="865"/>
      <c r="I554" s="865"/>
      <c r="J554" s="865"/>
      <c r="K554" s="865"/>
      <c r="L554" s="865"/>
      <c r="M554" s="865"/>
      <c r="N554" s="865"/>
      <c r="O554" s="866"/>
      <c r="P554" s="862" t="s">
        <v>40</v>
      </c>
      <c r="Q554" s="863"/>
      <c r="R554" s="863"/>
      <c r="S554" s="863"/>
      <c r="T554" s="863"/>
      <c r="U554" s="863"/>
      <c r="V554" s="864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hidden="1" x14ac:dyDescent="0.2">
      <c r="A555" s="865"/>
      <c r="B555" s="865"/>
      <c r="C555" s="865"/>
      <c r="D555" s="865"/>
      <c r="E555" s="865"/>
      <c r="F555" s="865"/>
      <c r="G555" s="865"/>
      <c r="H555" s="865"/>
      <c r="I555" s="865"/>
      <c r="J555" s="865"/>
      <c r="K555" s="865"/>
      <c r="L555" s="865"/>
      <c r="M555" s="865"/>
      <c r="N555" s="865"/>
      <c r="O555" s="866"/>
      <c r="P555" s="862" t="s">
        <v>40</v>
      </c>
      <c r="Q555" s="863"/>
      <c r="R555" s="863"/>
      <c r="S555" s="863"/>
      <c r="T555" s="863"/>
      <c r="U555" s="863"/>
      <c r="V555" s="864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hidden="1" customHeight="1" x14ac:dyDescent="0.2">
      <c r="A556" s="855" t="s">
        <v>906</v>
      </c>
      <c r="B556" s="855"/>
      <c r="C556" s="855"/>
      <c r="D556" s="855"/>
      <c r="E556" s="855"/>
      <c r="F556" s="855"/>
      <c r="G556" s="855"/>
      <c r="H556" s="855"/>
      <c r="I556" s="855"/>
      <c r="J556" s="855"/>
      <c r="K556" s="855"/>
      <c r="L556" s="855"/>
      <c r="M556" s="855"/>
      <c r="N556" s="855"/>
      <c r="O556" s="855"/>
      <c r="P556" s="855"/>
      <c r="Q556" s="855"/>
      <c r="R556" s="855"/>
      <c r="S556" s="855"/>
      <c r="T556" s="855"/>
      <c r="U556" s="855"/>
      <c r="V556" s="855"/>
      <c r="W556" s="855"/>
      <c r="X556" s="855"/>
      <c r="Y556" s="855"/>
      <c r="Z556" s="855"/>
      <c r="AA556" s="52"/>
      <c r="AB556" s="52"/>
      <c r="AC556" s="52"/>
    </row>
    <row r="557" spans="1:68" ht="16.5" hidden="1" customHeight="1" x14ac:dyDescent="0.25">
      <c r="A557" s="856" t="s">
        <v>906</v>
      </c>
      <c r="B557" s="856"/>
      <c r="C557" s="856"/>
      <c r="D557" s="856"/>
      <c r="E557" s="856"/>
      <c r="F557" s="856"/>
      <c r="G557" s="856"/>
      <c r="H557" s="856"/>
      <c r="I557" s="856"/>
      <c r="J557" s="856"/>
      <c r="K557" s="856"/>
      <c r="L557" s="856"/>
      <c r="M557" s="856"/>
      <c r="N557" s="856"/>
      <c r="O557" s="856"/>
      <c r="P557" s="856"/>
      <c r="Q557" s="856"/>
      <c r="R557" s="856"/>
      <c r="S557" s="856"/>
      <c r="T557" s="856"/>
      <c r="U557" s="856"/>
      <c r="V557" s="856"/>
      <c r="W557" s="856"/>
      <c r="X557" s="856"/>
      <c r="Y557" s="856"/>
      <c r="Z557" s="856"/>
      <c r="AA557" s="62"/>
      <c r="AB557" s="62"/>
      <c r="AC557" s="62"/>
    </row>
    <row r="558" spans="1:68" ht="14.25" hidden="1" customHeight="1" x14ac:dyDescent="0.25">
      <c r="A558" s="857" t="s">
        <v>135</v>
      </c>
      <c r="B558" s="857"/>
      <c r="C558" s="857"/>
      <c r="D558" s="857"/>
      <c r="E558" s="857"/>
      <c r="F558" s="857"/>
      <c r="G558" s="857"/>
      <c r="H558" s="857"/>
      <c r="I558" s="857"/>
      <c r="J558" s="857"/>
      <c r="K558" s="857"/>
      <c r="L558" s="857"/>
      <c r="M558" s="857"/>
      <c r="N558" s="857"/>
      <c r="O558" s="857"/>
      <c r="P558" s="857"/>
      <c r="Q558" s="857"/>
      <c r="R558" s="857"/>
      <c r="S558" s="857"/>
      <c r="T558" s="857"/>
      <c r="U558" s="857"/>
      <c r="V558" s="857"/>
      <c r="W558" s="857"/>
      <c r="X558" s="857"/>
      <c r="Y558" s="857"/>
      <c r="Z558" s="857"/>
      <c r="AA558" s="63"/>
      <c r="AB558" s="63"/>
      <c r="AC558" s="63"/>
    </row>
    <row r="559" spans="1:68" ht="27" hidden="1" customHeight="1" x14ac:dyDescent="0.25">
      <c r="A559" s="60" t="s">
        <v>907</v>
      </c>
      <c r="B559" s="60" t="s">
        <v>908</v>
      </c>
      <c r="C559" s="34">
        <v>4301011795</v>
      </c>
      <c r="D559" s="858">
        <v>4607091389067</v>
      </c>
      <c r="E559" s="85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0"/>
      <c r="R559" s="860"/>
      <c r="S559" s="860"/>
      <c r="T559" s="86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hidden="1" customHeight="1" x14ac:dyDescent="0.25">
      <c r="A560" s="60" t="s">
        <v>909</v>
      </c>
      <c r="B560" s="60" t="s">
        <v>910</v>
      </c>
      <c r="C560" s="34">
        <v>4301011961</v>
      </c>
      <c r="D560" s="858">
        <v>4680115885271</v>
      </c>
      <c r="E560" s="85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0"/>
      <c r="R560" s="860"/>
      <c r="S560" s="860"/>
      <c r="T560" s="86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hidden="1" customHeight="1" x14ac:dyDescent="0.25">
      <c r="A561" s="60" t="s">
        <v>912</v>
      </c>
      <c r="B561" s="60" t="s">
        <v>913</v>
      </c>
      <c r="C561" s="34">
        <v>4301011774</v>
      </c>
      <c r="D561" s="858">
        <v>4680115884502</v>
      </c>
      <c r="E561" s="85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0"/>
      <c r="R561" s="860"/>
      <c r="S561" s="860"/>
      <c r="T561" s="86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hidden="1" customHeight="1" x14ac:dyDescent="0.25">
      <c r="A562" s="60" t="s">
        <v>915</v>
      </c>
      <c r="B562" s="60" t="s">
        <v>916</v>
      </c>
      <c r="C562" s="34">
        <v>4301011771</v>
      </c>
      <c r="D562" s="858">
        <v>4607091389104</v>
      </c>
      <c r="E562" s="85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0"/>
      <c r="R562" s="860"/>
      <c r="S562" s="860"/>
      <c r="T562" s="86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hidden="1" customHeight="1" x14ac:dyDescent="0.25">
      <c r="A563" s="60" t="s">
        <v>918</v>
      </c>
      <c r="B563" s="60" t="s">
        <v>919</v>
      </c>
      <c r="C563" s="34">
        <v>4301011799</v>
      </c>
      <c r="D563" s="858">
        <v>4680115884519</v>
      </c>
      <c r="E563" s="85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0"/>
      <c r="R563" s="860"/>
      <c r="S563" s="860"/>
      <c r="T563" s="86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hidden="1" customHeight="1" x14ac:dyDescent="0.25">
      <c r="A564" s="60" t="s">
        <v>921</v>
      </c>
      <c r="B564" s="60" t="s">
        <v>922</v>
      </c>
      <c r="C564" s="34">
        <v>4301011376</v>
      </c>
      <c r="D564" s="858">
        <v>4680115885226</v>
      </c>
      <c r="E564" s="858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0"/>
      <c r="R564" s="860"/>
      <c r="S564" s="860"/>
      <c r="T564" s="86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 t="shared" si="105"/>
        <v/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hidden="1" customHeight="1" x14ac:dyDescent="0.25">
      <c r="A565" s="60" t="s">
        <v>924</v>
      </c>
      <c r="B565" s="60" t="s">
        <v>925</v>
      </c>
      <c r="C565" s="34">
        <v>4301012035</v>
      </c>
      <c r="D565" s="858">
        <v>4680115880603</v>
      </c>
      <c r="E565" s="85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1162" t="s">
        <v>926</v>
      </c>
      <c r="Q565" s="860"/>
      <c r="R565" s="860"/>
      <c r="S565" s="860"/>
      <c r="T565" s="86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hidden="1" customHeight="1" x14ac:dyDescent="0.25">
      <c r="A566" s="60" t="s">
        <v>924</v>
      </c>
      <c r="B566" s="60" t="s">
        <v>927</v>
      </c>
      <c r="C566" s="34">
        <v>4301011778</v>
      </c>
      <c r="D566" s="858">
        <v>4680115880603</v>
      </c>
      <c r="E566" s="85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0"/>
      <c r="R566" s="860"/>
      <c r="S566" s="860"/>
      <c r="T566" s="86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hidden="1" customHeight="1" x14ac:dyDescent="0.25">
      <c r="A567" s="60" t="s">
        <v>928</v>
      </c>
      <c r="B567" s="60" t="s">
        <v>929</v>
      </c>
      <c r="C567" s="34">
        <v>4301012036</v>
      </c>
      <c r="D567" s="858">
        <v>4680115882782</v>
      </c>
      <c r="E567" s="858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1164" t="s">
        <v>930</v>
      </c>
      <c r="Q567" s="860"/>
      <c r="R567" s="860"/>
      <c r="S567" s="860"/>
      <c r="T567" s="86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hidden="1" customHeight="1" x14ac:dyDescent="0.25">
      <c r="A568" s="60" t="s">
        <v>931</v>
      </c>
      <c r="B568" s="60" t="s">
        <v>932</v>
      </c>
      <c r="C568" s="34">
        <v>4301012034</v>
      </c>
      <c r="D568" s="858">
        <v>4607091389982</v>
      </c>
      <c r="E568" s="858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1165" t="s">
        <v>933</v>
      </c>
      <c r="Q568" s="860"/>
      <c r="R568" s="860"/>
      <c r="S568" s="860"/>
      <c r="T568" s="86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hidden="1" customHeight="1" x14ac:dyDescent="0.25">
      <c r="A569" s="60" t="s">
        <v>931</v>
      </c>
      <c r="B569" s="60" t="s">
        <v>934</v>
      </c>
      <c r="C569" s="34">
        <v>4301011784</v>
      </c>
      <c r="D569" s="858">
        <v>4607091389982</v>
      </c>
      <c r="E569" s="858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0"/>
      <c r="R569" s="860"/>
      <c r="S569" s="860"/>
      <c r="T569" s="86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hidden="1" x14ac:dyDescent="0.2">
      <c r="A570" s="865"/>
      <c r="B570" s="865"/>
      <c r="C570" s="865"/>
      <c r="D570" s="865"/>
      <c r="E570" s="865"/>
      <c r="F570" s="865"/>
      <c r="G570" s="865"/>
      <c r="H570" s="865"/>
      <c r="I570" s="865"/>
      <c r="J570" s="865"/>
      <c r="K570" s="865"/>
      <c r="L570" s="865"/>
      <c r="M570" s="865"/>
      <c r="N570" s="865"/>
      <c r="O570" s="866"/>
      <c r="P570" s="862" t="s">
        <v>40</v>
      </c>
      <c r="Q570" s="863"/>
      <c r="R570" s="863"/>
      <c r="S570" s="863"/>
      <c r="T570" s="863"/>
      <c r="U570" s="863"/>
      <c r="V570" s="864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865"/>
      <c r="B571" s="865"/>
      <c r="C571" s="865"/>
      <c r="D571" s="865"/>
      <c r="E571" s="865"/>
      <c r="F571" s="865"/>
      <c r="G571" s="865"/>
      <c r="H571" s="865"/>
      <c r="I571" s="865"/>
      <c r="J571" s="865"/>
      <c r="K571" s="865"/>
      <c r="L571" s="865"/>
      <c r="M571" s="865"/>
      <c r="N571" s="865"/>
      <c r="O571" s="866"/>
      <c r="P571" s="862" t="s">
        <v>40</v>
      </c>
      <c r="Q571" s="863"/>
      <c r="R571" s="863"/>
      <c r="S571" s="863"/>
      <c r="T571" s="863"/>
      <c r="U571" s="863"/>
      <c r="V571" s="864"/>
      <c r="W571" s="40" t="s">
        <v>0</v>
      </c>
      <c r="X571" s="41">
        <f>IFERROR(SUM(X559:X569),"0")</f>
        <v>0</v>
      </c>
      <c r="Y571" s="41">
        <f>IFERROR(SUM(Y559:Y569),"0")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857" t="s">
        <v>193</v>
      </c>
      <c r="B572" s="857"/>
      <c r="C572" s="857"/>
      <c r="D572" s="857"/>
      <c r="E572" s="857"/>
      <c r="F572" s="857"/>
      <c r="G572" s="857"/>
      <c r="H572" s="857"/>
      <c r="I572" s="857"/>
      <c r="J572" s="857"/>
      <c r="K572" s="857"/>
      <c r="L572" s="857"/>
      <c r="M572" s="857"/>
      <c r="N572" s="857"/>
      <c r="O572" s="857"/>
      <c r="P572" s="857"/>
      <c r="Q572" s="857"/>
      <c r="R572" s="857"/>
      <c r="S572" s="857"/>
      <c r="T572" s="857"/>
      <c r="U572" s="857"/>
      <c r="V572" s="857"/>
      <c r="W572" s="857"/>
      <c r="X572" s="857"/>
      <c r="Y572" s="857"/>
      <c r="Z572" s="857"/>
      <c r="AA572" s="63"/>
      <c r="AB572" s="63"/>
      <c r="AC572" s="63"/>
    </row>
    <row r="573" spans="1:68" ht="16.5" hidden="1" customHeight="1" x14ac:dyDescent="0.25">
      <c r="A573" s="60" t="s">
        <v>935</v>
      </c>
      <c r="B573" s="60" t="s">
        <v>936</v>
      </c>
      <c r="C573" s="34">
        <v>4301020222</v>
      </c>
      <c r="D573" s="858">
        <v>4607091388930</v>
      </c>
      <c r="E573" s="858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0"/>
      <c r="R573" s="860"/>
      <c r="S573" s="860"/>
      <c r="T573" s="861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hidden="1" customHeight="1" x14ac:dyDescent="0.25">
      <c r="A574" s="60" t="s">
        <v>938</v>
      </c>
      <c r="B574" s="60" t="s">
        <v>939</v>
      </c>
      <c r="C574" s="34">
        <v>4301020206</v>
      </c>
      <c r="D574" s="858">
        <v>4680115880054</v>
      </c>
      <c r="E574" s="858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0"/>
      <c r="R574" s="860"/>
      <c r="S574" s="860"/>
      <c r="T574" s="86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hidden="1" customHeight="1" x14ac:dyDescent="0.25">
      <c r="A575" s="60" t="s">
        <v>938</v>
      </c>
      <c r="B575" s="60" t="s">
        <v>940</v>
      </c>
      <c r="C575" s="34">
        <v>4301020364</v>
      </c>
      <c r="D575" s="858">
        <v>4680115880054</v>
      </c>
      <c r="E575" s="858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1169" t="s">
        <v>941</v>
      </c>
      <c r="Q575" s="860"/>
      <c r="R575" s="860"/>
      <c r="S575" s="860"/>
      <c r="T575" s="86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865"/>
      <c r="B576" s="865"/>
      <c r="C576" s="865"/>
      <c r="D576" s="865"/>
      <c r="E576" s="865"/>
      <c r="F576" s="865"/>
      <c r="G576" s="865"/>
      <c r="H576" s="865"/>
      <c r="I576" s="865"/>
      <c r="J576" s="865"/>
      <c r="K576" s="865"/>
      <c r="L576" s="865"/>
      <c r="M576" s="865"/>
      <c r="N576" s="865"/>
      <c r="O576" s="866"/>
      <c r="P576" s="862" t="s">
        <v>40</v>
      </c>
      <c r="Q576" s="863"/>
      <c r="R576" s="863"/>
      <c r="S576" s="863"/>
      <c r="T576" s="863"/>
      <c r="U576" s="863"/>
      <c r="V576" s="864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865"/>
      <c r="B577" s="865"/>
      <c r="C577" s="865"/>
      <c r="D577" s="865"/>
      <c r="E577" s="865"/>
      <c r="F577" s="865"/>
      <c r="G577" s="865"/>
      <c r="H577" s="865"/>
      <c r="I577" s="865"/>
      <c r="J577" s="865"/>
      <c r="K577" s="865"/>
      <c r="L577" s="865"/>
      <c r="M577" s="865"/>
      <c r="N577" s="865"/>
      <c r="O577" s="866"/>
      <c r="P577" s="862" t="s">
        <v>40</v>
      </c>
      <c r="Q577" s="863"/>
      <c r="R577" s="863"/>
      <c r="S577" s="863"/>
      <c r="T577" s="863"/>
      <c r="U577" s="863"/>
      <c r="V577" s="864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857" t="s">
        <v>78</v>
      </c>
      <c r="B578" s="857"/>
      <c r="C578" s="857"/>
      <c r="D578" s="857"/>
      <c r="E578" s="857"/>
      <c r="F578" s="857"/>
      <c r="G578" s="857"/>
      <c r="H578" s="857"/>
      <c r="I578" s="857"/>
      <c r="J578" s="857"/>
      <c r="K578" s="857"/>
      <c r="L578" s="857"/>
      <c r="M578" s="857"/>
      <c r="N578" s="857"/>
      <c r="O578" s="857"/>
      <c r="P578" s="857"/>
      <c r="Q578" s="857"/>
      <c r="R578" s="857"/>
      <c r="S578" s="857"/>
      <c r="T578" s="857"/>
      <c r="U578" s="857"/>
      <c r="V578" s="857"/>
      <c r="W578" s="857"/>
      <c r="X578" s="857"/>
      <c r="Y578" s="857"/>
      <c r="Z578" s="857"/>
      <c r="AA578" s="63"/>
      <c r="AB578" s="63"/>
      <c r="AC578" s="63"/>
    </row>
    <row r="579" spans="1:68" ht="27" hidden="1" customHeight="1" x14ac:dyDescent="0.25">
      <c r="A579" s="60" t="s">
        <v>942</v>
      </c>
      <c r="B579" s="60" t="s">
        <v>943</v>
      </c>
      <c r="C579" s="34">
        <v>4301031252</v>
      </c>
      <c r="D579" s="858">
        <v>4680115883116</v>
      </c>
      <c r="E579" s="858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0"/>
      <c r="R579" s="860"/>
      <c r="S579" s="860"/>
      <c r="T579" s="86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ref="Y579:Y587" si="110"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0</v>
      </c>
      <c r="BN579" s="75">
        <f t="shared" ref="BN579:BN587" si="112">IFERROR(Y579*I579/H579,"0")</f>
        <v>0</v>
      </c>
      <c r="BO579" s="75">
        <f t="shared" ref="BO579:BO587" si="113">IFERROR(1/J579*(X579/H579),"0")</f>
        <v>0</v>
      </c>
      <c r="BP579" s="75">
        <f t="shared" ref="BP579:BP587" si="114">IFERROR(1/J579*(Y579/H579),"0")</f>
        <v>0</v>
      </c>
    </row>
    <row r="580" spans="1:68" ht="27" hidden="1" customHeight="1" x14ac:dyDescent="0.25">
      <c r="A580" s="60" t="s">
        <v>945</v>
      </c>
      <c r="B580" s="60" t="s">
        <v>946</v>
      </c>
      <c r="C580" s="34">
        <v>4301031248</v>
      </c>
      <c r="D580" s="858">
        <v>4680115883093</v>
      </c>
      <c r="E580" s="858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0"/>
      <c r="R580" s="860"/>
      <c r="S580" s="860"/>
      <c r="T580" s="86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948</v>
      </c>
      <c r="B581" s="60" t="s">
        <v>949</v>
      </c>
      <c r="C581" s="34">
        <v>4301031250</v>
      </c>
      <c r="D581" s="858">
        <v>4680115883109</v>
      </c>
      <c r="E581" s="858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0"/>
      <c r="R581" s="860"/>
      <c r="S581" s="860"/>
      <c r="T581" s="86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IFERROR(IF(Y581=0,"",ROUNDUP(Y581/H581,0)*0.01196),"")</f>
        <v/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hidden="1" customHeight="1" x14ac:dyDescent="0.25">
      <c r="A582" s="60" t="s">
        <v>951</v>
      </c>
      <c r="B582" s="60" t="s">
        <v>952</v>
      </c>
      <c r="C582" s="34">
        <v>4301031249</v>
      </c>
      <c r="D582" s="858">
        <v>4680115882072</v>
      </c>
      <c r="E582" s="85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11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0"/>
      <c r="R582" s="860"/>
      <c r="S582" s="860"/>
      <c r="T582" s="86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hidden="1" customHeight="1" x14ac:dyDescent="0.25">
      <c r="A583" s="60" t="s">
        <v>951</v>
      </c>
      <c r="B583" s="60" t="s">
        <v>954</v>
      </c>
      <c r="C583" s="34">
        <v>4301031383</v>
      </c>
      <c r="D583" s="858">
        <v>4680115882072</v>
      </c>
      <c r="E583" s="858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1174" t="s">
        <v>955</v>
      </c>
      <c r="Q583" s="860"/>
      <c r="R583" s="860"/>
      <c r="S583" s="860"/>
      <c r="T583" s="86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hidden="1" customHeight="1" x14ac:dyDescent="0.25">
      <c r="A584" s="60" t="s">
        <v>956</v>
      </c>
      <c r="B584" s="60" t="s">
        <v>957</v>
      </c>
      <c r="C584" s="34">
        <v>4301031251</v>
      </c>
      <c r="D584" s="858">
        <v>4680115882102</v>
      </c>
      <c r="E584" s="858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0"/>
      <c r="R584" s="860"/>
      <c r="S584" s="860"/>
      <c r="T584" s="86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hidden="1" customHeight="1" x14ac:dyDescent="0.25">
      <c r="A585" s="60" t="s">
        <v>956</v>
      </c>
      <c r="B585" s="60" t="s">
        <v>958</v>
      </c>
      <c r="C585" s="34">
        <v>4301031385</v>
      </c>
      <c r="D585" s="858">
        <v>4680115882102</v>
      </c>
      <c r="E585" s="858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1176" t="s">
        <v>959</v>
      </c>
      <c r="Q585" s="860"/>
      <c r="R585" s="860"/>
      <c r="S585" s="860"/>
      <c r="T585" s="86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hidden="1" customHeight="1" x14ac:dyDescent="0.25">
      <c r="A586" s="60" t="s">
        <v>961</v>
      </c>
      <c r="B586" s="60" t="s">
        <v>962</v>
      </c>
      <c r="C586" s="34">
        <v>4301031253</v>
      </c>
      <c r="D586" s="858">
        <v>4680115882096</v>
      </c>
      <c r="E586" s="858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11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0"/>
      <c r="R586" s="860"/>
      <c r="S586" s="860"/>
      <c r="T586" s="86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hidden="1" customHeight="1" x14ac:dyDescent="0.25">
      <c r="A587" s="60" t="s">
        <v>961</v>
      </c>
      <c r="B587" s="60" t="s">
        <v>963</v>
      </c>
      <c r="C587" s="34">
        <v>4301031384</v>
      </c>
      <c r="D587" s="858">
        <v>4680115882096</v>
      </c>
      <c r="E587" s="858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1178" t="s">
        <v>964</v>
      </c>
      <c r="Q587" s="860"/>
      <c r="R587" s="860"/>
      <c r="S587" s="860"/>
      <c r="T587" s="86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hidden="1" x14ac:dyDescent="0.2">
      <c r="A588" s="865"/>
      <c r="B588" s="865"/>
      <c r="C588" s="865"/>
      <c r="D588" s="865"/>
      <c r="E588" s="865"/>
      <c r="F588" s="865"/>
      <c r="G588" s="865"/>
      <c r="H588" s="865"/>
      <c r="I588" s="865"/>
      <c r="J588" s="865"/>
      <c r="K588" s="865"/>
      <c r="L588" s="865"/>
      <c r="M588" s="865"/>
      <c r="N588" s="865"/>
      <c r="O588" s="866"/>
      <c r="P588" s="862" t="s">
        <v>40</v>
      </c>
      <c r="Q588" s="863"/>
      <c r="R588" s="863"/>
      <c r="S588" s="863"/>
      <c r="T588" s="863"/>
      <c r="U588" s="863"/>
      <c r="V588" s="864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0</v>
      </c>
      <c r="Y588" s="41">
        <f>IFERROR(Y579/H579,"0")+IFERROR(Y580/H580,"0")+IFERROR(Y581/H581,"0")+IFERROR(Y582/H582,"0")+IFERROR(Y583/H583,"0")+IFERROR(Y584/H584,"0")+IFERROR(Y585/H585,"0")+IFERROR(Y586/H586,"0")+IFERROR(Y587/H587,"0")</f>
        <v>0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4"/>
      <c r="AB588" s="64"/>
      <c r="AC588" s="64"/>
    </row>
    <row r="589" spans="1:68" hidden="1" x14ac:dyDescent="0.2">
      <c r="A589" s="865"/>
      <c r="B589" s="865"/>
      <c r="C589" s="865"/>
      <c r="D589" s="865"/>
      <c r="E589" s="865"/>
      <c r="F589" s="865"/>
      <c r="G589" s="865"/>
      <c r="H589" s="865"/>
      <c r="I589" s="865"/>
      <c r="J589" s="865"/>
      <c r="K589" s="865"/>
      <c r="L589" s="865"/>
      <c r="M589" s="865"/>
      <c r="N589" s="865"/>
      <c r="O589" s="866"/>
      <c r="P589" s="862" t="s">
        <v>40</v>
      </c>
      <c r="Q589" s="863"/>
      <c r="R589" s="863"/>
      <c r="S589" s="863"/>
      <c r="T589" s="863"/>
      <c r="U589" s="863"/>
      <c r="V589" s="864"/>
      <c r="W589" s="40" t="s">
        <v>0</v>
      </c>
      <c r="X589" s="41">
        <f>IFERROR(SUM(X579:X587),"0")</f>
        <v>0</v>
      </c>
      <c r="Y589" s="41">
        <f>IFERROR(SUM(Y579:Y587),"0")</f>
        <v>0</v>
      </c>
      <c r="Z589" s="40"/>
      <c r="AA589" s="64"/>
      <c r="AB589" s="64"/>
      <c r="AC589" s="64"/>
    </row>
    <row r="590" spans="1:68" ht="14.25" hidden="1" customHeight="1" x14ac:dyDescent="0.25">
      <c r="A590" s="857" t="s">
        <v>84</v>
      </c>
      <c r="B590" s="857"/>
      <c r="C590" s="857"/>
      <c r="D590" s="857"/>
      <c r="E590" s="857"/>
      <c r="F590" s="857"/>
      <c r="G590" s="857"/>
      <c r="H590" s="857"/>
      <c r="I590" s="857"/>
      <c r="J590" s="857"/>
      <c r="K590" s="857"/>
      <c r="L590" s="857"/>
      <c r="M590" s="857"/>
      <c r="N590" s="857"/>
      <c r="O590" s="857"/>
      <c r="P590" s="857"/>
      <c r="Q590" s="857"/>
      <c r="R590" s="857"/>
      <c r="S590" s="857"/>
      <c r="T590" s="857"/>
      <c r="U590" s="857"/>
      <c r="V590" s="857"/>
      <c r="W590" s="857"/>
      <c r="X590" s="857"/>
      <c r="Y590" s="857"/>
      <c r="Z590" s="857"/>
      <c r="AA590" s="63"/>
      <c r="AB590" s="63"/>
      <c r="AC590" s="63"/>
    </row>
    <row r="591" spans="1:68" ht="27" hidden="1" customHeight="1" x14ac:dyDescent="0.25">
      <c r="A591" s="60" t="s">
        <v>966</v>
      </c>
      <c r="B591" s="60" t="s">
        <v>967</v>
      </c>
      <c r="C591" s="34">
        <v>4301051230</v>
      </c>
      <c r="D591" s="858">
        <v>4607091383409</v>
      </c>
      <c r="E591" s="858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0"/>
      <c r="R591" s="860"/>
      <c r="S591" s="860"/>
      <c r="T591" s="861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969</v>
      </c>
      <c r="B592" s="60" t="s">
        <v>970</v>
      </c>
      <c r="C592" s="34">
        <v>4301051231</v>
      </c>
      <c r="D592" s="858">
        <v>4607091383416</v>
      </c>
      <c r="E592" s="858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0"/>
      <c r="R592" s="860"/>
      <c r="S592" s="860"/>
      <c r="T592" s="86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972</v>
      </c>
      <c r="B593" s="60" t="s">
        <v>973</v>
      </c>
      <c r="C593" s="34">
        <v>4301051058</v>
      </c>
      <c r="D593" s="858">
        <v>4680115883536</v>
      </c>
      <c r="E593" s="858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0"/>
      <c r="R593" s="860"/>
      <c r="S593" s="860"/>
      <c r="T593" s="86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865"/>
      <c r="B594" s="865"/>
      <c r="C594" s="865"/>
      <c r="D594" s="865"/>
      <c r="E594" s="865"/>
      <c r="F594" s="865"/>
      <c r="G594" s="865"/>
      <c r="H594" s="865"/>
      <c r="I594" s="865"/>
      <c r="J594" s="865"/>
      <c r="K594" s="865"/>
      <c r="L594" s="865"/>
      <c r="M594" s="865"/>
      <c r="N594" s="865"/>
      <c r="O594" s="866"/>
      <c r="P594" s="862" t="s">
        <v>40</v>
      </c>
      <c r="Q594" s="863"/>
      <c r="R594" s="863"/>
      <c r="S594" s="863"/>
      <c r="T594" s="863"/>
      <c r="U594" s="863"/>
      <c r="V594" s="864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865"/>
      <c r="B595" s="865"/>
      <c r="C595" s="865"/>
      <c r="D595" s="865"/>
      <c r="E595" s="865"/>
      <c r="F595" s="865"/>
      <c r="G595" s="865"/>
      <c r="H595" s="865"/>
      <c r="I595" s="865"/>
      <c r="J595" s="865"/>
      <c r="K595" s="865"/>
      <c r="L595" s="865"/>
      <c r="M595" s="865"/>
      <c r="N595" s="865"/>
      <c r="O595" s="866"/>
      <c r="P595" s="862" t="s">
        <v>40</v>
      </c>
      <c r="Q595" s="863"/>
      <c r="R595" s="863"/>
      <c r="S595" s="863"/>
      <c r="T595" s="863"/>
      <c r="U595" s="863"/>
      <c r="V595" s="864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857" t="s">
        <v>240</v>
      </c>
      <c r="B596" s="857"/>
      <c r="C596" s="857"/>
      <c r="D596" s="857"/>
      <c r="E596" s="857"/>
      <c r="F596" s="857"/>
      <c r="G596" s="857"/>
      <c r="H596" s="857"/>
      <c r="I596" s="857"/>
      <c r="J596" s="857"/>
      <c r="K596" s="857"/>
      <c r="L596" s="857"/>
      <c r="M596" s="857"/>
      <c r="N596" s="857"/>
      <c r="O596" s="857"/>
      <c r="P596" s="857"/>
      <c r="Q596" s="857"/>
      <c r="R596" s="857"/>
      <c r="S596" s="857"/>
      <c r="T596" s="857"/>
      <c r="U596" s="857"/>
      <c r="V596" s="857"/>
      <c r="W596" s="857"/>
      <c r="X596" s="857"/>
      <c r="Y596" s="857"/>
      <c r="Z596" s="857"/>
      <c r="AA596" s="63"/>
      <c r="AB596" s="63"/>
      <c r="AC596" s="63"/>
    </row>
    <row r="597" spans="1:68" ht="27" hidden="1" customHeight="1" x14ac:dyDescent="0.25">
      <c r="A597" s="60" t="s">
        <v>975</v>
      </c>
      <c r="B597" s="60" t="s">
        <v>976</v>
      </c>
      <c r="C597" s="34">
        <v>4301060363</v>
      </c>
      <c r="D597" s="858">
        <v>4680115885035</v>
      </c>
      <c r="E597" s="858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0"/>
      <c r="R597" s="860"/>
      <c r="S597" s="860"/>
      <c r="T597" s="86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978</v>
      </c>
      <c r="B598" s="60" t="s">
        <v>979</v>
      </c>
      <c r="C598" s="34">
        <v>4301060436</v>
      </c>
      <c r="D598" s="858">
        <v>4680115885936</v>
      </c>
      <c r="E598" s="858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1183" t="s">
        <v>980</v>
      </c>
      <c r="Q598" s="860"/>
      <c r="R598" s="860"/>
      <c r="S598" s="860"/>
      <c r="T598" s="86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idden="1" x14ac:dyDescent="0.2">
      <c r="A599" s="865"/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6"/>
      <c r="P599" s="862" t="s">
        <v>40</v>
      </c>
      <c r="Q599" s="863"/>
      <c r="R599" s="863"/>
      <c r="S599" s="863"/>
      <c r="T599" s="863"/>
      <c r="U599" s="863"/>
      <c r="V599" s="864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hidden="1" x14ac:dyDescent="0.2">
      <c r="A600" s="865"/>
      <c r="B600" s="865"/>
      <c r="C600" s="865"/>
      <c r="D600" s="865"/>
      <c r="E600" s="865"/>
      <c r="F600" s="865"/>
      <c r="G600" s="865"/>
      <c r="H600" s="865"/>
      <c r="I600" s="865"/>
      <c r="J600" s="865"/>
      <c r="K600" s="865"/>
      <c r="L600" s="865"/>
      <c r="M600" s="865"/>
      <c r="N600" s="865"/>
      <c r="O600" s="866"/>
      <c r="P600" s="862" t="s">
        <v>40</v>
      </c>
      <c r="Q600" s="863"/>
      <c r="R600" s="863"/>
      <c r="S600" s="863"/>
      <c r="T600" s="863"/>
      <c r="U600" s="863"/>
      <c r="V600" s="864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hidden="1" customHeight="1" x14ac:dyDescent="0.2">
      <c r="A601" s="855" t="s">
        <v>981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52"/>
      <c r="AB601" s="52"/>
      <c r="AC601" s="52"/>
    </row>
    <row r="602" spans="1:68" ht="16.5" hidden="1" customHeight="1" x14ac:dyDescent="0.25">
      <c r="A602" s="856" t="s">
        <v>981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2"/>
      <c r="AB602" s="62"/>
      <c r="AC602" s="62"/>
    </row>
    <row r="603" spans="1:68" ht="14.25" hidden="1" customHeight="1" x14ac:dyDescent="0.25">
      <c r="A603" s="857" t="s">
        <v>135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3"/>
      <c r="AB603" s="63"/>
      <c r="AC603" s="63"/>
    </row>
    <row r="604" spans="1:68" ht="27" hidden="1" customHeight="1" x14ac:dyDescent="0.25">
      <c r="A604" s="60" t="s">
        <v>982</v>
      </c>
      <c r="B604" s="60" t="s">
        <v>983</v>
      </c>
      <c r="C604" s="34">
        <v>4301011763</v>
      </c>
      <c r="D604" s="858">
        <v>4640242181011</v>
      </c>
      <c r="E604" s="858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1184" t="s">
        <v>984</v>
      </c>
      <c r="Q604" s="860"/>
      <c r="R604" s="860"/>
      <c r="S604" s="860"/>
      <c r="T604" s="86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hidden="1" customHeight="1" x14ac:dyDescent="0.25">
      <c r="A605" s="60" t="s">
        <v>986</v>
      </c>
      <c r="B605" s="60" t="s">
        <v>987</v>
      </c>
      <c r="C605" s="34">
        <v>4301011585</v>
      </c>
      <c r="D605" s="858">
        <v>4640242180441</v>
      </c>
      <c r="E605" s="858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1185" t="s">
        <v>988</v>
      </c>
      <c r="Q605" s="860"/>
      <c r="R605" s="860"/>
      <c r="S605" s="860"/>
      <c r="T605" s="86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hidden="1" customHeight="1" x14ac:dyDescent="0.25">
      <c r="A606" s="60" t="s">
        <v>990</v>
      </c>
      <c r="B606" s="60" t="s">
        <v>991</v>
      </c>
      <c r="C606" s="34">
        <v>4301011584</v>
      </c>
      <c r="D606" s="858">
        <v>4640242180564</v>
      </c>
      <c r="E606" s="85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1186" t="s">
        <v>992</v>
      </c>
      <c r="Q606" s="860"/>
      <c r="R606" s="860"/>
      <c r="S606" s="860"/>
      <c r="T606" s="86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hidden="1" customHeight="1" x14ac:dyDescent="0.25">
      <c r="A607" s="60" t="s">
        <v>994</v>
      </c>
      <c r="B607" s="60" t="s">
        <v>995</v>
      </c>
      <c r="C607" s="34">
        <v>4301011762</v>
      </c>
      <c r="D607" s="858">
        <v>4640242180922</v>
      </c>
      <c r="E607" s="858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1187" t="s">
        <v>996</v>
      </c>
      <c r="Q607" s="860"/>
      <c r="R607" s="860"/>
      <c r="S607" s="860"/>
      <c r="T607" s="86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hidden="1" customHeight="1" x14ac:dyDescent="0.25">
      <c r="A608" s="60" t="s">
        <v>998</v>
      </c>
      <c r="B608" s="60" t="s">
        <v>999</v>
      </c>
      <c r="C608" s="34">
        <v>4301011764</v>
      </c>
      <c r="D608" s="858">
        <v>4640242181189</v>
      </c>
      <c r="E608" s="858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1188" t="s">
        <v>1000</v>
      </c>
      <c r="Q608" s="860"/>
      <c r="R608" s="860"/>
      <c r="S608" s="860"/>
      <c r="T608" s="86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hidden="1" customHeight="1" x14ac:dyDescent="0.25">
      <c r="A609" s="60" t="s">
        <v>1001</v>
      </c>
      <c r="B609" s="60" t="s">
        <v>1002</v>
      </c>
      <c r="C609" s="34">
        <v>4301011551</v>
      </c>
      <c r="D609" s="858">
        <v>4640242180038</v>
      </c>
      <c r="E609" s="858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1189" t="s">
        <v>1003</v>
      </c>
      <c r="Q609" s="860"/>
      <c r="R609" s="860"/>
      <c r="S609" s="860"/>
      <c r="T609" s="86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hidden="1" customHeight="1" x14ac:dyDescent="0.25">
      <c r="A610" s="60" t="s">
        <v>1004</v>
      </c>
      <c r="B610" s="60" t="s">
        <v>1005</v>
      </c>
      <c r="C610" s="34">
        <v>4301011765</v>
      </c>
      <c r="D610" s="858">
        <v>4640242181172</v>
      </c>
      <c r="E610" s="858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1190" t="s">
        <v>1006</v>
      </c>
      <c r="Q610" s="860"/>
      <c r="R610" s="860"/>
      <c r="S610" s="860"/>
      <c r="T610" s="861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hidden="1" x14ac:dyDescent="0.2">
      <c r="A611" s="865"/>
      <c r="B611" s="865"/>
      <c r="C611" s="865"/>
      <c r="D611" s="865"/>
      <c r="E611" s="865"/>
      <c r="F611" s="865"/>
      <c r="G611" s="865"/>
      <c r="H611" s="865"/>
      <c r="I611" s="865"/>
      <c r="J611" s="865"/>
      <c r="K611" s="865"/>
      <c r="L611" s="865"/>
      <c r="M611" s="865"/>
      <c r="N611" s="865"/>
      <c r="O611" s="866"/>
      <c r="P611" s="862" t="s">
        <v>40</v>
      </c>
      <c r="Q611" s="863"/>
      <c r="R611" s="863"/>
      <c r="S611" s="863"/>
      <c r="T611" s="863"/>
      <c r="U611" s="863"/>
      <c r="V611" s="864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hidden="1" x14ac:dyDescent="0.2">
      <c r="A612" s="865"/>
      <c r="B612" s="865"/>
      <c r="C612" s="865"/>
      <c r="D612" s="865"/>
      <c r="E612" s="865"/>
      <c r="F612" s="865"/>
      <c r="G612" s="865"/>
      <c r="H612" s="865"/>
      <c r="I612" s="865"/>
      <c r="J612" s="865"/>
      <c r="K612" s="865"/>
      <c r="L612" s="865"/>
      <c r="M612" s="865"/>
      <c r="N612" s="865"/>
      <c r="O612" s="866"/>
      <c r="P612" s="862" t="s">
        <v>40</v>
      </c>
      <c r="Q612" s="863"/>
      <c r="R612" s="863"/>
      <c r="S612" s="863"/>
      <c r="T612" s="863"/>
      <c r="U612" s="863"/>
      <c r="V612" s="864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hidden="1" customHeight="1" x14ac:dyDescent="0.25">
      <c r="A613" s="857" t="s">
        <v>193</v>
      </c>
      <c r="B613" s="857"/>
      <c r="C613" s="857"/>
      <c r="D613" s="857"/>
      <c r="E613" s="857"/>
      <c r="F613" s="857"/>
      <c r="G613" s="857"/>
      <c r="H613" s="857"/>
      <c r="I613" s="857"/>
      <c r="J613" s="857"/>
      <c r="K613" s="857"/>
      <c r="L613" s="857"/>
      <c r="M613" s="857"/>
      <c r="N613" s="857"/>
      <c r="O613" s="857"/>
      <c r="P613" s="857"/>
      <c r="Q613" s="857"/>
      <c r="R613" s="857"/>
      <c r="S613" s="857"/>
      <c r="T613" s="857"/>
      <c r="U613" s="857"/>
      <c r="V613" s="857"/>
      <c r="W613" s="857"/>
      <c r="X613" s="857"/>
      <c r="Y613" s="857"/>
      <c r="Z613" s="857"/>
      <c r="AA613" s="63"/>
      <c r="AB613" s="63"/>
      <c r="AC613" s="63"/>
    </row>
    <row r="614" spans="1:68" ht="16.5" hidden="1" customHeight="1" x14ac:dyDescent="0.25">
      <c r="A614" s="60" t="s">
        <v>1007</v>
      </c>
      <c r="B614" s="60" t="s">
        <v>1008</v>
      </c>
      <c r="C614" s="34">
        <v>4301020269</v>
      </c>
      <c r="D614" s="858">
        <v>4640242180519</v>
      </c>
      <c r="E614" s="858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1191" t="s">
        <v>1009</v>
      </c>
      <c r="Q614" s="860"/>
      <c r="R614" s="860"/>
      <c r="S614" s="860"/>
      <c r="T614" s="86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1011</v>
      </c>
      <c r="B615" s="60" t="s">
        <v>1012</v>
      </c>
      <c r="C615" s="34">
        <v>4301020260</v>
      </c>
      <c r="D615" s="858">
        <v>4640242180526</v>
      </c>
      <c r="E615" s="858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1192" t="s">
        <v>1013</v>
      </c>
      <c r="Q615" s="860"/>
      <c r="R615" s="860"/>
      <c r="S615" s="860"/>
      <c r="T615" s="861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1014</v>
      </c>
      <c r="B616" s="60" t="s">
        <v>1015</v>
      </c>
      <c r="C616" s="34">
        <v>4301020309</v>
      </c>
      <c r="D616" s="858">
        <v>4640242180090</v>
      </c>
      <c r="E616" s="858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1193" t="s">
        <v>1016</v>
      </c>
      <c r="Q616" s="860"/>
      <c r="R616" s="860"/>
      <c r="S616" s="860"/>
      <c r="T616" s="861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hidden="1" customHeight="1" x14ac:dyDescent="0.25">
      <c r="A617" s="60" t="s">
        <v>1018</v>
      </c>
      <c r="B617" s="60" t="s">
        <v>1019</v>
      </c>
      <c r="C617" s="34">
        <v>4301020295</v>
      </c>
      <c r="D617" s="858">
        <v>4640242181363</v>
      </c>
      <c r="E617" s="858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1194" t="s">
        <v>1020</v>
      </c>
      <c r="Q617" s="860"/>
      <c r="R617" s="860"/>
      <c r="S617" s="860"/>
      <c r="T617" s="86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idden="1" x14ac:dyDescent="0.2">
      <c r="A618" s="865"/>
      <c r="B618" s="865"/>
      <c r="C618" s="865"/>
      <c r="D618" s="865"/>
      <c r="E618" s="865"/>
      <c r="F618" s="865"/>
      <c r="G618" s="865"/>
      <c r="H618" s="865"/>
      <c r="I618" s="865"/>
      <c r="J618" s="865"/>
      <c r="K618" s="865"/>
      <c r="L618" s="865"/>
      <c r="M618" s="865"/>
      <c r="N618" s="865"/>
      <c r="O618" s="866"/>
      <c r="P618" s="862" t="s">
        <v>40</v>
      </c>
      <c r="Q618" s="863"/>
      <c r="R618" s="863"/>
      <c r="S618" s="863"/>
      <c r="T618" s="863"/>
      <c r="U618" s="863"/>
      <c r="V618" s="864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hidden="1" x14ac:dyDescent="0.2">
      <c r="A619" s="865"/>
      <c r="B619" s="865"/>
      <c r="C619" s="865"/>
      <c r="D619" s="865"/>
      <c r="E619" s="865"/>
      <c r="F619" s="865"/>
      <c r="G619" s="865"/>
      <c r="H619" s="865"/>
      <c r="I619" s="865"/>
      <c r="J619" s="865"/>
      <c r="K619" s="865"/>
      <c r="L619" s="865"/>
      <c r="M619" s="865"/>
      <c r="N619" s="865"/>
      <c r="O619" s="866"/>
      <c r="P619" s="862" t="s">
        <v>40</v>
      </c>
      <c r="Q619" s="863"/>
      <c r="R619" s="863"/>
      <c r="S619" s="863"/>
      <c r="T619" s="863"/>
      <c r="U619" s="863"/>
      <c r="V619" s="864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hidden="1" customHeight="1" x14ac:dyDescent="0.25">
      <c r="A620" s="857" t="s">
        <v>78</v>
      </c>
      <c r="B620" s="857"/>
      <c r="C620" s="857"/>
      <c r="D620" s="857"/>
      <c r="E620" s="857"/>
      <c r="F620" s="857"/>
      <c r="G620" s="857"/>
      <c r="H620" s="857"/>
      <c r="I620" s="857"/>
      <c r="J620" s="857"/>
      <c r="K620" s="857"/>
      <c r="L620" s="857"/>
      <c r="M620" s="857"/>
      <c r="N620" s="857"/>
      <c r="O620" s="857"/>
      <c r="P620" s="857"/>
      <c r="Q620" s="857"/>
      <c r="R620" s="857"/>
      <c r="S620" s="857"/>
      <c r="T620" s="857"/>
      <c r="U620" s="857"/>
      <c r="V620" s="857"/>
      <c r="W620" s="857"/>
      <c r="X620" s="857"/>
      <c r="Y620" s="857"/>
      <c r="Z620" s="857"/>
      <c r="AA620" s="63"/>
      <c r="AB620" s="63"/>
      <c r="AC620" s="63"/>
    </row>
    <row r="621" spans="1:68" ht="27" hidden="1" customHeight="1" x14ac:dyDescent="0.25">
      <c r="A621" s="60" t="s">
        <v>1021</v>
      </c>
      <c r="B621" s="60" t="s">
        <v>1022</v>
      </c>
      <c r="C621" s="34">
        <v>4301031280</v>
      </c>
      <c r="D621" s="858">
        <v>4640242180816</v>
      </c>
      <c r="E621" s="858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1195" t="s">
        <v>1023</v>
      </c>
      <c r="Q621" s="860"/>
      <c r="R621" s="860"/>
      <c r="S621" s="860"/>
      <c r="T621" s="86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hidden="1" customHeight="1" x14ac:dyDescent="0.25">
      <c r="A622" s="60" t="s">
        <v>1025</v>
      </c>
      <c r="B622" s="60" t="s">
        <v>1026</v>
      </c>
      <c r="C622" s="34">
        <v>4301031244</v>
      </c>
      <c r="D622" s="858">
        <v>4640242180595</v>
      </c>
      <c r="E622" s="858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1196" t="s">
        <v>1027</v>
      </c>
      <c r="Q622" s="860"/>
      <c r="R622" s="860"/>
      <c r="S622" s="860"/>
      <c r="T622" s="86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hidden="1" customHeight="1" x14ac:dyDescent="0.25">
      <c r="A623" s="60" t="s">
        <v>1029</v>
      </c>
      <c r="B623" s="60" t="s">
        <v>1030</v>
      </c>
      <c r="C623" s="34">
        <v>4301031289</v>
      </c>
      <c r="D623" s="858">
        <v>4640242181615</v>
      </c>
      <c r="E623" s="858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1197" t="s">
        <v>1031</v>
      </c>
      <c r="Q623" s="860"/>
      <c r="R623" s="860"/>
      <c r="S623" s="860"/>
      <c r="T623" s="86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hidden="1" customHeight="1" x14ac:dyDescent="0.25">
      <c r="A624" s="60" t="s">
        <v>1033</v>
      </c>
      <c r="B624" s="60" t="s">
        <v>1034</v>
      </c>
      <c r="C624" s="34">
        <v>4301031285</v>
      </c>
      <c r="D624" s="858">
        <v>4640242181639</v>
      </c>
      <c r="E624" s="858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1198" t="s">
        <v>1035</v>
      </c>
      <c r="Q624" s="860"/>
      <c r="R624" s="860"/>
      <c r="S624" s="860"/>
      <c r="T624" s="861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hidden="1" customHeight="1" x14ac:dyDescent="0.25">
      <c r="A625" s="60" t="s">
        <v>1037</v>
      </c>
      <c r="B625" s="60" t="s">
        <v>1038</v>
      </c>
      <c r="C625" s="34">
        <v>4301031287</v>
      </c>
      <c r="D625" s="858">
        <v>4640242181622</v>
      </c>
      <c r="E625" s="858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1199" t="s">
        <v>1039</v>
      </c>
      <c r="Q625" s="860"/>
      <c r="R625" s="860"/>
      <c r="S625" s="860"/>
      <c r="T625" s="861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hidden="1" customHeight="1" x14ac:dyDescent="0.25">
      <c r="A626" s="60" t="s">
        <v>1041</v>
      </c>
      <c r="B626" s="60" t="s">
        <v>1042</v>
      </c>
      <c r="C626" s="34">
        <v>4301031203</v>
      </c>
      <c r="D626" s="858">
        <v>4640242180908</v>
      </c>
      <c r="E626" s="858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200" t="s">
        <v>1043</v>
      </c>
      <c r="Q626" s="860"/>
      <c r="R626" s="860"/>
      <c r="S626" s="860"/>
      <c r="T626" s="861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hidden="1" customHeight="1" x14ac:dyDescent="0.25">
      <c r="A627" s="60" t="s">
        <v>1044</v>
      </c>
      <c r="B627" s="60" t="s">
        <v>1045</v>
      </c>
      <c r="C627" s="34">
        <v>4301031200</v>
      </c>
      <c r="D627" s="858">
        <v>4640242180489</v>
      </c>
      <c r="E627" s="858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201" t="s">
        <v>1046</v>
      </c>
      <c r="Q627" s="860"/>
      <c r="R627" s="860"/>
      <c r="S627" s="860"/>
      <c r="T627" s="86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hidden="1" x14ac:dyDescent="0.2">
      <c r="A628" s="865"/>
      <c r="B628" s="865"/>
      <c r="C628" s="865"/>
      <c r="D628" s="865"/>
      <c r="E628" s="865"/>
      <c r="F628" s="865"/>
      <c r="G628" s="865"/>
      <c r="H628" s="865"/>
      <c r="I628" s="865"/>
      <c r="J628" s="865"/>
      <c r="K628" s="865"/>
      <c r="L628" s="865"/>
      <c r="M628" s="865"/>
      <c r="N628" s="865"/>
      <c r="O628" s="866"/>
      <c r="P628" s="862" t="s">
        <v>40</v>
      </c>
      <c r="Q628" s="863"/>
      <c r="R628" s="863"/>
      <c r="S628" s="863"/>
      <c r="T628" s="863"/>
      <c r="U628" s="863"/>
      <c r="V628" s="864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hidden="1" x14ac:dyDescent="0.2">
      <c r="A629" s="865"/>
      <c r="B629" s="865"/>
      <c r="C629" s="865"/>
      <c r="D629" s="865"/>
      <c r="E629" s="865"/>
      <c r="F629" s="865"/>
      <c r="G629" s="865"/>
      <c r="H629" s="865"/>
      <c r="I629" s="865"/>
      <c r="J629" s="865"/>
      <c r="K629" s="865"/>
      <c r="L629" s="865"/>
      <c r="M629" s="865"/>
      <c r="N629" s="865"/>
      <c r="O629" s="866"/>
      <c r="P629" s="862" t="s">
        <v>40</v>
      </c>
      <c r="Q629" s="863"/>
      <c r="R629" s="863"/>
      <c r="S629" s="863"/>
      <c r="T629" s="863"/>
      <c r="U629" s="863"/>
      <c r="V629" s="864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hidden="1" customHeight="1" x14ac:dyDescent="0.25">
      <c r="A630" s="857" t="s">
        <v>84</v>
      </c>
      <c r="B630" s="857"/>
      <c r="C630" s="857"/>
      <c r="D630" s="857"/>
      <c r="E630" s="857"/>
      <c r="F630" s="857"/>
      <c r="G630" s="857"/>
      <c r="H630" s="857"/>
      <c r="I630" s="857"/>
      <c r="J630" s="857"/>
      <c r="K630" s="857"/>
      <c r="L630" s="857"/>
      <c r="M630" s="857"/>
      <c r="N630" s="857"/>
      <c r="O630" s="857"/>
      <c r="P630" s="857"/>
      <c r="Q630" s="857"/>
      <c r="R630" s="857"/>
      <c r="S630" s="857"/>
      <c r="T630" s="857"/>
      <c r="U630" s="857"/>
      <c r="V630" s="857"/>
      <c r="W630" s="857"/>
      <c r="X630" s="857"/>
      <c r="Y630" s="857"/>
      <c r="Z630" s="857"/>
      <c r="AA630" s="63"/>
      <c r="AB630" s="63"/>
      <c r="AC630" s="63"/>
    </row>
    <row r="631" spans="1:68" ht="27" hidden="1" customHeight="1" x14ac:dyDescent="0.25">
      <c r="A631" s="60" t="s">
        <v>1047</v>
      </c>
      <c r="B631" s="60" t="s">
        <v>1048</v>
      </c>
      <c r="C631" s="34">
        <v>4301051887</v>
      </c>
      <c r="D631" s="858">
        <v>4640242180533</v>
      </c>
      <c r="E631" s="858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1202" t="s">
        <v>1049</v>
      </c>
      <c r="Q631" s="860"/>
      <c r="R631" s="860"/>
      <c r="S631" s="860"/>
      <c r="T631" s="86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hidden="1" customHeight="1" x14ac:dyDescent="0.25">
      <c r="A632" s="60" t="s">
        <v>1047</v>
      </c>
      <c r="B632" s="60" t="s">
        <v>1051</v>
      </c>
      <c r="C632" s="34">
        <v>4301051746</v>
      </c>
      <c r="D632" s="858">
        <v>4640242180533</v>
      </c>
      <c r="E632" s="858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1203" t="s">
        <v>1052</v>
      </c>
      <c r="Q632" s="860"/>
      <c r="R632" s="860"/>
      <c r="S632" s="860"/>
      <c r="T632" s="86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hidden="1" customHeight="1" x14ac:dyDescent="0.25">
      <c r="A633" s="60" t="s">
        <v>1053</v>
      </c>
      <c r="B633" s="60" t="s">
        <v>1054</v>
      </c>
      <c r="C633" s="34">
        <v>4301051510</v>
      </c>
      <c r="D633" s="858">
        <v>4640242180540</v>
      </c>
      <c r="E633" s="858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1204" t="s">
        <v>1055</v>
      </c>
      <c r="Q633" s="860"/>
      <c r="R633" s="860"/>
      <c r="S633" s="860"/>
      <c r="T633" s="86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hidden="1" customHeight="1" x14ac:dyDescent="0.25">
      <c r="A634" s="60" t="s">
        <v>1053</v>
      </c>
      <c r="B634" s="60" t="s">
        <v>1057</v>
      </c>
      <c r="C634" s="34">
        <v>4301051933</v>
      </c>
      <c r="D634" s="858">
        <v>4640242180540</v>
      </c>
      <c r="E634" s="858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1205" t="s">
        <v>1058</v>
      </c>
      <c r="Q634" s="860"/>
      <c r="R634" s="860"/>
      <c r="S634" s="860"/>
      <c r="T634" s="86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hidden="1" customHeight="1" x14ac:dyDescent="0.25">
      <c r="A635" s="60" t="s">
        <v>1059</v>
      </c>
      <c r="B635" s="60" t="s">
        <v>1060</v>
      </c>
      <c r="C635" s="34">
        <v>4301051390</v>
      </c>
      <c r="D635" s="858">
        <v>4640242181233</v>
      </c>
      <c r="E635" s="858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1206" t="s">
        <v>1061</v>
      </c>
      <c r="Q635" s="860"/>
      <c r="R635" s="860"/>
      <c r="S635" s="860"/>
      <c r="T635" s="861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hidden="1" customHeight="1" x14ac:dyDescent="0.25">
      <c r="A636" s="60" t="s">
        <v>1059</v>
      </c>
      <c r="B636" s="60" t="s">
        <v>1062</v>
      </c>
      <c r="C636" s="34">
        <v>4301051920</v>
      </c>
      <c r="D636" s="858">
        <v>4640242181233</v>
      </c>
      <c r="E636" s="858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1207" t="s">
        <v>1063</v>
      </c>
      <c r="Q636" s="860"/>
      <c r="R636" s="860"/>
      <c r="S636" s="860"/>
      <c r="T636" s="861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hidden="1" customHeight="1" x14ac:dyDescent="0.25">
      <c r="A637" s="60" t="s">
        <v>1064</v>
      </c>
      <c r="B637" s="60" t="s">
        <v>1065</v>
      </c>
      <c r="C637" s="34">
        <v>4301051448</v>
      </c>
      <c r="D637" s="858">
        <v>4640242181226</v>
      </c>
      <c r="E637" s="858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1208" t="s">
        <v>1066</v>
      </c>
      <c r="Q637" s="860"/>
      <c r="R637" s="860"/>
      <c r="S637" s="860"/>
      <c r="T637" s="861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hidden="1" customHeight="1" x14ac:dyDescent="0.25">
      <c r="A638" s="60" t="s">
        <v>1064</v>
      </c>
      <c r="B638" s="60" t="s">
        <v>1067</v>
      </c>
      <c r="C638" s="34">
        <v>4301051921</v>
      </c>
      <c r="D638" s="858">
        <v>4640242181226</v>
      </c>
      <c r="E638" s="858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1209" t="s">
        <v>1068</v>
      </c>
      <c r="Q638" s="860"/>
      <c r="R638" s="860"/>
      <c r="S638" s="860"/>
      <c r="T638" s="861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hidden="1" x14ac:dyDescent="0.2">
      <c r="A639" s="865"/>
      <c r="B639" s="865"/>
      <c r="C639" s="865"/>
      <c r="D639" s="865"/>
      <c r="E639" s="865"/>
      <c r="F639" s="865"/>
      <c r="G639" s="865"/>
      <c r="H639" s="865"/>
      <c r="I639" s="865"/>
      <c r="J639" s="865"/>
      <c r="K639" s="865"/>
      <c r="L639" s="865"/>
      <c r="M639" s="865"/>
      <c r="N639" s="865"/>
      <c r="O639" s="866"/>
      <c r="P639" s="862" t="s">
        <v>40</v>
      </c>
      <c r="Q639" s="863"/>
      <c r="R639" s="863"/>
      <c r="S639" s="863"/>
      <c r="T639" s="863"/>
      <c r="U639" s="863"/>
      <c r="V639" s="864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hidden="1" x14ac:dyDescent="0.2">
      <c r="A640" s="865"/>
      <c r="B640" s="865"/>
      <c r="C640" s="865"/>
      <c r="D640" s="865"/>
      <c r="E640" s="865"/>
      <c r="F640" s="865"/>
      <c r="G640" s="865"/>
      <c r="H640" s="865"/>
      <c r="I640" s="865"/>
      <c r="J640" s="865"/>
      <c r="K640" s="865"/>
      <c r="L640" s="865"/>
      <c r="M640" s="865"/>
      <c r="N640" s="865"/>
      <c r="O640" s="866"/>
      <c r="P640" s="862" t="s">
        <v>40</v>
      </c>
      <c r="Q640" s="863"/>
      <c r="R640" s="863"/>
      <c r="S640" s="863"/>
      <c r="T640" s="863"/>
      <c r="U640" s="863"/>
      <c r="V640" s="864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hidden="1" customHeight="1" x14ac:dyDescent="0.25">
      <c r="A641" s="857" t="s">
        <v>240</v>
      </c>
      <c r="B641" s="857"/>
      <c r="C641" s="857"/>
      <c r="D641" s="857"/>
      <c r="E641" s="857"/>
      <c r="F641" s="857"/>
      <c r="G641" s="857"/>
      <c r="H641" s="857"/>
      <c r="I641" s="857"/>
      <c r="J641" s="857"/>
      <c r="K641" s="857"/>
      <c r="L641" s="857"/>
      <c r="M641" s="857"/>
      <c r="N641" s="857"/>
      <c r="O641" s="857"/>
      <c r="P641" s="857"/>
      <c r="Q641" s="857"/>
      <c r="R641" s="857"/>
      <c r="S641" s="857"/>
      <c r="T641" s="857"/>
      <c r="U641" s="857"/>
      <c r="V641" s="857"/>
      <c r="W641" s="857"/>
      <c r="X641" s="857"/>
      <c r="Y641" s="857"/>
      <c r="Z641" s="857"/>
      <c r="AA641" s="63"/>
      <c r="AB641" s="63"/>
      <c r="AC641" s="63"/>
    </row>
    <row r="642" spans="1:68" ht="27" hidden="1" customHeight="1" x14ac:dyDescent="0.25">
      <c r="A642" s="60" t="s">
        <v>1069</v>
      </c>
      <c r="B642" s="60" t="s">
        <v>1070</v>
      </c>
      <c r="C642" s="34">
        <v>4301060408</v>
      </c>
      <c r="D642" s="858">
        <v>4640242180120</v>
      </c>
      <c r="E642" s="858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10" t="s">
        <v>1071</v>
      </c>
      <c r="Q642" s="860"/>
      <c r="R642" s="860"/>
      <c r="S642" s="860"/>
      <c r="T642" s="861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1069</v>
      </c>
      <c r="B643" s="60" t="s">
        <v>1073</v>
      </c>
      <c r="C643" s="34">
        <v>4301060354</v>
      </c>
      <c r="D643" s="858">
        <v>4640242180120</v>
      </c>
      <c r="E643" s="858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1211" t="s">
        <v>1074</v>
      </c>
      <c r="Q643" s="860"/>
      <c r="R643" s="860"/>
      <c r="S643" s="860"/>
      <c r="T643" s="861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1075</v>
      </c>
      <c r="B644" s="60" t="s">
        <v>1076</v>
      </c>
      <c r="C644" s="34">
        <v>4301060407</v>
      </c>
      <c r="D644" s="858">
        <v>4640242180137</v>
      </c>
      <c r="E644" s="858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1212" t="s">
        <v>1077</v>
      </c>
      <c r="Q644" s="860"/>
      <c r="R644" s="860"/>
      <c r="S644" s="860"/>
      <c r="T644" s="861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1075</v>
      </c>
      <c r="B645" s="60" t="s">
        <v>1079</v>
      </c>
      <c r="C645" s="34">
        <v>4301060355</v>
      </c>
      <c r="D645" s="858">
        <v>4640242180137</v>
      </c>
      <c r="E645" s="85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1213" t="s">
        <v>1080</v>
      </c>
      <c r="Q645" s="860"/>
      <c r="R645" s="860"/>
      <c r="S645" s="860"/>
      <c r="T645" s="86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865"/>
      <c r="B646" s="865"/>
      <c r="C646" s="865"/>
      <c r="D646" s="865"/>
      <c r="E646" s="865"/>
      <c r="F646" s="865"/>
      <c r="G646" s="865"/>
      <c r="H646" s="865"/>
      <c r="I646" s="865"/>
      <c r="J646" s="865"/>
      <c r="K646" s="865"/>
      <c r="L646" s="865"/>
      <c r="M646" s="865"/>
      <c r="N646" s="865"/>
      <c r="O646" s="866"/>
      <c r="P646" s="862" t="s">
        <v>40</v>
      </c>
      <c r="Q646" s="863"/>
      <c r="R646" s="863"/>
      <c r="S646" s="863"/>
      <c r="T646" s="863"/>
      <c r="U646" s="863"/>
      <c r="V646" s="864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hidden="1" x14ac:dyDescent="0.2">
      <c r="A647" s="865"/>
      <c r="B647" s="865"/>
      <c r="C647" s="865"/>
      <c r="D647" s="865"/>
      <c r="E647" s="865"/>
      <c r="F647" s="865"/>
      <c r="G647" s="865"/>
      <c r="H647" s="865"/>
      <c r="I647" s="865"/>
      <c r="J647" s="865"/>
      <c r="K647" s="865"/>
      <c r="L647" s="865"/>
      <c r="M647" s="865"/>
      <c r="N647" s="865"/>
      <c r="O647" s="866"/>
      <c r="P647" s="862" t="s">
        <v>40</v>
      </c>
      <c r="Q647" s="863"/>
      <c r="R647" s="863"/>
      <c r="S647" s="863"/>
      <c r="T647" s="863"/>
      <c r="U647" s="863"/>
      <c r="V647" s="864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hidden="1" customHeight="1" x14ac:dyDescent="0.25">
      <c r="A648" s="856" t="s">
        <v>1081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2"/>
      <c r="AB648" s="62"/>
      <c r="AC648" s="62"/>
    </row>
    <row r="649" spans="1:68" ht="14.25" hidden="1" customHeight="1" x14ac:dyDescent="0.25">
      <c r="A649" s="857" t="s">
        <v>135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3"/>
      <c r="AB649" s="63"/>
      <c r="AC649" s="63"/>
    </row>
    <row r="650" spans="1:68" ht="27" hidden="1" customHeight="1" x14ac:dyDescent="0.25">
      <c r="A650" s="60" t="s">
        <v>1082</v>
      </c>
      <c r="B650" s="60" t="s">
        <v>1083</v>
      </c>
      <c r="C650" s="34">
        <v>4301011951</v>
      </c>
      <c r="D650" s="858">
        <v>4640242180045</v>
      </c>
      <c r="E650" s="858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1214" t="s">
        <v>1084</v>
      </c>
      <c r="Q650" s="860"/>
      <c r="R650" s="860"/>
      <c r="S650" s="860"/>
      <c r="T650" s="861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hidden="1" customHeight="1" x14ac:dyDescent="0.25">
      <c r="A651" s="60" t="s">
        <v>1086</v>
      </c>
      <c r="B651" s="60" t="s">
        <v>1087</v>
      </c>
      <c r="C651" s="34">
        <v>4301011950</v>
      </c>
      <c r="D651" s="858">
        <v>4640242180601</v>
      </c>
      <c r="E651" s="85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1215" t="s">
        <v>1088</v>
      </c>
      <c r="Q651" s="860"/>
      <c r="R651" s="860"/>
      <c r="S651" s="860"/>
      <c r="T651" s="86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idden="1" x14ac:dyDescent="0.2">
      <c r="A652" s="865"/>
      <c r="B652" s="865"/>
      <c r="C652" s="865"/>
      <c r="D652" s="865"/>
      <c r="E652" s="865"/>
      <c r="F652" s="865"/>
      <c r="G652" s="865"/>
      <c r="H652" s="865"/>
      <c r="I652" s="865"/>
      <c r="J652" s="865"/>
      <c r="K652" s="865"/>
      <c r="L652" s="865"/>
      <c r="M652" s="865"/>
      <c r="N652" s="865"/>
      <c r="O652" s="866"/>
      <c r="P652" s="862" t="s">
        <v>40</v>
      </c>
      <c r="Q652" s="863"/>
      <c r="R652" s="863"/>
      <c r="S652" s="863"/>
      <c r="T652" s="863"/>
      <c r="U652" s="863"/>
      <c r="V652" s="864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hidden="1" x14ac:dyDescent="0.2">
      <c r="A653" s="865"/>
      <c r="B653" s="865"/>
      <c r="C653" s="865"/>
      <c r="D653" s="865"/>
      <c r="E653" s="865"/>
      <c r="F653" s="865"/>
      <c r="G653" s="865"/>
      <c r="H653" s="865"/>
      <c r="I653" s="865"/>
      <c r="J653" s="865"/>
      <c r="K653" s="865"/>
      <c r="L653" s="865"/>
      <c r="M653" s="865"/>
      <c r="N653" s="865"/>
      <c r="O653" s="866"/>
      <c r="P653" s="862" t="s">
        <v>40</v>
      </c>
      <c r="Q653" s="863"/>
      <c r="R653" s="863"/>
      <c r="S653" s="863"/>
      <c r="T653" s="863"/>
      <c r="U653" s="863"/>
      <c r="V653" s="864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hidden="1" customHeight="1" x14ac:dyDescent="0.25">
      <c r="A654" s="857" t="s">
        <v>193</v>
      </c>
      <c r="B654" s="857"/>
      <c r="C654" s="857"/>
      <c r="D654" s="857"/>
      <c r="E654" s="857"/>
      <c r="F654" s="857"/>
      <c r="G654" s="857"/>
      <c r="H654" s="857"/>
      <c r="I654" s="857"/>
      <c r="J654" s="857"/>
      <c r="K654" s="857"/>
      <c r="L654" s="857"/>
      <c r="M654" s="857"/>
      <c r="N654" s="857"/>
      <c r="O654" s="857"/>
      <c r="P654" s="857"/>
      <c r="Q654" s="857"/>
      <c r="R654" s="857"/>
      <c r="S654" s="857"/>
      <c r="T654" s="857"/>
      <c r="U654" s="857"/>
      <c r="V654" s="857"/>
      <c r="W654" s="857"/>
      <c r="X654" s="857"/>
      <c r="Y654" s="857"/>
      <c r="Z654" s="857"/>
      <c r="AA654" s="63"/>
      <c r="AB654" s="63"/>
      <c r="AC654" s="63"/>
    </row>
    <row r="655" spans="1:68" ht="27" hidden="1" customHeight="1" x14ac:dyDescent="0.25">
      <c r="A655" s="60" t="s">
        <v>1090</v>
      </c>
      <c r="B655" s="60" t="s">
        <v>1091</v>
      </c>
      <c r="C655" s="34">
        <v>4301020314</v>
      </c>
      <c r="D655" s="858">
        <v>4640242180090</v>
      </c>
      <c r="E655" s="858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1216" t="s">
        <v>1092</v>
      </c>
      <c r="Q655" s="860"/>
      <c r="R655" s="860"/>
      <c r="S655" s="860"/>
      <c r="T655" s="86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idden="1" x14ac:dyDescent="0.2">
      <c r="A656" s="865"/>
      <c r="B656" s="865"/>
      <c r="C656" s="865"/>
      <c r="D656" s="865"/>
      <c r="E656" s="865"/>
      <c r="F656" s="865"/>
      <c r="G656" s="865"/>
      <c r="H656" s="865"/>
      <c r="I656" s="865"/>
      <c r="J656" s="865"/>
      <c r="K656" s="865"/>
      <c r="L656" s="865"/>
      <c r="M656" s="865"/>
      <c r="N656" s="865"/>
      <c r="O656" s="866"/>
      <c r="P656" s="862" t="s">
        <v>40</v>
      </c>
      <c r="Q656" s="863"/>
      <c r="R656" s="863"/>
      <c r="S656" s="863"/>
      <c r="T656" s="863"/>
      <c r="U656" s="863"/>
      <c r="V656" s="86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hidden="1" x14ac:dyDescent="0.2">
      <c r="A657" s="865"/>
      <c r="B657" s="865"/>
      <c r="C657" s="865"/>
      <c r="D657" s="865"/>
      <c r="E657" s="865"/>
      <c r="F657" s="865"/>
      <c r="G657" s="865"/>
      <c r="H657" s="865"/>
      <c r="I657" s="865"/>
      <c r="J657" s="865"/>
      <c r="K657" s="865"/>
      <c r="L657" s="865"/>
      <c r="M657" s="865"/>
      <c r="N657" s="865"/>
      <c r="O657" s="866"/>
      <c r="P657" s="862" t="s">
        <v>40</v>
      </c>
      <c r="Q657" s="863"/>
      <c r="R657" s="863"/>
      <c r="S657" s="863"/>
      <c r="T657" s="863"/>
      <c r="U657" s="863"/>
      <c r="V657" s="86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hidden="1" customHeight="1" x14ac:dyDescent="0.25">
      <c r="A658" s="857" t="s">
        <v>78</v>
      </c>
      <c r="B658" s="857"/>
      <c r="C658" s="857"/>
      <c r="D658" s="857"/>
      <c r="E658" s="857"/>
      <c r="F658" s="857"/>
      <c r="G658" s="857"/>
      <c r="H658" s="857"/>
      <c r="I658" s="857"/>
      <c r="J658" s="857"/>
      <c r="K658" s="857"/>
      <c r="L658" s="857"/>
      <c r="M658" s="857"/>
      <c r="N658" s="857"/>
      <c r="O658" s="857"/>
      <c r="P658" s="857"/>
      <c r="Q658" s="857"/>
      <c r="R658" s="857"/>
      <c r="S658" s="857"/>
      <c r="T658" s="857"/>
      <c r="U658" s="857"/>
      <c r="V658" s="857"/>
      <c r="W658" s="857"/>
      <c r="X658" s="857"/>
      <c r="Y658" s="857"/>
      <c r="Z658" s="857"/>
      <c r="AA658" s="63"/>
      <c r="AB658" s="63"/>
      <c r="AC658" s="63"/>
    </row>
    <row r="659" spans="1:68" ht="27" hidden="1" customHeight="1" x14ac:dyDescent="0.25">
      <c r="A659" s="60" t="s">
        <v>1094</v>
      </c>
      <c r="B659" s="60" t="s">
        <v>1095</v>
      </c>
      <c r="C659" s="34">
        <v>4301031321</v>
      </c>
      <c r="D659" s="858">
        <v>4640242180076</v>
      </c>
      <c r="E659" s="858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1217" t="s">
        <v>1096</v>
      </c>
      <c r="Q659" s="860"/>
      <c r="R659" s="860"/>
      <c r="S659" s="860"/>
      <c r="T659" s="86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hidden="1" x14ac:dyDescent="0.2">
      <c r="A660" s="865"/>
      <c r="B660" s="865"/>
      <c r="C660" s="865"/>
      <c r="D660" s="865"/>
      <c r="E660" s="865"/>
      <c r="F660" s="865"/>
      <c r="G660" s="865"/>
      <c r="H660" s="865"/>
      <c r="I660" s="865"/>
      <c r="J660" s="865"/>
      <c r="K660" s="865"/>
      <c r="L660" s="865"/>
      <c r="M660" s="865"/>
      <c r="N660" s="865"/>
      <c r="O660" s="866"/>
      <c r="P660" s="862" t="s">
        <v>40</v>
      </c>
      <c r="Q660" s="863"/>
      <c r="R660" s="863"/>
      <c r="S660" s="863"/>
      <c r="T660" s="863"/>
      <c r="U660" s="863"/>
      <c r="V660" s="86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hidden="1" x14ac:dyDescent="0.2">
      <c r="A661" s="865"/>
      <c r="B661" s="865"/>
      <c r="C661" s="865"/>
      <c r="D661" s="865"/>
      <c r="E661" s="865"/>
      <c r="F661" s="865"/>
      <c r="G661" s="865"/>
      <c r="H661" s="865"/>
      <c r="I661" s="865"/>
      <c r="J661" s="865"/>
      <c r="K661" s="865"/>
      <c r="L661" s="865"/>
      <c r="M661" s="865"/>
      <c r="N661" s="865"/>
      <c r="O661" s="866"/>
      <c r="P661" s="862" t="s">
        <v>40</v>
      </c>
      <c r="Q661" s="863"/>
      <c r="R661" s="863"/>
      <c r="S661" s="863"/>
      <c r="T661" s="863"/>
      <c r="U661" s="863"/>
      <c r="V661" s="86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hidden="1" customHeight="1" x14ac:dyDescent="0.25">
      <c r="A662" s="857" t="s">
        <v>84</v>
      </c>
      <c r="B662" s="857"/>
      <c r="C662" s="857"/>
      <c r="D662" s="857"/>
      <c r="E662" s="857"/>
      <c r="F662" s="857"/>
      <c r="G662" s="857"/>
      <c r="H662" s="857"/>
      <c r="I662" s="857"/>
      <c r="J662" s="857"/>
      <c r="K662" s="857"/>
      <c r="L662" s="857"/>
      <c r="M662" s="857"/>
      <c r="N662" s="857"/>
      <c r="O662" s="857"/>
      <c r="P662" s="857"/>
      <c r="Q662" s="857"/>
      <c r="R662" s="857"/>
      <c r="S662" s="857"/>
      <c r="T662" s="857"/>
      <c r="U662" s="857"/>
      <c r="V662" s="857"/>
      <c r="W662" s="857"/>
      <c r="X662" s="857"/>
      <c r="Y662" s="857"/>
      <c r="Z662" s="857"/>
      <c r="AA662" s="63"/>
      <c r="AB662" s="63"/>
      <c r="AC662" s="63"/>
    </row>
    <row r="663" spans="1:68" ht="27" hidden="1" customHeight="1" x14ac:dyDescent="0.25">
      <c r="A663" s="60" t="s">
        <v>1098</v>
      </c>
      <c r="B663" s="60" t="s">
        <v>1099</v>
      </c>
      <c r="C663" s="34">
        <v>4301051780</v>
      </c>
      <c r="D663" s="858">
        <v>4640242180106</v>
      </c>
      <c r="E663" s="858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1218" t="s">
        <v>1100</v>
      </c>
      <c r="Q663" s="860"/>
      <c r="R663" s="860"/>
      <c r="S663" s="860"/>
      <c r="T663" s="861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idden="1" x14ac:dyDescent="0.2">
      <c r="A664" s="865"/>
      <c r="B664" s="865"/>
      <c r="C664" s="865"/>
      <c r="D664" s="865"/>
      <c r="E664" s="865"/>
      <c r="F664" s="865"/>
      <c r="G664" s="865"/>
      <c r="H664" s="865"/>
      <c r="I664" s="865"/>
      <c r="J664" s="865"/>
      <c r="K664" s="865"/>
      <c r="L664" s="865"/>
      <c r="M664" s="865"/>
      <c r="N664" s="865"/>
      <c r="O664" s="866"/>
      <c r="P664" s="862" t="s">
        <v>40</v>
      </c>
      <c r="Q664" s="863"/>
      <c r="R664" s="863"/>
      <c r="S664" s="863"/>
      <c r="T664" s="863"/>
      <c r="U664" s="863"/>
      <c r="V664" s="864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hidden="1" x14ac:dyDescent="0.2">
      <c r="A665" s="865"/>
      <c r="B665" s="865"/>
      <c r="C665" s="865"/>
      <c r="D665" s="865"/>
      <c r="E665" s="865"/>
      <c r="F665" s="865"/>
      <c r="G665" s="865"/>
      <c r="H665" s="865"/>
      <c r="I665" s="865"/>
      <c r="J665" s="865"/>
      <c r="K665" s="865"/>
      <c r="L665" s="865"/>
      <c r="M665" s="865"/>
      <c r="N665" s="865"/>
      <c r="O665" s="866"/>
      <c r="P665" s="862" t="s">
        <v>40</v>
      </c>
      <c r="Q665" s="863"/>
      <c r="R665" s="863"/>
      <c r="S665" s="863"/>
      <c r="T665" s="863"/>
      <c r="U665" s="863"/>
      <c r="V665" s="864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865"/>
      <c r="B666" s="865"/>
      <c r="C666" s="865"/>
      <c r="D666" s="865"/>
      <c r="E666" s="865"/>
      <c r="F666" s="865"/>
      <c r="G666" s="865"/>
      <c r="H666" s="865"/>
      <c r="I666" s="865"/>
      <c r="J666" s="865"/>
      <c r="K666" s="865"/>
      <c r="L666" s="865"/>
      <c r="M666" s="865"/>
      <c r="N666" s="865"/>
      <c r="O666" s="1222"/>
      <c r="P666" s="1219" t="s">
        <v>33</v>
      </c>
      <c r="Q666" s="1220"/>
      <c r="R666" s="1220"/>
      <c r="S666" s="1220"/>
      <c r="T666" s="1220"/>
      <c r="U666" s="1220"/>
      <c r="V666" s="1221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18220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18234.599999999999</v>
      </c>
      <c r="Z666" s="40"/>
      <c r="AA666" s="64"/>
      <c r="AB666" s="64"/>
      <c r="AC666" s="64"/>
    </row>
    <row r="667" spans="1:68" x14ac:dyDescent="0.2">
      <c r="A667" s="865"/>
      <c r="B667" s="865"/>
      <c r="C667" s="865"/>
      <c r="D667" s="865"/>
      <c r="E667" s="865"/>
      <c r="F667" s="865"/>
      <c r="G667" s="865"/>
      <c r="H667" s="865"/>
      <c r="I667" s="865"/>
      <c r="J667" s="865"/>
      <c r="K667" s="865"/>
      <c r="L667" s="865"/>
      <c r="M667" s="865"/>
      <c r="N667" s="865"/>
      <c r="O667" s="1222"/>
      <c r="P667" s="1219" t="s">
        <v>34</v>
      </c>
      <c r="Q667" s="1220"/>
      <c r="R667" s="1220"/>
      <c r="S667" s="1220"/>
      <c r="T667" s="1220"/>
      <c r="U667" s="1220"/>
      <c r="V667" s="1221"/>
      <c r="W667" s="40" t="s">
        <v>0</v>
      </c>
      <c r="X667" s="41">
        <f>IFERROR(SUM(BM22:BM663),"0")</f>
        <v>19036.316923076924</v>
      </c>
      <c r="Y667" s="41">
        <f>IFERROR(SUM(BN22:BN663),"0")</f>
        <v>19051.565999999999</v>
      </c>
      <c r="Z667" s="40"/>
      <c r="AA667" s="64"/>
      <c r="AB667" s="64"/>
      <c r="AC667" s="64"/>
    </row>
    <row r="668" spans="1:68" x14ac:dyDescent="0.2">
      <c r="A668" s="865"/>
      <c r="B668" s="865"/>
      <c r="C668" s="865"/>
      <c r="D668" s="865"/>
      <c r="E668" s="865"/>
      <c r="F668" s="865"/>
      <c r="G668" s="865"/>
      <c r="H668" s="865"/>
      <c r="I668" s="865"/>
      <c r="J668" s="865"/>
      <c r="K668" s="865"/>
      <c r="L668" s="865"/>
      <c r="M668" s="865"/>
      <c r="N668" s="865"/>
      <c r="O668" s="1222"/>
      <c r="P668" s="1219" t="s">
        <v>35</v>
      </c>
      <c r="Q668" s="1220"/>
      <c r="R668" s="1220"/>
      <c r="S668" s="1220"/>
      <c r="T668" s="1220"/>
      <c r="U668" s="1220"/>
      <c r="V668" s="1221"/>
      <c r="W668" s="40" t="s">
        <v>20</v>
      </c>
      <c r="X668" s="42">
        <f>ROUNDUP(SUM(BO22:BO663),0)</f>
        <v>31</v>
      </c>
      <c r="Y668" s="42">
        <f>ROUNDUP(SUM(BP22:BP663),0)</f>
        <v>31</v>
      </c>
      <c r="Z668" s="40"/>
      <c r="AA668" s="64"/>
      <c r="AB668" s="64"/>
      <c r="AC668" s="64"/>
    </row>
    <row r="669" spans="1:68" x14ac:dyDescent="0.2">
      <c r="A669" s="865"/>
      <c r="B669" s="865"/>
      <c r="C669" s="865"/>
      <c r="D669" s="865"/>
      <c r="E669" s="865"/>
      <c r="F669" s="865"/>
      <c r="G669" s="865"/>
      <c r="H669" s="865"/>
      <c r="I669" s="865"/>
      <c r="J669" s="865"/>
      <c r="K669" s="865"/>
      <c r="L669" s="865"/>
      <c r="M669" s="865"/>
      <c r="N669" s="865"/>
      <c r="O669" s="1222"/>
      <c r="P669" s="1219" t="s">
        <v>36</v>
      </c>
      <c r="Q669" s="1220"/>
      <c r="R669" s="1220"/>
      <c r="S669" s="1220"/>
      <c r="T669" s="1220"/>
      <c r="U669" s="1220"/>
      <c r="V669" s="1221"/>
      <c r="W669" s="40" t="s">
        <v>0</v>
      </c>
      <c r="X669" s="41">
        <f>GrossWeightTotal+PalletQtyTotal*25</f>
        <v>19811.316923076924</v>
      </c>
      <c r="Y669" s="41">
        <f>GrossWeightTotalR+PalletQtyTotalR*25</f>
        <v>19826.565999999999</v>
      </c>
      <c r="Z669" s="40"/>
      <c r="AA669" s="64"/>
      <c r="AB669" s="64"/>
      <c r="AC669" s="64"/>
    </row>
    <row r="670" spans="1:68" x14ac:dyDescent="0.2">
      <c r="A670" s="865"/>
      <c r="B670" s="865"/>
      <c r="C670" s="865"/>
      <c r="D670" s="865"/>
      <c r="E670" s="865"/>
      <c r="F670" s="865"/>
      <c r="G670" s="865"/>
      <c r="H670" s="865"/>
      <c r="I670" s="865"/>
      <c r="J670" s="865"/>
      <c r="K670" s="865"/>
      <c r="L670" s="865"/>
      <c r="M670" s="865"/>
      <c r="N670" s="865"/>
      <c r="O670" s="1222"/>
      <c r="P670" s="1219" t="s">
        <v>37</v>
      </c>
      <c r="Q670" s="1220"/>
      <c r="R670" s="1220"/>
      <c r="S670" s="1220"/>
      <c r="T670" s="1220"/>
      <c r="U670" s="1220"/>
      <c r="V670" s="1221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1577.7435897435898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1579</v>
      </c>
      <c r="Z670" s="40"/>
      <c r="AA670" s="64"/>
      <c r="AB670" s="64"/>
      <c r="AC670" s="64"/>
    </row>
    <row r="671" spans="1:68" ht="14.25" hidden="1" x14ac:dyDescent="0.2">
      <c r="A671" s="865"/>
      <c r="B671" s="865"/>
      <c r="C671" s="865"/>
      <c r="D671" s="865"/>
      <c r="E671" s="865"/>
      <c r="F671" s="865"/>
      <c r="G671" s="865"/>
      <c r="H671" s="865"/>
      <c r="I671" s="865"/>
      <c r="J671" s="865"/>
      <c r="K671" s="865"/>
      <c r="L671" s="865"/>
      <c r="M671" s="865"/>
      <c r="N671" s="865"/>
      <c r="O671" s="1222"/>
      <c r="P671" s="1219" t="s">
        <v>38</v>
      </c>
      <c r="Q671" s="1220"/>
      <c r="R671" s="1220"/>
      <c r="S671" s="1220"/>
      <c r="T671" s="1220"/>
      <c r="U671" s="1220"/>
      <c r="V671" s="1221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33.761169999999993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1223" t="s">
        <v>133</v>
      </c>
      <c r="D673" s="1223" t="s">
        <v>133</v>
      </c>
      <c r="E673" s="1223" t="s">
        <v>133</v>
      </c>
      <c r="F673" s="1223" t="s">
        <v>133</v>
      </c>
      <c r="G673" s="1223" t="s">
        <v>133</v>
      </c>
      <c r="H673" s="1223" t="s">
        <v>133</v>
      </c>
      <c r="I673" s="1223" t="s">
        <v>362</v>
      </c>
      <c r="J673" s="1223" t="s">
        <v>362</v>
      </c>
      <c r="K673" s="1223" t="s">
        <v>362</v>
      </c>
      <c r="L673" s="1223" t="s">
        <v>362</v>
      </c>
      <c r="M673" s="1223" t="s">
        <v>362</v>
      </c>
      <c r="N673" s="1224"/>
      <c r="O673" s="1223" t="s">
        <v>362</v>
      </c>
      <c r="P673" s="1223" t="s">
        <v>362</v>
      </c>
      <c r="Q673" s="1223" t="s">
        <v>362</v>
      </c>
      <c r="R673" s="1223" t="s">
        <v>362</v>
      </c>
      <c r="S673" s="1223" t="s">
        <v>362</v>
      </c>
      <c r="T673" s="1223" t="s">
        <v>362</v>
      </c>
      <c r="U673" s="1223" t="s">
        <v>362</v>
      </c>
      <c r="V673" s="1223" t="s">
        <v>362</v>
      </c>
      <c r="W673" s="1223" t="s">
        <v>702</v>
      </c>
      <c r="X673" s="1223" t="s">
        <v>702</v>
      </c>
      <c r="Y673" s="1223" t="s">
        <v>806</v>
      </c>
      <c r="Z673" s="1223" t="s">
        <v>806</v>
      </c>
      <c r="AA673" s="1223" t="s">
        <v>806</v>
      </c>
      <c r="AB673" s="1223" t="s">
        <v>806</v>
      </c>
      <c r="AC673" s="80" t="s">
        <v>906</v>
      </c>
      <c r="AD673" s="1223" t="s">
        <v>981</v>
      </c>
      <c r="AE673" s="1223" t="s">
        <v>981</v>
      </c>
      <c r="AF673" s="1"/>
    </row>
    <row r="674" spans="1:32" ht="14.25" customHeight="1" thickTop="1" x14ac:dyDescent="0.2">
      <c r="A674" s="1225" t="s">
        <v>10</v>
      </c>
      <c r="B674" s="1223" t="s">
        <v>77</v>
      </c>
      <c r="C674" s="1223" t="s">
        <v>134</v>
      </c>
      <c r="D674" s="1223" t="s">
        <v>161</v>
      </c>
      <c r="E674" s="1223" t="s">
        <v>248</v>
      </c>
      <c r="F674" s="1223" t="s">
        <v>274</v>
      </c>
      <c r="G674" s="1223" t="s">
        <v>326</v>
      </c>
      <c r="H674" s="1223" t="s">
        <v>133</v>
      </c>
      <c r="I674" s="1223" t="s">
        <v>363</v>
      </c>
      <c r="J674" s="1223" t="s">
        <v>388</v>
      </c>
      <c r="K674" s="1223" t="s">
        <v>464</v>
      </c>
      <c r="L674" s="1223" t="s">
        <v>484</v>
      </c>
      <c r="M674" s="1223" t="s">
        <v>510</v>
      </c>
      <c r="N674" s="1"/>
      <c r="O674" s="1223" t="s">
        <v>539</v>
      </c>
      <c r="P674" s="1223" t="s">
        <v>542</v>
      </c>
      <c r="Q674" s="1223" t="s">
        <v>551</v>
      </c>
      <c r="R674" s="1223" t="s">
        <v>570</v>
      </c>
      <c r="S674" s="1223" t="s">
        <v>580</v>
      </c>
      <c r="T674" s="1223" t="s">
        <v>593</v>
      </c>
      <c r="U674" s="1223" t="s">
        <v>604</v>
      </c>
      <c r="V674" s="1223" t="s">
        <v>689</v>
      </c>
      <c r="W674" s="1223" t="s">
        <v>703</v>
      </c>
      <c r="X674" s="1223" t="s">
        <v>757</v>
      </c>
      <c r="Y674" s="1223" t="s">
        <v>807</v>
      </c>
      <c r="Z674" s="1223" t="s">
        <v>866</v>
      </c>
      <c r="AA674" s="1223" t="s">
        <v>889</v>
      </c>
      <c r="AB674" s="1223" t="s">
        <v>902</v>
      </c>
      <c r="AC674" s="1223" t="s">
        <v>906</v>
      </c>
      <c r="AD674" s="1223" t="s">
        <v>981</v>
      </c>
      <c r="AE674" s="1223" t="s">
        <v>1081</v>
      </c>
      <c r="AF674" s="1"/>
    </row>
    <row r="675" spans="1:32" ht="13.5" thickBot="1" x14ac:dyDescent="0.25">
      <c r="A675" s="1226"/>
      <c r="B675" s="1223"/>
      <c r="C675" s="1223"/>
      <c r="D675" s="1223"/>
      <c r="E675" s="1223"/>
      <c r="F675" s="1223"/>
      <c r="G675" s="1223"/>
      <c r="H675" s="1223"/>
      <c r="I675" s="1223"/>
      <c r="J675" s="1223"/>
      <c r="K675" s="1223"/>
      <c r="L675" s="1223"/>
      <c r="M675" s="1223"/>
      <c r="N675" s="1"/>
      <c r="O675" s="1223"/>
      <c r="P675" s="1223"/>
      <c r="Q675" s="1223"/>
      <c r="R675" s="1223"/>
      <c r="S675" s="1223"/>
      <c r="T675" s="1223"/>
      <c r="U675" s="1223"/>
      <c r="V675" s="1223"/>
      <c r="W675" s="1223"/>
      <c r="X675" s="1223"/>
      <c r="Y675" s="1223"/>
      <c r="Z675" s="1223"/>
      <c r="AA675" s="1223"/>
      <c r="AB675" s="1223"/>
      <c r="AC675" s="1223"/>
      <c r="AD675" s="1223"/>
      <c r="AE675" s="1223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0">
        <f>IFERROR(Y110*1,"0")+IFERROR(Y111*1,"0")+IFERROR(Y112*1,"0")+IFERROR(Y116*1,"0")+IFERROR(Y117*1,"0")+IFERROR(Y118*1,"0")+IFERROR(Y119*1,"0")+IFERROR(Y120*1,"0")+IFERROR(Y121*1,"0")</f>
        <v>0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0</v>
      </c>
      <c r="I676" s="50">
        <f>IFERROR(Y194*1,"0")+IFERROR(Y198*1,"0")+IFERROR(Y199*1,"0")+IFERROR(Y200*1,"0")+IFERROR(Y201*1,"0")+IFERROR(Y202*1,"0")+IFERROR(Y203*1,"0")+IFERROR(Y204*1,"0")+IFERROR(Y205*1,"0")</f>
        <v>0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5904.5999999999995</v>
      </c>
      <c r="V676" s="50">
        <f>IFERROR(Y408*1,"0")+IFERROR(Y412*1,"0")+IFERROR(Y413*1,"0")+IFERROR(Y414*1,"0")</f>
        <v>0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12330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77,74"/>
        <filter val="12 320,00"/>
        <filter val="18 220,00"/>
        <filter val="19 036,32"/>
        <filter val="19 811,32"/>
        <filter val="31"/>
        <filter val="4 920,00"/>
        <filter val="5 900,00"/>
        <filter val="756,41"/>
        <filter val="821,33"/>
      </filters>
    </filterColumn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