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EEFA4FB-74CB-4537-854E-01E308568D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P202" i="1"/>
  <c r="BO202" i="1"/>
  <c r="BN202" i="1"/>
  <c r="BM202" i="1"/>
  <c r="Z202" i="1"/>
  <c r="Z206" i="1" s="1"/>
  <c r="Y202" i="1"/>
  <c r="P202" i="1"/>
  <c r="X199" i="1"/>
  <c r="X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P186" i="1"/>
  <c r="BO186" i="1"/>
  <c r="BN186" i="1"/>
  <c r="BM186" i="1"/>
  <c r="Z186" i="1"/>
  <c r="Z188" i="1" s="1"/>
  <c r="Y186" i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P166" i="1"/>
  <c r="BO165" i="1"/>
  <c r="BM165" i="1"/>
  <c r="Z165" i="1"/>
  <c r="Y165" i="1"/>
  <c r="BP165" i="1" s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Y137" i="1" s="1"/>
  <c r="P135" i="1"/>
  <c r="BP134" i="1"/>
  <c r="BO134" i="1"/>
  <c r="BN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Y115" i="1"/>
  <c r="BP115" i="1" s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2" i="1" s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BP103" i="1" s="1"/>
  <c r="P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BP100" i="1" s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P75" i="1"/>
  <c r="BO74" i="1"/>
  <c r="BM74" i="1"/>
  <c r="Z74" i="1"/>
  <c r="Y74" i="1"/>
  <c r="BP74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P37" i="1"/>
  <c r="BO36" i="1"/>
  <c r="BM36" i="1"/>
  <c r="Z36" i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Y28" i="1"/>
  <c r="Y32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95" i="1" l="1"/>
  <c r="X298" i="1"/>
  <c r="Y60" i="1"/>
  <c r="Z59" i="1"/>
  <c r="BN48" i="1"/>
  <c r="BN50" i="1"/>
  <c r="BN53" i="1"/>
  <c r="BN55" i="1"/>
  <c r="BN57" i="1"/>
  <c r="Z65" i="1"/>
  <c r="BN69" i="1"/>
  <c r="BP69" i="1"/>
  <c r="Y70" i="1"/>
  <c r="Z76" i="1"/>
  <c r="BN74" i="1"/>
  <c r="Y77" i="1"/>
  <c r="Z86" i="1"/>
  <c r="Z93" i="1"/>
  <c r="BN90" i="1"/>
  <c r="Y93" i="1"/>
  <c r="BN92" i="1"/>
  <c r="Y105" i="1"/>
  <c r="BN109" i="1"/>
  <c r="BP109" i="1"/>
  <c r="BN110" i="1"/>
  <c r="Y111" i="1"/>
  <c r="Z118" i="1"/>
  <c r="BN115" i="1"/>
  <c r="BN116" i="1"/>
  <c r="Y119" i="1"/>
  <c r="Z160" i="1"/>
  <c r="Z168" i="1"/>
  <c r="BN165" i="1"/>
  <c r="Y168" i="1"/>
  <c r="BN167" i="1"/>
  <c r="Z173" i="1"/>
  <c r="Z235" i="1"/>
  <c r="BN239" i="1"/>
  <c r="BP239" i="1"/>
  <c r="Y240" i="1"/>
  <c r="X296" i="1"/>
  <c r="X297" i="1" s="1"/>
  <c r="Z32" i="1"/>
  <c r="Z38" i="1"/>
  <c r="BN36" i="1"/>
  <c r="BP36" i="1"/>
  <c r="Y39" i="1"/>
  <c r="Y65" i="1"/>
  <c r="BN64" i="1"/>
  <c r="Y76" i="1"/>
  <c r="Y86" i="1"/>
  <c r="BN81" i="1"/>
  <c r="BN82" i="1"/>
  <c r="BN85" i="1"/>
  <c r="Y94" i="1"/>
  <c r="Z105" i="1"/>
  <c r="BN97" i="1"/>
  <c r="BP97" i="1"/>
  <c r="Y106" i="1"/>
  <c r="BN99" i="1"/>
  <c r="BN101" i="1"/>
  <c r="BN103" i="1"/>
  <c r="Y118" i="1"/>
  <c r="Y126" i="1"/>
  <c r="Z125" i="1"/>
  <c r="BN123" i="1"/>
  <c r="Y136" i="1"/>
  <c r="BN146" i="1"/>
  <c r="BP146" i="1"/>
  <c r="Y147" i="1"/>
  <c r="Y160" i="1"/>
  <c r="BN159" i="1"/>
  <c r="Y169" i="1"/>
  <c r="Y173" i="1"/>
  <c r="BN172" i="1"/>
  <c r="Y198" i="1"/>
  <c r="BN193" i="1"/>
  <c r="BN195" i="1"/>
  <c r="BN197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F9" i="1"/>
  <c r="J9" i="1"/>
  <c r="F10" i="1"/>
  <c r="BN22" i="1"/>
  <c r="BP22" i="1"/>
  <c r="Y23" i="1"/>
  <c r="X294" i="1"/>
  <c r="BN28" i="1"/>
  <c r="BP28" i="1"/>
  <c r="BN30" i="1"/>
  <c r="Y33" i="1"/>
  <c r="BN37" i="1"/>
  <c r="BP37" i="1"/>
  <c r="BN42" i="1"/>
  <c r="BP42" i="1"/>
  <c r="Y43" i="1"/>
  <c r="BN47" i="1"/>
  <c r="BP47" i="1"/>
  <c r="BN49" i="1"/>
  <c r="BN51" i="1"/>
  <c r="BN52" i="1"/>
  <c r="BN54" i="1"/>
  <c r="BN56" i="1"/>
  <c r="BN58" i="1"/>
  <c r="Y59" i="1"/>
  <c r="BN63" i="1"/>
  <c r="BP63" i="1"/>
  <c r="Y66" i="1"/>
  <c r="BN75" i="1"/>
  <c r="BP75" i="1"/>
  <c r="BN80" i="1"/>
  <c r="BP80" i="1"/>
  <c r="BN83" i="1"/>
  <c r="BN84" i="1"/>
  <c r="Y87" i="1"/>
  <c r="BN91" i="1"/>
  <c r="BP91" i="1"/>
  <c r="BN98" i="1"/>
  <c r="BP98" i="1"/>
  <c r="BN100" i="1"/>
  <c r="BN102" i="1"/>
  <c r="BN104" i="1"/>
  <c r="BN117" i="1"/>
  <c r="BP117" i="1"/>
  <c r="BN122" i="1"/>
  <c r="BP122" i="1"/>
  <c r="BN124" i="1"/>
  <c r="Y125" i="1"/>
  <c r="BN129" i="1"/>
  <c r="BP129" i="1"/>
  <c r="Y130" i="1"/>
  <c r="BN135" i="1"/>
  <c r="BP135" i="1"/>
  <c r="BN140" i="1"/>
  <c r="BP140" i="1"/>
  <c r="Y141" i="1"/>
  <c r="BN151" i="1"/>
  <c r="BP151" i="1"/>
  <c r="BN152" i="1"/>
  <c r="BN153" i="1"/>
  <c r="BN154" i="1"/>
  <c r="Y155" i="1"/>
  <c r="BN158" i="1"/>
  <c r="BP158" i="1"/>
  <c r="Y161" i="1"/>
  <c r="BN166" i="1"/>
  <c r="BP166" i="1"/>
  <c r="BN171" i="1"/>
  <c r="BP171" i="1"/>
  <c r="Y174" i="1"/>
  <c r="BN178" i="1"/>
  <c r="BP178" i="1"/>
  <c r="BN179" i="1"/>
  <c r="BN180" i="1"/>
  <c r="Y181" i="1"/>
  <c r="BN185" i="1"/>
  <c r="BP185" i="1"/>
  <c r="BN187" i="1"/>
  <c r="Y188" i="1"/>
  <c r="BN192" i="1"/>
  <c r="BP192" i="1"/>
  <c r="BN194" i="1"/>
  <c r="BN196" i="1"/>
  <c r="Y199" i="1"/>
  <c r="Y207" i="1"/>
  <c r="BN203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H9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Z299" i="1" l="1"/>
  <c r="Y294" i="1"/>
  <c r="A307" i="1"/>
  <c r="Y296" i="1"/>
  <c r="Y298" i="1"/>
  <c r="Y295" i="1"/>
  <c r="Y297" i="1" s="1"/>
  <c r="B307" i="1" l="1"/>
  <c r="C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<sst xmlns="http://schemas.openxmlformats.org/spreadsheetml/2006/main" count="1502" uniqueCount="510">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</sst>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45628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0.41666666666666669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hidden="1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12</v>
      </c>
      <c r="Y53" s="321">
        <f t="shared" si="0"/>
        <v>12</v>
      </c>
      <c r="Z53" s="36">
        <f t="shared" si="1"/>
        <v>0.186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89.16</v>
      </c>
      <c r="BN53" s="67">
        <f t="shared" si="3"/>
        <v>89.16</v>
      </c>
      <c r="BO53" s="67">
        <f t="shared" si="4"/>
        <v>0.14285714285714285</v>
      </c>
      <c r="BP53" s="67">
        <f t="shared" si="5"/>
        <v>0.14285714285714285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12</v>
      </c>
      <c r="Y59" s="322">
        <f>IFERROR(SUM(Y47:Y58),"0")</f>
        <v>12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0.186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86.4</v>
      </c>
      <c r="Y60" s="322">
        <f>IFERROR(SUMPRODUCT(Y47:Y58*H47:H58),"0")</f>
        <v>86.4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48</v>
      </c>
      <c r="Y64" s="321">
        <f>IFERROR(IF(X64="","",X64),"")</f>
        <v>48</v>
      </c>
      <c r="Z64" s="36">
        <f>IFERROR(IF(X64="","",X64*0.00866),"")</f>
        <v>0.41567999999999994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250.23359999999997</v>
      </c>
      <c r="BN64" s="67">
        <f>IFERROR(Y64*I64,"0")</f>
        <v>250.23359999999997</v>
      </c>
      <c r="BO64" s="67">
        <f>IFERROR(X64/J64,"0")</f>
        <v>0.33333333333333331</v>
      </c>
      <c r="BP64" s="67">
        <f>IFERROR(Y64/J64,"0")</f>
        <v>0.33333333333333331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48</v>
      </c>
      <c r="Y65" s="322">
        <f>IFERROR(SUM(Y63:Y64),"0")</f>
        <v>48</v>
      </c>
      <c r="Z65" s="322">
        <f>IFERROR(IF(Z63="",0,Z63),"0")+IFERROR(IF(Z64="",0,Z64),"0")</f>
        <v>0.41567999999999994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240</v>
      </c>
      <c r="Y66" s="322">
        <f>IFERROR(SUMPRODUCT(Y63:Y64*H63:H64),"0")</f>
        <v>240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14</v>
      </c>
      <c r="Y69" s="321">
        <f>IFERROR(IF(X69="","",X69),"")</f>
        <v>14</v>
      </c>
      <c r="Z69" s="36">
        <f>IFERROR(IF(X69="","",X69*0.01788),"")</f>
        <v>0.25031999999999999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60.250400000000006</v>
      </c>
      <c r="BN69" s="67">
        <f>IFERROR(Y69*I69,"0")</f>
        <v>60.250400000000006</v>
      </c>
      <c r="BO69" s="67">
        <f>IFERROR(X69/J69,"0")</f>
        <v>0.2</v>
      </c>
      <c r="BP69" s="67">
        <f>IFERROR(Y69/J69,"0")</f>
        <v>0.2</v>
      </c>
    </row>
    <row r="70" spans="1:68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14</v>
      </c>
      <c r="Y70" s="322">
        <f>IFERROR(SUM(Y69:Y69),"0")</f>
        <v>14</v>
      </c>
      <c r="Z70" s="322">
        <f>IFERROR(IF(Z69="",0,Z69),"0")</f>
        <v>0.25031999999999999</v>
      </c>
      <c r="AA70" s="323"/>
      <c r="AB70" s="323"/>
      <c r="AC70" s="323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50.4</v>
      </c>
      <c r="Y71" s="322">
        <f>IFERROR(SUMPRODUCT(Y69:Y69*H69:H69),"0")</f>
        <v>50.4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28</v>
      </c>
      <c r="Y74" s="321">
        <f>IFERROR(IF(X74="","",X74),"")</f>
        <v>28</v>
      </c>
      <c r="Z74" s="36">
        <f>IFERROR(IF(X74="","",X74*0.01788),"")</f>
        <v>0.50063999999999997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120.50080000000001</v>
      </c>
      <c r="BN74" s="67">
        <f>IFERROR(Y74*I74,"0")</f>
        <v>120.50080000000001</v>
      </c>
      <c r="BO74" s="67">
        <f>IFERROR(X74/J74,"0")</f>
        <v>0.4</v>
      </c>
      <c r="BP74" s="67">
        <f>IFERROR(Y74/J74,"0")</f>
        <v>0.4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42</v>
      </c>
      <c r="Y75" s="321">
        <f>IFERROR(IF(X75="","",X75),"")</f>
        <v>42</v>
      </c>
      <c r="Z75" s="36">
        <f>IFERROR(IF(X75="","",X75*0.01788),"")</f>
        <v>0.75095999999999996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180.75120000000001</v>
      </c>
      <c r="BN75" s="67">
        <f>IFERROR(Y75*I75,"0")</f>
        <v>180.75120000000001</v>
      </c>
      <c r="BO75" s="67">
        <f>IFERROR(X75/J75,"0")</f>
        <v>0.6</v>
      </c>
      <c r="BP75" s="67">
        <f>IFERROR(Y75/J75,"0")</f>
        <v>0.6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70</v>
      </c>
      <c r="Y76" s="322">
        <f>IFERROR(SUM(Y74:Y75),"0")</f>
        <v>70</v>
      </c>
      <c r="Z76" s="322">
        <f>IFERROR(IF(Z74="",0,Z74),"0")+IFERROR(IF(Z75="",0,Z75),"0")</f>
        <v>1.2515999999999998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252</v>
      </c>
      <c r="Y77" s="322">
        <f>IFERROR(SUMPRODUCT(Y74:Y75*H74:H75),"0")</f>
        <v>252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0</v>
      </c>
      <c r="Y82" s="321">
        <f t="shared" si="6"/>
        <v>0</v>
      </c>
      <c r="Z82" s="36">
        <f t="shared" si="7"/>
        <v>0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14</v>
      </c>
      <c r="Y85" s="321">
        <f t="shared" si="6"/>
        <v>14</v>
      </c>
      <c r="Z85" s="36">
        <f t="shared" si="7"/>
        <v>0.25031999999999999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62.283200000000008</v>
      </c>
      <c r="BN85" s="67">
        <f t="shared" si="9"/>
        <v>62.283200000000008</v>
      </c>
      <c r="BO85" s="67">
        <f t="shared" si="10"/>
        <v>0.2</v>
      </c>
      <c r="BP85" s="67">
        <f t="shared" si="11"/>
        <v>0.2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14</v>
      </c>
      <c r="Y86" s="322">
        <f>IFERROR(SUM(Y80:Y85),"0")</f>
        <v>14</v>
      </c>
      <c r="Z86" s="322">
        <f>IFERROR(IF(Z80="",0,Z80),"0")+IFERROR(IF(Z81="",0,Z81),"0")+IFERROR(IF(Z82="",0,Z82),"0")+IFERROR(IF(Z83="",0,Z83),"0")+IFERROR(IF(Z84="",0,Z84),"0")+IFERROR(IF(Z85="",0,Z85),"0")</f>
        <v>0.25031999999999999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53.76</v>
      </c>
      <c r="Y87" s="322">
        <f>IFERROR(SUMPRODUCT(Y80:Y85*H80:H85),"0")</f>
        <v>53.76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14</v>
      </c>
      <c r="Y91" s="321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50</v>
      </c>
      <c r="Y93" s="322">
        <f>IFERROR(SUM(Y90:Y92),"0")</f>
        <v>50</v>
      </c>
      <c r="Z93" s="322">
        <f>IFERROR(IF(Z90="",0,Z90),"0")+IFERROR(IF(Z91="",0,Z91),"0")+IFERROR(IF(Z92="",0,Z92),"0")</f>
        <v>0.80832000000000004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161.28</v>
      </c>
      <c r="Y94" s="322">
        <f>IFERROR(SUMPRODUCT(Y90:Y92*H90:H92),"0")</f>
        <v>161.28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idden="1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hidden="1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hidden="1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0</v>
      </c>
      <c r="Y109" s="321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14</v>
      </c>
      <c r="Y110" s="321">
        <f>IFERROR(IF(X110="","",X110),"")</f>
        <v>14</v>
      </c>
      <c r="Z110" s="36">
        <f>IFERROR(IF(X110="","",X110*0.01788),"")</f>
        <v>0.25031999999999999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51.850399999999993</v>
      </c>
      <c r="BN110" s="67">
        <f>IFERROR(Y110*I110,"0")</f>
        <v>51.850399999999993</v>
      </c>
      <c r="BO110" s="67">
        <f>IFERROR(X110/J110,"0")</f>
        <v>0.2</v>
      </c>
      <c r="BP110" s="67">
        <f>IFERROR(Y110/J110,"0")</f>
        <v>0.2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14</v>
      </c>
      <c r="Y111" s="322">
        <f>IFERROR(SUM(Y109:Y110),"0")</f>
        <v>14</v>
      </c>
      <c r="Z111" s="322">
        <f>IFERROR(IF(Z109="",0,Z109),"0")+IFERROR(IF(Z110="",0,Z110),"0")</f>
        <v>0.25031999999999999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42</v>
      </c>
      <c r="Y112" s="322">
        <f>IFERROR(SUMPRODUCT(Y109:Y110*H109:H110),"0")</f>
        <v>42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0</v>
      </c>
      <c r="Y118" s="322">
        <f>IFERROR(SUM(Y115:Y117),"0")</f>
        <v>0</v>
      </c>
      <c r="Z118" s="322">
        <f>IFERROR(IF(Z115="",0,Z115),"0")+IFERROR(IF(Z116="",0,Z116),"0")+IFERROR(IF(Z117="",0,Z117),"0")</f>
        <v>0</v>
      </c>
      <c r="AA118" s="323"/>
      <c r="AB118" s="323"/>
      <c r="AC118" s="323"/>
    </row>
    <row r="119" spans="1:68" hidden="1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0</v>
      </c>
      <c r="Y119" s="322">
        <f>IFERROR(SUMPRODUCT(Y115:Y117*H115:H117),"0")</f>
        <v>0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14</v>
      </c>
      <c r="Y123" s="32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72</v>
      </c>
      <c r="Y153" s="321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72</v>
      </c>
      <c r="Y155" s="322">
        <f>IFERROR(SUM(Y151:Y154),"0")</f>
        <v>72</v>
      </c>
      <c r="Z155" s="322">
        <f>IFERROR(IF(Z151="",0,Z151),"0")+IFERROR(IF(Z152="",0,Z152),"0")+IFERROR(IF(Z153="",0,Z153),"0")+IFERROR(IF(Z154="",0,Z154),"0")</f>
        <v>0.62351999999999996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360</v>
      </c>
      <c r="Y156" s="322">
        <f>IFERROR(SUMPRODUCT(Y151:Y154*H151:H154),"0")</f>
        <v>360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14</v>
      </c>
      <c r="Y165" s="32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28</v>
      </c>
      <c r="Y168" s="322">
        <f>IFERROR(SUM(Y165:Y167),"0")</f>
        <v>28</v>
      </c>
      <c r="Z168" s="322">
        <f>IFERROR(IF(Z165="",0,Z165),"0")+IFERROR(IF(Z166="",0,Z166),"0")+IFERROR(IF(Z167="",0,Z167),"0")</f>
        <v>0.50063999999999997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84</v>
      </c>
      <c r="Y169" s="322">
        <f>IFERROR(SUMPRODUCT(Y165:Y167*H165:H167),"0")</f>
        <v>84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14</v>
      </c>
      <c r="Y180" s="321">
        <f>IFERROR(IF(X180="","",X180),"")</f>
        <v>14</v>
      </c>
      <c r="Z180" s="36">
        <f>IFERROR(IF(X180="","",X180*0.01788),"")</f>
        <v>0.25031999999999999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43.450400000000002</v>
      </c>
      <c r="BN180" s="67">
        <f>IFERROR(Y180*I180,"0")</f>
        <v>43.450400000000002</v>
      </c>
      <c r="BO180" s="67">
        <f>IFERROR(X180/J180,"0")</f>
        <v>0.2</v>
      </c>
      <c r="BP180" s="67">
        <f>IFERROR(Y180/J180,"0")</f>
        <v>0.2</v>
      </c>
    </row>
    <row r="181" spans="1:68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14</v>
      </c>
      <c r="Y181" s="322">
        <f>IFERROR(SUM(Y178:Y180),"0")</f>
        <v>14</v>
      </c>
      <c r="Z181" s="322">
        <f>IFERROR(IF(Z178="",0,Z178),"0")+IFERROR(IF(Z179="",0,Z179),"0")+IFERROR(IF(Z180="",0,Z180),"0")</f>
        <v>0.25031999999999999</v>
      </c>
      <c r="AA181" s="323"/>
      <c r="AB181" s="323"/>
      <c r="AC181" s="323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33.6</v>
      </c>
      <c r="Y182" s="322">
        <f>IFERROR(SUMPRODUCT(Y178:Y180*H178:H180),"0")</f>
        <v>33.6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hidden="1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hidden="1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12</v>
      </c>
      <c r="Y193" s="321">
        <f t="shared" si="18"/>
        <v>12</v>
      </c>
      <c r="Z193" s="36">
        <f t="shared" si="19"/>
        <v>0.186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0</v>
      </c>
      <c r="Y203" s="321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0</v>
      </c>
      <c r="Y206" s="322">
        <f>IFERROR(SUM(Y202:Y205),"0")</f>
        <v>0</v>
      </c>
      <c r="Z206" s="322">
        <f>IFERROR(IF(Z202="",0,Z202),"0")+IFERROR(IF(Z203="",0,Z203),"0")+IFERROR(IF(Z204="",0,Z204),"0")+IFERROR(IF(Z205="",0,Z205),"0")</f>
        <v>0</v>
      </c>
      <c r="AA206" s="323"/>
      <c r="AB206" s="323"/>
      <c r="AC206" s="323"/>
    </row>
    <row r="207" spans="1:68" hidden="1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0</v>
      </c>
      <c r="Y207" s="322">
        <f>IFERROR(SUMPRODUCT(Y202:Y205*H202:H205),"0")</f>
        <v>0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12</v>
      </c>
      <c r="Y253" s="321">
        <f>IFERROR(IF(X253="","",X253),"")</f>
        <v>12</v>
      </c>
      <c r="Z253" s="36">
        <f>IFERROR(IF(X253="","",X253*0.0155),"")</f>
        <v>0.186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74.760000000000005</v>
      </c>
      <c r="BN253" s="67">
        <f>IFERROR(Y253*I253,"0")</f>
        <v>74.760000000000005</v>
      </c>
      <c r="BO253" s="67">
        <f>IFERROR(X253/J253,"0")</f>
        <v>0.14285714285714285</v>
      </c>
      <c r="BP253" s="67">
        <f>IFERROR(Y253/J253,"0")</f>
        <v>0.14285714285714285</v>
      </c>
    </row>
    <row r="254" spans="1:68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72</v>
      </c>
      <c r="Y255" s="322">
        <f>IFERROR(SUMPRODUCT(Y251:Y253*H251:H253),"0")</f>
        <v>72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hidden="1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0</v>
      </c>
      <c r="Y257" s="321">
        <f>IFERROR(IF(X257="","",X257),"")</f>
        <v>0</v>
      </c>
      <c r="Z257" s="36">
        <f>IFERROR(IF(X257="","",X257*0.00502),"")</f>
        <v>0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idden="1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0</v>
      </c>
      <c r="Y258" s="322">
        <f>IFERROR(SUM(Y257:Y257),"0")</f>
        <v>0</v>
      </c>
      <c r="Z258" s="322">
        <f>IFERROR(IF(Z257="",0,Z257),"0")</f>
        <v>0</v>
      </c>
      <c r="AA258" s="323"/>
      <c r="AB258" s="323"/>
      <c r="AC258" s="323"/>
    </row>
    <row r="259" spans="1:68" hidden="1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0</v>
      </c>
      <c r="Y259" s="322">
        <f>IFERROR(SUMPRODUCT(Y257:Y257*H257:H257),"0")</f>
        <v>0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hidden="1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0</v>
      </c>
      <c r="Y263" s="322">
        <f>IFERROR(SUM(Y261:Y262),"0")</f>
        <v>0</v>
      </c>
      <c r="Z263" s="322">
        <f>IFERROR(IF(Z261="",0,Z261),"0")+IFERROR(IF(Z262="",0,Z262),"0")</f>
        <v>0</v>
      </c>
      <c r="AA263" s="323"/>
      <c r="AB263" s="323"/>
      <c r="AC263" s="323"/>
    </row>
    <row r="264" spans="1:68" hidden="1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0</v>
      </c>
      <c r="Y264" s="322">
        <f>IFERROR(SUMPRODUCT(Y261:Y262*H261:H262),"0")</f>
        <v>0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hidden="1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0</v>
      </c>
      <c r="Y266" s="321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36</v>
      </c>
      <c r="Y267" s="321">
        <f>IFERROR(IF(X267="","",X267),"")</f>
        <v>36</v>
      </c>
      <c r="Z267" s="36">
        <f>IFERROR(IF(X267="","",X267*0.0155),"")</f>
        <v>0.55800000000000005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188.46</v>
      </c>
      <c r="BN267" s="67">
        <f>IFERROR(Y267*I267,"0")</f>
        <v>188.46</v>
      </c>
      <c r="BO267" s="67">
        <f>IFERROR(X267/J267,"0")</f>
        <v>0.42857142857142855</v>
      </c>
      <c r="BP267" s="67">
        <f>IFERROR(Y267/J267,"0")</f>
        <v>0.42857142857142855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36</v>
      </c>
      <c r="Y269" s="322">
        <f>IFERROR(SUM(Y266:Y268),"0")</f>
        <v>36</v>
      </c>
      <c r="Z269" s="322">
        <f>IFERROR(IF(Z266="",0,Z266),"0")+IFERROR(IF(Z267="",0,Z267),"0")+IFERROR(IF(Z268="",0,Z268),"0")</f>
        <v>0.55800000000000005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180</v>
      </c>
      <c r="Y270" s="322">
        <f>IFERROR(SUMPRODUCT(Y266:Y268*H266:H268),"0")</f>
        <v>180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0</v>
      </c>
      <c r="Y277" s="321">
        <f t="shared" si="24"/>
        <v>0</v>
      </c>
      <c r="Z277" s="36">
        <f t="shared" si="29"/>
        <v>0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18</v>
      </c>
      <c r="Y284" s="321">
        <f t="shared" si="24"/>
        <v>18</v>
      </c>
      <c r="Z284" s="36">
        <f>IFERROR(IF(X284="","",X284*0.00502),"")</f>
        <v>9.0359999999999996E-2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51.21</v>
      </c>
      <c r="BN284" s="67">
        <f t="shared" si="26"/>
        <v>51.21</v>
      </c>
      <c r="BO284" s="67">
        <f t="shared" si="27"/>
        <v>7.6923076923076927E-2</v>
      </c>
      <c r="BP284" s="67">
        <f t="shared" si="28"/>
        <v>7.6923076923076927E-2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46</v>
      </c>
      <c r="Y292" s="322">
        <f>IFERROR(SUM(Y272:Y291),"0")</f>
        <v>46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0.35243999999999998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152.20000000000002</v>
      </c>
      <c r="Y293" s="322">
        <f>IFERROR(SUMPRODUCT(Y272:Y291*H272:H291),"0")</f>
        <v>152.20000000000002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1960.84</v>
      </c>
      <c r="Y294" s="322">
        <f>IFERROR(Y24+Y33+Y39+Y44+Y60+Y66+Y71+Y77+Y87+Y94+Y106+Y112+Y119+Y126+Y131+Y137+Y142+Y148+Y156+Y161+Y169+Y174+Y182+Y189+Y199+Y207+Y212+Y217+Y223+Y229+Y236+Y241+Y247+Y255+Y259+Y264+Y270+Y293,"0")</f>
        <v>1960.84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2164.5932000000003</v>
      </c>
      <c r="Y295" s="322">
        <f>IFERROR(SUM(BN22:BN291),"0")</f>
        <v>2164.5932000000003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6</v>
      </c>
      <c r="Y296" s="38">
        <f>ROUNDUP(SUM(BP22:BP291),0)</f>
        <v>6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2314.5932000000003</v>
      </c>
      <c r="Y297" s="322">
        <f>GrossWeightTotalR+PalletQtyTotalR*25</f>
        <v>2314.5932000000003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512</v>
      </c>
      <c r="Y298" s="322">
        <f>IFERROR(Y23+Y32+Y38+Y43+Y59+Y65+Y70+Y76+Y86+Y93+Y105+Y111+Y118+Y125+Y130+Y136+Y141+Y147+Y155+Y160+Y168+Y173+Y181+Y188+Y198+Y206+Y211+Y216+Y222+Y228+Y235+Y240+Y246+Y254+Y258+Y263+Y269+Y292,"0")</f>
        <v>512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6.8467599999999988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84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86.4</v>
      </c>
      <c r="G304" s="46">
        <f>IFERROR(X63*H63,"0")+IFERROR(X64*H64,"0")</f>
        <v>240</v>
      </c>
      <c r="H304" s="46">
        <f>IFERROR(X69*H69,"0")</f>
        <v>50.4</v>
      </c>
      <c r="I304" s="46">
        <f>IFERROR(X74*H74,"0")+IFERROR(X75*H75,"0")</f>
        <v>252</v>
      </c>
      <c r="J304" s="46">
        <f>IFERROR(X80*H80,"0")+IFERROR(X81*H81,"0")+IFERROR(X82*H82,"0")+IFERROR(X83*H83,"0")+IFERROR(X84*H84,"0")+IFERROR(X85*H85,"0")</f>
        <v>53.76</v>
      </c>
      <c r="K304" s="46">
        <f>IFERROR(X90*H90,"0")+IFERROR(X91*H91,"0")+IFERROR(X92*H92,"0")</f>
        <v>161.28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42</v>
      </c>
      <c r="N304" s="313"/>
      <c r="O304" s="46">
        <f>IFERROR(X115*H115,"0")+IFERROR(X116*H116,"0")+IFERROR(X117*H117,"0")</f>
        <v>0</v>
      </c>
      <c r="P304" s="46">
        <f>IFERROR(X122*H122,"0")+IFERROR(X123*H123,"0")+IFERROR(X124*H124,"0")</f>
        <v>42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360</v>
      </c>
      <c r="V304" s="46">
        <f>IFERROR(X165*H165,"0")+IFERROR(X166*H166,"0")+IFERROR(X167*H167,"0")+IFERROR(X171*H171,"0")+IFERROR(X172*H172,"0")</f>
        <v>84</v>
      </c>
      <c r="W304" s="46">
        <f>IFERROR(X178*H178,"0")+IFERROR(X179*H179,"0")+IFERROR(X180*H180,"0")</f>
        <v>33.6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0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404.20000000000005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825.59999999999991</v>
      </c>
      <c r="B307" s="60">
        <f>SUMPRODUCT(--(BB:BB="ПГП"),--(W:W="кор"),H:H,Y:Y)+SUMPRODUCT(--(BB:BB="ПГП"),--(W:W="кг"),Y:Y)</f>
        <v>1135.2399999999998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960,84"/>
        <filter val="12,00"/>
        <filter val="14,00"/>
        <filter val="152,20"/>
        <filter val="161,28"/>
        <filter val="18,00"/>
        <filter val="180,00"/>
        <filter val="2 164,59"/>
        <filter val="2 314,59"/>
        <filter val="240,00"/>
        <filter val="252,00"/>
        <filter val="28,00"/>
        <filter val="33,60"/>
        <filter val="36,00"/>
        <filter val="360,00"/>
        <filter val="42,00"/>
        <filter val="46,00"/>
        <filter val="48,00"/>
        <filter val="50,00"/>
        <filter val="50,40"/>
        <filter val="512,00"/>
        <filter val="53,76"/>
        <filter val="56,00"/>
        <filter val="6"/>
        <filter val="67,20"/>
        <filter val="70,00"/>
        <filter val="72,00"/>
        <filter val="84,00"/>
        <filter val="86,4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2024-11-29T12:23:42Z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