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259C8BE-FA0E-45D6-838B-051E35B747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Z594" i="1" s="1"/>
  <c r="P594" i="1"/>
  <c r="X592" i="1"/>
  <c r="X591" i="1"/>
  <c r="BO590" i="1"/>
  <c r="BM590" i="1"/>
  <c r="Y590" i="1"/>
  <c r="P590" i="1"/>
  <c r="BO589" i="1"/>
  <c r="BM589" i="1"/>
  <c r="Y589" i="1"/>
  <c r="BP589" i="1" s="1"/>
  <c r="P589" i="1"/>
  <c r="BP588" i="1"/>
  <c r="BO588" i="1"/>
  <c r="BN588" i="1"/>
  <c r="BM588" i="1"/>
  <c r="Z588" i="1"/>
  <c r="Y588" i="1"/>
  <c r="P588" i="1"/>
  <c r="X586" i="1"/>
  <c r="X585" i="1"/>
  <c r="BO584" i="1"/>
  <c r="BM584" i="1"/>
  <c r="Y584" i="1"/>
  <c r="P584" i="1"/>
  <c r="BO583" i="1"/>
  <c r="BM583" i="1"/>
  <c r="Y583" i="1"/>
  <c r="BP583" i="1" s="1"/>
  <c r="P583" i="1"/>
  <c r="BO582" i="1"/>
  <c r="BM582" i="1"/>
  <c r="Y582" i="1"/>
  <c r="P582" i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BP579" i="1" s="1"/>
  <c r="P579" i="1"/>
  <c r="BP578" i="1"/>
  <c r="BO578" i="1"/>
  <c r="BN578" i="1"/>
  <c r="BM578" i="1"/>
  <c r="Z578" i="1"/>
  <c r="Y578" i="1"/>
  <c r="P578" i="1"/>
  <c r="BO577" i="1"/>
  <c r="BM577" i="1"/>
  <c r="Y577" i="1"/>
  <c r="BP577" i="1" s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BP571" i="1" s="1"/>
  <c r="P571" i="1"/>
  <c r="BO570" i="1"/>
  <c r="BM570" i="1"/>
  <c r="Y570" i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BP565" i="1" s="1"/>
  <c r="P565" i="1"/>
  <c r="BO564" i="1"/>
  <c r="BM564" i="1"/>
  <c r="Y564" i="1"/>
  <c r="P564" i="1"/>
  <c r="BO563" i="1"/>
  <c r="BM563" i="1"/>
  <c r="Y563" i="1"/>
  <c r="BP563" i="1" s="1"/>
  <c r="P563" i="1"/>
  <c r="BO562" i="1"/>
  <c r="BM562" i="1"/>
  <c r="Y562" i="1"/>
  <c r="P562" i="1"/>
  <c r="BO561" i="1"/>
  <c r="BM561" i="1"/>
  <c r="Y561" i="1"/>
  <c r="BP561" i="1" s="1"/>
  <c r="P561" i="1"/>
  <c r="BO560" i="1"/>
  <c r="BM560" i="1"/>
  <c r="Y560" i="1"/>
  <c r="P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BP544" i="1" s="1"/>
  <c r="P544" i="1"/>
  <c r="BO543" i="1"/>
  <c r="BM543" i="1"/>
  <c r="Y543" i="1"/>
  <c r="P543" i="1"/>
  <c r="BO542" i="1"/>
  <c r="BM542" i="1"/>
  <c r="Y542" i="1"/>
  <c r="AA673" i="1" s="1"/>
  <c r="P542" i="1"/>
  <c r="X539" i="1"/>
  <c r="X538" i="1"/>
  <c r="BO537" i="1"/>
  <c r="BM537" i="1"/>
  <c r="Y537" i="1"/>
  <c r="Y538" i="1" s="1"/>
  <c r="P537" i="1"/>
  <c r="X535" i="1"/>
  <c r="X534" i="1"/>
  <c r="BO533" i="1"/>
  <c r="BM533" i="1"/>
  <c r="Y533" i="1"/>
  <c r="Y534" i="1" s="1"/>
  <c r="P533" i="1"/>
  <c r="X531" i="1"/>
  <c r="X530" i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BP516" i="1" s="1"/>
  <c r="P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Y513" i="1" s="1"/>
  <c r="P510" i="1"/>
  <c r="X508" i="1"/>
  <c r="X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X487" i="1"/>
  <c r="Y486" i="1"/>
  <c r="X486" i="1"/>
  <c r="BP485" i="1"/>
  <c r="BO485" i="1"/>
  <c r="BN485" i="1"/>
  <c r="BM485" i="1"/>
  <c r="Z485" i="1"/>
  <c r="Z486" i="1" s="1"/>
  <c r="Y485" i="1"/>
  <c r="P485" i="1"/>
  <c r="X481" i="1"/>
  <c r="Y480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Z480" i="1" s="1"/>
  <c r="Y478" i="1"/>
  <c r="Y481" i="1" s="1"/>
  <c r="P478" i="1"/>
  <c r="X476" i="1"/>
  <c r="X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BP471" i="1" s="1"/>
  <c r="BO470" i="1"/>
  <c r="BM470" i="1"/>
  <c r="Y470" i="1"/>
  <c r="BP470" i="1" s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Y466" i="1" s="1"/>
  <c r="P463" i="1"/>
  <c r="X461" i="1"/>
  <c r="X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Z441" i="1" s="1"/>
  <c r="BO440" i="1"/>
  <c r="BM440" i="1"/>
  <c r="Y440" i="1"/>
  <c r="BP440" i="1" s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X436" i="1"/>
  <c r="X435" i="1"/>
  <c r="BO434" i="1"/>
  <c r="BM434" i="1"/>
  <c r="Y434" i="1"/>
  <c r="BP434" i="1" s="1"/>
  <c r="P434" i="1"/>
  <c r="BO433" i="1"/>
  <c r="BM433" i="1"/>
  <c r="Y433" i="1"/>
  <c r="Y435" i="1" s="1"/>
  <c r="P433" i="1"/>
  <c r="X431" i="1"/>
  <c r="X430" i="1"/>
  <c r="BO429" i="1"/>
  <c r="BM429" i="1"/>
  <c r="Y429" i="1"/>
  <c r="BP429" i="1" s="1"/>
  <c r="P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Y404" i="1" s="1"/>
  <c r="P400" i="1"/>
  <c r="X398" i="1"/>
  <c r="X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BO393" i="1"/>
  <c r="BM393" i="1"/>
  <c r="Y393" i="1"/>
  <c r="Y398" i="1" s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O379" i="1"/>
  <c r="BM379" i="1"/>
  <c r="Y379" i="1"/>
  <c r="BP379" i="1" s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Y376" i="1" s="1"/>
  <c r="P371" i="1"/>
  <c r="X369" i="1"/>
  <c r="X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Y355" i="1" s="1"/>
  <c r="P354" i="1"/>
  <c r="X352" i="1"/>
  <c r="X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X347" i="1"/>
  <c r="Y346" i="1"/>
  <c r="X346" i="1"/>
  <c r="BP345" i="1"/>
  <c r="BO345" i="1"/>
  <c r="BN345" i="1"/>
  <c r="BM345" i="1"/>
  <c r="Z345" i="1"/>
  <c r="Z346" i="1" s="1"/>
  <c r="Y345" i="1"/>
  <c r="P345" i="1"/>
  <c r="X342" i="1"/>
  <c r="X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O673" i="1" s="1"/>
  <c r="P296" i="1"/>
  <c r="X293" i="1"/>
  <c r="X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K673" i="1" s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X242" i="1"/>
  <c r="X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X217" i="1"/>
  <c r="X216" i="1"/>
  <c r="BO215" i="1"/>
  <c r="BM215" i="1"/>
  <c r="Y215" i="1"/>
  <c r="BP215" i="1" s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Y188" i="1" s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Y182" i="1" s="1"/>
  <c r="P177" i="1"/>
  <c r="X175" i="1"/>
  <c r="X174" i="1"/>
  <c r="BO173" i="1"/>
  <c r="BM173" i="1"/>
  <c r="Y173" i="1"/>
  <c r="H673" i="1" s="1"/>
  <c r="P173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Y165" i="1" s="1"/>
  <c r="P162" i="1"/>
  <c r="X160" i="1"/>
  <c r="X159" i="1"/>
  <c r="BO158" i="1"/>
  <c r="BM158" i="1"/>
  <c r="Y158" i="1"/>
  <c r="BP158" i="1" s="1"/>
  <c r="P158" i="1"/>
  <c r="BO157" i="1"/>
  <c r="BM157" i="1"/>
  <c r="Y157" i="1"/>
  <c r="BP157" i="1" s="1"/>
  <c r="P157" i="1"/>
  <c r="X154" i="1"/>
  <c r="X153" i="1"/>
  <c r="BO152" i="1"/>
  <c r="BM152" i="1"/>
  <c r="Y152" i="1"/>
  <c r="BP152" i="1" s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Y107" i="1" s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P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Y91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Y83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Y279" i="1" l="1"/>
  <c r="Y278" i="1"/>
  <c r="BP277" i="1"/>
  <c r="BP282" i="1"/>
  <c r="BN282" i="1"/>
  <c r="Z282" i="1"/>
  <c r="BP312" i="1"/>
  <c r="BN312" i="1"/>
  <c r="Z312" i="1"/>
  <c r="BP374" i="1"/>
  <c r="BN374" i="1"/>
  <c r="Z374" i="1"/>
  <c r="BP412" i="1"/>
  <c r="BN412" i="1"/>
  <c r="Z412" i="1"/>
  <c r="BP454" i="1"/>
  <c r="BN454" i="1"/>
  <c r="Z454" i="1"/>
  <c r="BP469" i="1"/>
  <c r="BN469" i="1"/>
  <c r="Z469" i="1"/>
  <c r="BP493" i="1"/>
  <c r="BN493" i="1"/>
  <c r="Z493" i="1"/>
  <c r="BP515" i="1"/>
  <c r="BN515" i="1"/>
  <c r="Z515" i="1"/>
  <c r="BP562" i="1"/>
  <c r="BN562" i="1"/>
  <c r="Z562" i="1"/>
  <c r="BP582" i="1"/>
  <c r="BN582" i="1"/>
  <c r="Z582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B673" i="1"/>
  <c r="X665" i="1"/>
  <c r="X663" i="1"/>
  <c r="Y38" i="1"/>
  <c r="Z36" i="1"/>
  <c r="BN36" i="1"/>
  <c r="C673" i="1"/>
  <c r="Z60" i="1"/>
  <c r="BN60" i="1"/>
  <c r="D673" i="1"/>
  <c r="Z73" i="1"/>
  <c r="BN73" i="1"/>
  <c r="Z87" i="1"/>
  <c r="BN87" i="1"/>
  <c r="Z99" i="1"/>
  <c r="BN99" i="1"/>
  <c r="Z112" i="1"/>
  <c r="BN112" i="1"/>
  <c r="Y123" i="1"/>
  <c r="Z128" i="1"/>
  <c r="BN128" i="1"/>
  <c r="Z142" i="1"/>
  <c r="BN142" i="1"/>
  <c r="Z157" i="1"/>
  <c r="BN157" i="1"/>
  <c r="Z180" i="1"/>
  <c r="BN180" i="1"/>
  <c r="Z202" i="1"/>
  <c r="BN202" i="1"/>
  <c r="Z219" i="1"/>
  <c r="BN219" i="1"/>
  <c r="Z231" i="1"/>
  <c r="BN231" i="1"/>
  <c r="Z239" i="1"/>
  <c r="BN239" i="1"/>
  <c r="Y249" i="1"/>
  <c r="Z256" i="1"/>
  <c r="BN256" i="1"/>
  <c r="Z267" i="1"/>
  <c r="BN267" i="1"/>
  <c r="Z277" i="1"/>
  <c r="Z278" i="1" s="1"/>
  <c r="BN277" i="1"/>
  <c r="BP290" i="1"/>
  <c r="BN290" i="1"/>
  <c r="Z290" i="1"/>
  <c r="U673" i="1"/>
  <c r="BP362" i="1"/>
  <c r="BN362" i="1"/>
  <c r="Z362" i="1"/>
  <c r="BP387" i="1"/>
  <c r="BN387" i="1"/>
  <c r="Z387" i="1"/>
  <c r="BP426" i="1"/>
  <c r="BN426" i="1"/>
  <c r="Z426" i="1"/>
  <c r="BP468" i="1"/>
  <c r="BN468" i="1"/>
  <c r="Z468" i="1"/>
  <c r="BP472" i="1"/>
  <c r="BN472" i="1"/>
  <c r="Z472" i="1"/>
  <c r="BP501" i="1"/>
  <c r="BN501" i="1"/>
  <c r="Z501" i="1"/>
  <c r="BP545" i="1"/>
  <c r="BN545" i="1"/>
  <c r="Z545" i="1"/>
  <c r="BP572" i="1"/>
  <c r="BN572" i="1"/>
  <c r="Z572" i="1"/>
  <c r="BP619" i="1"/>
  <c r="BN619" i="1"/>
  <c r="Z619" i="1"/>
  <c r="BP621" i="1"/>
  <c r="BN621" i="1"/>
  <c r="Z621" i="1"/>
  <c r="BP623" i="1"/>
  <c r="BN623" i="1"/>
  <c r="Z623" i="1"/>
  <c r="Y390" i="1"/>
  <c r="Z673" i="1"/>
  <c r="Y530" i="1"/>
  <c r="Y274" i="1"/>
  <c r="BP265" i="1"/>
  <c r="BN265" i="1"/>
  <c r="Z265" i="1"/>
  <c r="BP273" i="1"/>
  <c r="BN273" i="1"/>
  <c r="Z273" i="1"/>
  <c r="BP288" i="1"/>
  <c r="BN288" i="1"/>
  <c r="Z288" i="1"/>
  <c r="BP310" i="1"/>
  <c r="BN310" i="1"/>
  <c r="Z310" i="1"/>
  <c r="BP360" i="1"/>
  <c r="BN360" i="1"/>
  <c r="Z360" i="1"/>
  <c r="BP372" i="1"/>
  <c r="BN372" i="1"/>
  <c r="Z372" i="1"/>
  <c r="BP383" i="1"/>
  <c r="BN383" i="1"/>
  <c r="Z383" i="1"/>
  <c r="BP401" i="1"/>
  <c r="BN401" i="1"/>
  <c r="Z401" i="1"/>
  <c r="BP424" i="1"/>
  <c r="BN424" i="1"/>
  <c r="Z424" i="1"/>
  <c r="Y460" i="1"/>
  <c r="BP452" i="1"/>
  <c r="BN452" i="1"/>
  <c r="Z452" i="1"/>
  <c r="BP464" i="1"/>
  <c r="BN464" i="1"/>
  <c r="Z464" i="1"/>
  <c r="BP491" i="1"/>
  <c r="BN491" i="1"/>
  <c r="Z491" i="1"/>
  <c r="X664" i="1"/>
  <c r="X666" i="1" s="1"/>
  <c r="X667" i="1"/>
  <c r="Z27" i="1"/>
  <c r="BN27" i="1"/>
  <c r="Z30" i="1"/>
  <c r="BN30" i="1"/>
  <c r="Z31" i="1"/>
  <c r="BN31" i="1"/>
  <c r="Z34" i="1"/>
  <c r="BN34" i="1"/>
  <c r="Z52" i="1"/>
  <c r="BN52" i="1"/>
  <c r="Z56" i="1"/>
  <c r="BN56" i="1"/>
  <c r="Y62" i="1"/>
  <c r="Z67" i="1"/>
  <c r="BN67" i="1"/>
  <c r="Z71" i="1"/>
  <c r="BN71" i="1"/>
  <c r="Z79" i="1"/>
  <c r="BN79" i="1"/>
  <c r="Z85" i="1"/>
  <c r="BN85" i="1"/>
  <c r="BP85" i="1"/>
  <c r="Z89" i="1"/>
  <c r="BN89" i="1"/>
  <c r="Y101" i="1"/>
  <c r="Z97" i="1"/>
  <c r="BN97" i="1"/>
  <c r="Z103" i="1"/>
  <c r="BN103" i="1"/>
  <c r="BP103" i="1"/>
  <c r="Z110" i="1"/>
  <c r="BN110" i="1"/>
  <c r="Z116" i="1"/>
  <c r="BN116" i="1"/>
  <c r="BP116" i="1"/>
  <c r="Z126" i="1"/>
  <c r="BN126" i="1"/>
  <c r="Z130" i="1"/>
  <c r="BN130" i="1"/>
  <c r="Y138" i="1"/>
  <c r="Z136" i="1"/>
  <c r="BN136" i="1"/>
  <c r="Y148" i="1"/>
  <c r="Z144" i="1"/>
  <c r="BN144" i="1"/>
  <c r="Z152" i="1"/>
  <c r="BN152" i="1"/>
  <c r="Z163" i="1"/>
  <c r="BN163" i="1"/>
  <c r="Y169" i="1"/>
  <c r="Z178" i="1"/>
  <c r="BN178" i="1"/>
  <c r="Z186" i="1"/>
  <c r="BN186" i="1"/>
  <c r="I673" i="1"/>
  <c r="Y206" i="1"/>
  <c r="Z200" i="1"/>
  <c r="BN200" i="1"/>
  <c r="Z204" i="1"/>
  <c r="BN204" i="1"/>
  <c r="Z215" i="1"/>
  <c r="BN215" i="1"/>
  <c r="Y227" i="1"/>
  <c r="Z221" i="1"/>
  <c r="BN221" i="1"/>
  <c r="Z225" i="1"/>
  <c r="BN225" i="1"/>
  <c r="Y241" i="1"/>
  <c r="Z233" i="1"/>
  <c r="BN233" i="1"/>
  <c r="Z237" i="1"/>
  <c r="BN237" i="1"/>
  <c r="Z245" i="1"/>
  <c r="BN245" i="1"/>
  <c r="Z254" i="1"/>
  <c r="BN254" i="1"/>
  <c r="BP258" i="1"/>
  <c r="BN258" i="1"/>
  <c r="Z258" i="1"/>
  <c r="BP269" i="1"/>
  <c r="BN269" i="1"/>
  <c r="Z269" i="1"/>
  <c r="BP284" i="1"/>
  <c r="BN284" i="1"/>
  <c r="Z284" i="1"/>
  <c r="BP302" i="1"/>
  <c r="BN302" i="1"/>
  <c r="Z302" i="1"/>
  <c r="BP303" i="1"/>
  <c r="BN303" i="1"/>
  <c r="Z303" i="1"/>
  <c r="BP340" i="1"/>
  <c r="BN340" i="1"/>
  <c r="Z340" i="1"/>
  <c r="BP364" i="1"/>
  <c r="BN364" i="1"/>
  <c r="Z364" i="1"/>
  <c r="Y384" i="1"/>
  <c r="BP378" i="1"/>
  <c r="BN378" i="1"/>
  <c r="Z378" i="1"/>
  <c r="BP389" i="1"/>
  <c r="BN389" i="1"/>
  <c r="Z389" i="1"/>
  <c r="W673" i="1"/>
  <c r="BP420" i="1"/>
  <c r="BN420" i="1"/>
  <c r="Z420" i="1"/>
  <c r="BP428" i="1"/>
  <c r="BN428" i="1"/>
  <c r="Z428" i="1"/>
  <c r="BP456" i="1"/>
  <c r="BN456" i="1"/>
  <c r="Z456" i="1"/>
  <c r="BP474" i="1"/>
  <c r="BN474" i="1"/>
  <c r="Z474" i="1"/>
  <c r="BP495" i="1"/>
  <c r="BN495" i="1"/>
  <c r="Z495" i="1"/>
  <c r="BP503" i="1"/>
  <c r="BN503" i="1"/>
  <c r="Z503" i="1"/>
  <c r="BP526" i="1"/>
  <c r="BN526" i="1"/>
  <c r="Z526" i="1"/>
  <c r="Y552" i="1"/>
  <c r="Y551" i="1"/>
  <c r="BP550" i="1"/>
  <c r="BN550" i="1"/>
  <c r="Z550" i="1"/>
  <c r="Z551" i="1" s="1"/>
  <c r="Y567" i="1"/>
  <c r="BP556" i="1"/>
  <c r="BN556" i="1"/>
  <c r="Z556" i="1"/>
  <c r="BP564" i="1"/>
  <c r="BN564" i="1"/>
  <c r="Z564" i="1"/>
  <c r="Y586" i="1"/>
  <c r="BP576" i="1"/>
  <c r="BN576" i="1"/>
  <c r="Z576" i="1"/>
  <c r="BP584" i="1"/>
  <c r="BN584" i="1"/>
  <c r="Z584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293" i="1"/>
  <c r="Y351" i="1"/>
  <c r="Y391" i="1"/>
  <c r="V673" i="1"/>
  <c r="Y415" i="1"/>
  <c r="Y442" i="1"/>
  <c r="Y476" i="1"/>
  <c r="Y507" i="1"/>
  <c r="BP499" i="1"/>
  <c r="BN499" i="1"/>
  <c r="Z499" i="1"/>
  <c r="BP511" i="1"/>
  <c r="BN511" i="1"/>
  <c r="Z511" i="1"/>
  <c r="BP543" i="1"/>
  <c r="BN543" i="1"/>
  <c r="Z543" i="1"/>
  <c r="BP560" i="1"/>
  <c r="BN560" i="1"/>
  <c r="Z560" i="1"/>
  <c r="Y574" i="1"/>
  <c r="BP570" i="1"/>
  <c r="BN570" i="1"/>
  <c r="Z570" i="1"/>
  <c r="BP580" i="1"/>
  <c r="BN580" i="1"/>
  <c r="Z580" i="1"/>
  <c r="BP590" i="1"/>
  <c r="BN590" i="1"/>
  <c r="Z590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517" i="1"/>
  <c r="Y592" i="1"/>
  <c r="H9" i="1"/>
  <c r="A10" i="1"/>
  <c r="Y24" i="1"/>
  <c r="Y39" i="1"/>
  <c r="Y43" i="1"/>
  <c r="Y47" i="1"/>
  <c r="Y57" i="1"/>
  <c r="Y63" i="1"/>
  <c r="Y76" i="1"/>
  <c r="Y82" i="1"/>
  <c r="Y92" i="1"/>
  <c r="Y100" i="1"/>
  <c r="Y106" i="1"/>
  <c r="Y113" i="1"/>
  <c r="Y122" i="1"/>
  <c r="Y131" i="1"/>
  <c r="Y139" i="1"/>
  <c r="Y149" i="1"/>
  <c r="Y153" i="1"/>
  <c r="Y160" i="1"/>
  <c r="Y164" i="1"/>
  <c r="Y170" i="1"/>
  <c r="Y175" i="1"/>
  <c r="Y183" i="1"/>
  <c r="Y189" i="1"/>
  <c r="Y195" i="1"/>
  <c r="Y205" i="1"/>
  <c r="Y212" i="1"/>
  <c r="Y216" i="1"/>
  <c r="Y228" i="1"/>
  <c r="Y242" i="1"/>
  <c r="Y250" i="1"/>
  <c r="Y261" i="1"/>
  <c r="Y298" i="1"/>
  <c r="P673" i="1"/>
  <c r="Y305" i="1"/>
  <c r="Y304" i="1"/>
  <c r="BP309" i="1"/>
  <c r="BN309" i="1"/>
  <c r="Z309" i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Y341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1" i="1"/>
  <c r="Z62" i="1" s="1"/>
  <c r="BN61" i="1"/>
  <c r="Z66" i="1"/>
  <c r="BN66" i="1"/>
  <c r="BP66" i="1"/>
  <c r="Z68" i="1"/>
  <c r="BN68" i="1"/>
  <c r="Z70" i="1"/>
  <c r="BN70" i="1"/>
  <c r="Z72" i="1"/>
  <c r="BN72" i="1"/>
  <c r="Z74" i="1"/>
  <c r="BN74" i="1"/>
  <c r="Y75" i="1"/>
  <c r="Z78" i="1"/>
  <c r="BN78" i="1"/>
  <c r="BP78" i="1"/>
  <c r="Z80" i="1"/>
  <c r="BN80" i="1"/>
  <c r="Z86" i="1"/>
  <c r="BN86" i="1"/>
  <c r="Z88" i="1"/>
  <c r="BN88" i="1"/>
  <c r="Z90" i="1"/>
  <c r="BN90" i="1"/>
  <c r="Z94" i="1"/>
  <c r="BN94" i="1"/>
  <c r="BP94" i="1"/>
  <c r="Z96" i="1"/>
  <c r="BN96" i="1"/>
  <c r="Z98" i="1"/>
  <c r="BN98" i="1"/>
  <c r="Z104" i="1"/>
  <c r="Z106" i="1" s="1"/>
  <c r="BN104" i="1"/>
  <c r="E673" i="1"/>
  <c r="Z111" i="1"/>
  <c r="Z113" i="1" s="1"/>
  <c r="BN111" i="1"/>
  <c r="Y114" i="1"/>
  <c r="Z117" i="1"/>
  <c r="BN117" i="1"/>
  <c r="Z119" i="1"/>
  <c r="BN119" i="1"/>
  <c r="Z120" i="1"/>
  <c r="BN120" i="1"/>
  <c r="F673" i="1"/>
  <c r="Z127" i="1"/>
  <c r="BN127" i="1"/>
  <c r="Z129" i="1"/>
  <c r="BN129" i="1"/>
  <c r="Y132" i="1"/>
  <c r="Z135" i="1"/>
  <c r="BN135" i="1"/>
  <c r="Z137" i="1"/>
  <c r="BN137" i="1"/>
  <c r="Z141" i="1"/>
  <c r="BN141" i="1"/>
  <c r="BP141" i="1"/>
  <c r="Z143" i="1"/>
  <c r="BN143" i="1"/>
  <c r="Z145" i="1"/>
  <c r="BN145" i="1"/>
  <c r="Z147" i="1"/>
  <c r="BN147" i="1"/>
  <c r="Z151" i="1"/>
  <c r="BN151" i="1"/>
  <c r="BP151" i="1"/>
  <c r="G673" i="1"/>
  <c r="Z158" i="1"/>
  <c r="Z159" i="1" s="1"/>
  <c r="BN158" i="1"/>
  <c r="Y159" i="1"/>
  <c r="Z162" i="1"/>
  <c r="Z164" i="1" s="1"/>
  <c r="BN162" i="1"/>
  <c r="BP162" i="1"/>
  <c r="Z168" i="1"/>
  <c r="Z169" i="1" s="1"/>
  <c r="BN168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Z185" i="1"/>
  <c r="BN185" i="1"/>
  <c r="BP185" i="1"/>
  <c r="Z187" i="1"/>
  <c r="BN187" i="1"/>
  <c r="Z193" i="1"/>
  <c r="Z194" i="1" s="1"/>
  <c r="BN193" i="1"/>
  <c r="BP193" i="1"/>
  <c r="Y194" i="1"/>
  <c r="Z197" i="1"/>
  <c r="BN197" i="1"/>
  <c r="BP197" i="1"/>
  <c r="Z199" i="1"/>
  <c r="BN199" i="1"/>
  <c r="Z201" i="1"/>
  <c r="BN201" i="1"/>
  <c r="Z203" i="1"/>
  <c r="BN203" i="1"/>
  <c r="J673" i="1"/>
  <c r="Z210" i="1"/>
  <c r="Z211" i="1" s="1"/>
  <c r="BN210" i="1"/>
  <c r="Y211" i="1"/>
  <c r="Z214" i="1"/>
  <c r="BN214" i="1"/>
  <c r="BP214" i="1"/>
  <c r="Z220" i="1"/>
  <c r="BN220" i="1"/>
  <c r="Z222" i="1"/>
  <c r="BN222" i="1"/>
  <c r="Z224" i="1"/>
  <c r="BN224" i="1"/>
  <c r="Z226" i="1"/>
  <c r="BN226" i="1"/>
  <c r="Z230" i="1"/>
  <c r="BN230" i="1"/>
  <c r="BP230" i="1"/>
  <c r="Z232" i="1"/>
  <c r="BN232" i="1"/>
  <c r="Z234" i="1"/>
  <c r="BN234" i="1"/>
  <c r="Z236" i="1"/>
  <c r="BN236" i="1"/>
  <c r="Z238" i="1"/>
  <c r="BN238" i="1"/>
  <c r="Z240" i="1"/>
  <c r="BN240" i="1"/>
  <c r="Z244" i="1"/>
  <c r="BN244" i="1"/>
  <c r="BP244" i="1"/>
  <c r="Z246" i="1"/>
  <c r="BN246" i="1"/>
  <c r="Z248" i="1"/>
  <c r="BN248" i="1"/>
  <c r="Z253" i="1"/>
  <c r="BN253" i="1"/>
  <c r="BP253" i="1"/>
  <c r="Z255" i="1"/>
  <c r="BN255" i="1"/>
  <c r="Z257" i="1"/>
  <c r="BN257" i="1"/>
  <c r="Z259" i="1"/>
  <c r="BN259" i="1"/>
  <c r="Y262" i="1"/>
  <c r="L673" i="1"/>
  <c r="Z266" i="1"/>
  <c r="BN266" i="1"/>
  <c r="Z268" i="1"/>
  <c r="BN268" i="1"/>
  <c r="Z270" i="1"/>
  <c r="BN270" i="1"/>
  <c r="Z272" i="1"/>
  <c r="BN272" i="1"/>
  <c r="Y275" i="1"/>
  <c r="M673" i="1"/>
  <c r="Z283" i="1"/>
  <c r="BN283" i="1"/>
  <c r="Z285" i="1"/>
  <c r="BN285" i="1"/>
  <c r="Z287" i="1"/>
  <c r="BN287" i="1"/>
  <c r="Z289" i="1"/>
  <c r="BN289" i="1"/>
  <c r="Z291" i="1"/>
  <c r="BN291" i="1"/>
  <c r="Y292" i="1"/>
  <c r="Z296" i="1"/>
  <c r="Z297" i="1" s="1"/>
  <c r="BN296" i="1"/>
  <c r="BP296" i="1"/>
  <c r="Y297" i="1"/>
  <c r="Z301" i="1"/>
  <c r="BN301" i="1"/>
  <c r="BP301" i="1"/>
  <c r="BP311" i="1"/>
  <c r="BN311" i="1"/>
  <c r="Z311" i="1"/>
  <c r="Y352" i="1"/>
  <c r="Y356" i="1"/>
  <c r="Y369" i="1"/>
  <c r="Y375" i="1"/>
  <c r="Z380" i="1"/>
  <c r="BN380" i="1"/>
  <c r="Z382" i="1"/>
  <c r="BN382" i="1"/>
  <c r="Y385" i="1"/>
  <c r="Z388" i="1"/>
  <c r="Z390" i="1" s="1"/>
  <c r="BN388" i="1"/>
  <c r="BP388" i="1"/>
  <c r="Z393" i="1"/>
  <c r="BN393" i="1"/>
  <c r="BP393" i="1"/>
  <c r="Z394" i="1"/>
  <c r="BN394" i="1"/>
  <c r="Z396" i="1"/>
  <c r="BN396" i="1"/>
  <c r="Y397" i="1"/>
  <c r="Z400" i="1"/>
  <c r="BN400" i="1"/>
  <c r="BP400" i="1"/>
  <c r="Z402" i="1"/>
  <c r="BN402" i="1"/>
  <c r="Y403" i="1"/>
  <c r="Z407" i="1"/>
  <c r="Z408" i="1" s="1"/>
  <c r="BN407" i="1"/>
  <c r="BP407" i="1"/>
  <c r="Y408" i="1"/>
  <c r="Z411" i="1"/>
  <c r="BN411" i="1"/>
  <c r="BP411" i="1"/>
  <c r="Z413" i="1"/>
  <c r="BN413" i="1"/>
  <c r="Y414" i="1"/>
  <c r="Z419" i="1"/>
  <c r="BN419" i="1"/>
  <c r="BP419" i="1"/>
  <c r="Z421" i="1"/>
  <c r="BN421" i="1"/>
  <c r="Z423" i="1"/>
  <c r="BN423" i="1"/>
  <c r="Z425" i="1"/>
  <c r="BN425" i="1"/>
  <c r="Z427" i="1"/>
  <c r="BN427" i="1"/>
  <c r="Z429" i="1"/>
  <c r="BN429" i="1"/>
  <c r="Y430" i="1"/>
  <c r="Z433" i="1"/>
  <c r="BN433" i="1"/>
  <c r="BP433" i="1"/>
  <c r="Y436" i="1"/>
  <c r="Z440" i="1"/>
  <c r="Z442" i="1" s="1"/>
  <c r="BN440" i="1"/>
  <c r="Y443" i="1"/>
  <c r="Y449" i="1"/>
  <c r="BP445" i="1"/>
  <c r="BN445" i="1"/>
  <c r="Z445" i="1"/>
  <c r="Z448" i="1" s="1"/>
  <c r="BP455" i="1"/>
  <c r="BN455" i="1"/>
  <c r="Z455" i="1"/>
  <c r="Q673" i="1"/>
  <c r="Y314" i="1"/>
  <c r="T673" i="1"/>
  <c r="Y347" i="1"/>
  <c r="Z350" i="1"/>
  <c r="Z351" i="1" s="1"/>
  <c r="BN350" i="1"/>
  <c r="Z354" i="1"/>
  <c r="Z355" i="1" s="1"/>
  <c r="BN354" i="1"/>
  <c r="BP354" i="1"/>
  <c r="Z359" i="1"/>
  <c r="BN359" i="1"/>
  <c r="BP359" i="1"/>
  <c r="Z361" i="1"/>
  <c r="BN361" i="1"/>
  <c r="Z363" i="1"/>
  <c r="BN363" i="1"/>
  <c r="Z365" i="1"/>
  <c r="BN365" i="1"/>
  <c r="Z367" i="1"/>
  <c r="BN367" i="1"/>
  <c r="Y368" i="1"/>
  <c r="Z371" i="1"/>
  <c r="BN371" i="1"/>
  <c r="BP371" i="1"/>
  <c r="Z373" i="1"/>
  <c r="BN373" i="1"/>
  <c r="Z379" i="1"/>
  <c r="BN379" i="1"/>
  <c r="Y409" i="1"/>
  <c r="Y431" i="1"/>
  <c r="Z434" i="1"/>
  <c r="BN434" i="1"/>
  <c r="BP441" i="1"/>
  <c r="BN441" i="1"/>
  <c r="Y448" i="1"/>
  <c r="BP453" i="1"/>
  <c r="BN453" i="1"/>
  <c r="Z453" i="1"/>
  <c r="Y461" i="1"/>
  <c r="BP457" i="1"/>
  <c r="BN457" i="1"/>
  <c r="Z457" i="1"/>
  <c r="Y465" i="1"/>
  <c r="Y475" i="1"/>
  <c r="Y508" i="1"/>
  <c r="Y512" i="1"/>
  <c r="Y518" i="1"/>
  <c r="Y523" i="1"/>
  <c r="Y531" i="1"/>
  <c r="Y535" i="1"/>
  <c r="Y539" i="1"/>
  <c r="Y546" i="1"/>
  <c r="Y573" i="1"/>
  <c r="Y585" i="1"/>
  <c r="Y591" i="1"/>
  <c r="BP612" i="1"/>
  <c r="BN612" i="1"/>
  <c r="Z612" i="1"/>
  <c r="BP614" i="1"/>
  <c r="BN614" i="1"/>
  <c r="Z614" i="1"/>
  <c r="Y616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X673" i="1"/>
  <c r="AB673" i="1"/>
  <c r="Z459" i="1"/>
  <c r="Z460" i="1" s="1"/>
  <c r="BN459" i="1"/>
  <c r="Z463" i="1"/>
  <c r="Z465" i="1" s="1"/>
  <c r="BN463" i="1"/>
  <c r="BP463" i="1"/>
  <c r="Z470" i="1"/>
  <c r="BN470" i="1"/>
  <c r="Z471" i="1"/>
  <c r="BN471" i="1"/>
  <c r="Z473" i="1"/>
  <c r="BN473" i="1"/>
  <c r="Y673" i="1"/>
  <c r="Y487" i="1"/>
  <c r="Z490" i="1"/>
  <c r="BN490" i="1"/>
  <c r="Z492" i="1"/>
  <c r="BN492" i="1"/>
  <c r="Z494" i="1"/>
  <c r="BN494" i="1"/>
  <c r="Z496" i="1"/>
  <c r="BN496" i="1"/>
  <c r="Z498" i="1"/>
  <c r="BN498" i="1"/>
  <c r="Z500" i="1"/>
  <c r="BN500" i="1"/>
  <c r="Z502" i="1"/>
  <c r="BN502" i="1"/>
  <c r="Z504" i="1"/>
  <c r="BN504" i="1"/>
  <c r="Z506" i="1"/>
  <c r="BN506" i="1"/>
  <c r="Z510" i="1"/>
  <c r="BN510" i="1"/>
  <c r="BP510" i="1"/>
  <c r="Z516" i="1"/>
  <c r="Z517" i="1" s="1"/>
  <c r="BN516" i="1"/>
  <c r="Z521" i="1"/>
  <c r="Z522" i="1" s="1"/>
  <c r="BN521" i="1"/>
  <c r="BP521" i="1"/>
  <c r="Y522" i="1"/>
  <c r="Z525" i="1"/>
  <c r="BN525" i="1"/>
  <c r="BP525" i="1"/>
  <c r="Z527" i="1"/>
  <c r="BN527" i="1"/>
  <c r="Z529" i="1"/>
  <c r="BN529" i="1"/>
  <c r="Z533" i="1"/>
  <c r="Z534" i="1" s="1"/>
  <c r="BN533" i="1"/>
  <c r="BP533" i="1"/>
  <c r="Z537" i="1"/>
  <c r="Z538" i="1" s="1"/>
  <c r="BN537" i="1"/>
  <c r="BP537" i="1"/>
  <c r="Z542" i="1"/>
  <c r="BN542" i="1"/>
  <c r="BP542" i="1"/>
  <c r="Z544" i="1"/>
  <c r="BN544" i="1"/>
  <c r="Y547" i="1"/>
  <c r="AC673" i="1"/>
  <c r="Z557" i="1"/>
  <c r="BN557" i="1"/>
  <c r="Z559" i="1"/>
  <c r="BN559" i="1"/>
  <c r="Z561" i="1"/>
  <c r="BN561" i="1"/>
  <c r="Z563" i="1"/>
  <c r="BN563" i="1"/>
  <c r="Z565" i="1"/>
  <c r="BN565" i="1"/>
  <c r="Y568" i="1"/>
  <c r="Z571" i="1"/>
  <c r="BN571" i="1"/>
  <c r="Z577" i="1"/>
  <c r="BN577" i="1"/>
  <c r="Z579" i="1"/>
  <c r="BN579" i="1"/>
  <c r="Z581" i="1"/>
  <c r="BN581" i="1"/>
  <c r="Z583" i="1"/>
  <c r="BN583" i="1"/>
  <c r="Z589" i="1"/>
  <c r="BN589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Z649" i="1" s="1"/>
  <c r="AD673" i="1"/>
  <c r="Z625" i="1" l="1"/>
  <c r="Z591" i="1"/>
  <c r="Z573" i="1"/>
  <c r="Z512" i="1"/>
  <c r="Z375" i="1"/>
  <c r="Z368" i="1"/>
  <c r="Z249" i="1"/>
  <c r="Z216" i="1"/>
  <c r="Z188" i="1"/>
  <c r="Z148" i="1"/>
  <c r="Z82" i="1"/>
  <c r="Z75" i="1"/>
  <c r="Z57" i="1"/>
  <c r="Z567" i="1"/>
  <c r="Z292" i="1"/>
  <c r="Z274" i="1"/>
  <c r="Z138" i="1"/>
  <c r="Z122" i="1"/>
  <c r="Z314" i="1"/>
  <c r="Z643" i="1"/>
  <c r="Z608" i="1"/>
  <c r="Z615" i="1"/>
  <c r="Z585" i="1"/>
  <c r="Z546" i="1"/>
  <c r="Z507" i="1"/>
  <c r="Z475" i="1"/>
  <c r="Z384" i="1"/>
  <c r="Z435" i="1"/>
  <c r="Z430" i="1"/>
  <c r="Z414" i="1"/>
  <c r="Z403" i="1"/>
  <c r="Z397" i="1"/>
  <c r="Z304" i="1"/>
  <c r="Z227" i="1"/>
  <c r="Z153" i="1"/>
  <c r="Z131" i="1"/>
  <c r="Z91" i="1"/>
  <c r="Z341" i="1"/>
  <c r="Z530" i="1"/>
  <c r="Z261" i="1"/>
  <c r="Z241" i="1"/>
  <c r="Z205" i="1"/>
  <c r="Z182" i="1"/>
  <c r="Z100" i="1"/>
  <c r="Z38" i="1"/>
  <c r="Y665" i="1"/>
  <c r="Z636" i="1"/>
  <c r="Y667" i="1"/>
  <c r="Y664" i="1"/>
  <c r="Y663" i="1"/>
  <c r="Y666" i="1" l="1"/>
  <c r="Z668" i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<sst xmlns="http://schemas.openxmlformats.org/spreadsheetml/2006/main" count="3126" uniqueCount="1078">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</sst>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1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84" t="s">
        <v>0</v>
      </c>
      <c r="E1" s="823"/>
      <c r="F1" s="823"/>
      <c r="G1" s="12" t="s">
        <v>1</v>
      </c>
      <c r="H1" s="884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9"/>
      <c r="Q3" s="789"/>
      <c r="R3" s="789"/>
      <c r="S3" s="789"/>
      <c r="T3" s="789"/>
      <c r="U3" s="789"/>
      <c r="V3" s="789"/>
      <c r="W3" s="789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18" t="s">
        <v>8</v>
      </c>
      <c r="B5" s="919"/>
      <c r="C5" s="920"/>
      <c r="D5" s="888"/>
      <c r="E5" s="889"/>
      <c r="F5" s="1183" t="s">
        <v>9</v>
      </c>
      <c r="G5" s="920"/>
      <c r="H5" s="888" t="s">
        <v>1077</v>
      </c>
      <c r="I5" s="1091"/>
      <c r="J5" s="1091"/>
      <c r="K5" s="1091"/>
      <c r="L5" s="1091"/>
      <c r="M5" s="889"/>
      <c r="N5" s="58"/>
      <c r="P5" s="24" t="s">
        <v>10</v>
      </c>
      <c r="Q5" s="1175">
        <v>45628</v>
      </c>
      <c r="R5" s="917"/>
      <c r="T5" s="985" t="s">
        <v>11</v>
      </c>
      <c r="U5" s="984"/>
      <c r="V5" s="986" t="s">
        <v>12</v>
      </c>
      <c r="W5" s="917"/>
      <c r="AB5" s="51"/>
      <c r="AC5" s="51"/>
      <c r="AD5" s="51"/>
      <c r="AE5" s="51"/>
    </row>
    <row r="6" spans="1:32" s="771" customFormat="1" ht="24" customHeight="1" x14ac:dyDescent="0.2">
      <c r="A6" s="918" t="s">
        <v>13</v>
      </c>
      <c r="B6" s="919"/>
      <c r="C6" s="920"/>
      <c r="D6" s="1095" t="s">
        <v>14</v>
      </c>
      <c r="E6" s="1096"/>
      <c r="F6" s="1096"/>
      <c r="G6" s="1096"/>
      <c r="H6" s="1096"/>
      <c r="I6" s="1096"/>
      <c r="J6" s="1096"/>
      <c r="K6" s="1096"/>
      <c r="L6" s="1096"/>
      <c r="M6" s="917"/>
      <c r="N6" s="59"/>
      <c r="P6" s="24" t="s">
        <v>15</v>
      </c>
      <c r="Q6" s="1184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1013" t="s">
        <v>16</v>
      </c>
      <c r="U6" s="984"/>
      <c r="V6" s="1015" t="s">
        <v>17</v>
      </c>
      <c r="W6" s="794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3" t="str">
        <f>IFERROR(VLOOKUP(DeliveryAddress,Table,3,0),1)</f>
        <v>1</v>
      </c>
      <c r="E7" s="864"/>
      <c r="F7" s="864"/>
      <c r="G7" s="864"/>
      <c r="H7" s="864"/>
      <c r="I7" s="864"/>
      <c r="J7" s="864"/>
      <c r="K7" s="864"/>
      <c r="L7" s="864"/>
      <c r="M7" s="865"/>
      <c r="N7" s="60"/>
      <c r="P7" s="24"/>
      <c r="Q7" s="42"/>
      <c r="R7" s="42"/>
      <c r="T7" s="789"/>
      <c r="U7" s="984"/>
      <c r="V7" s="1016"/>
      <c r="W7" s="1017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86"/>
      <c r="C8" s="787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56">
        <v>0.45833333333333331</v>
      </c>
      <c r="R8" s="865"/>
      <c r="T8" s="789"/>
      <c r="U8" s="984"/>
      <c r="V8" s="1016"/>
      <c r="W8" s="1017"/>
      <c r="AB8" s="51"/>
      <c r="AC8" s="51"/>
      <c r="AD8" s="51"/>
      <c r="AE8" s="51"/>
    </row>
    <row r="9" spans="1:32" s="771" customFormat="1" ht="39.950000000000003" customHeight="1" x14ac:dyDescent="0.2">
      <c r="A9" s="10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07"/>
      <c r="E9" s="782"/>
      <c r="F9" s="10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31"/>
      <c r="R9" s="932"/>
      <c r="T9" s="789"/>
      <c r="U9" s="984"/>
      <c r="V9" s="1018"/>
      <c r="W9" s="101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10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07"/>
      <c r="E10" s="782"/>
      <c r="F10" s="10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79" t="str">
        <f>IFERROR(VLOOKUP($D$10,Proxy,2,FALSE),"")</f>
        <v/>
      </c>
      <c r="I10" s="789"/>
      <c r="J10" s="789"/>
      <c r="K10" s="789"/>
      <c r="L10" s="789"/>
      <c r="M10" s="789"/>
      <c r="N10" s="770"/>
      <c r="P10" s="26" t="s">
        <v>22</v>
      </c>
      <c r="Q10" s="1011"/>
      <c r="R10" s="1012"/>
      <c r="U10" s="24" t="s">
        <v>23</v>
      </c>
      <c r="V10" s="793" t="s">
        <v>24</v>
      </c>
      <c r="W10" s="794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6"/>
      <c r="R11" s="917"/>
      <c r="U11" s="24" t="s">
        <v>27</v>
      </c>
      <c r="V11" s="1168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54" t="s">
        <v>29</v>
      </c>
      <c r="B12" s="919"/>
      <c r="C12" s="919"/>
      <c r="D12" s="919"/>
      <c r="E12" s="919"/>
      <c r="F12" s="919"/>
      <c r="G12" s="919"/>
      <c r="H12" s="919"/>
      <c r="I12" s="919"/>
      <c r="J12" s="919"/>
      <c r="K12" s="919"/>
      <c r="L12" s="919"/>
      <c r="M12" s="920"/>
      <c r="N12" s="62"/>
      <c r="P12" s="24" t="s">
        <v>30</v>
      </c>
      <c r="Q12" s="956"/>
      <c r="R12" s="865"/>
      <c r="S12" s="23"/>
      <c r="U12" s="24"/>
      <c r="V12" s="823"/>
      <c r="W12" s="789"/>
      <c r="AB12" s="51"/>
      <c r="AC12" s="51"/>
      <c r="AD12" s="51"/>
      <c r="AE12" s="51"/>
    </row>
    <row r="13" spans="1:32" s="771" customFormat="1" ht="23.25" customHeight="1" x14ac:dyDescent="0.2">
      <c r="A13" s="954" t="s">
        <v>31</v>
      </c>
      <c r="B13" s="919"/>
      <c r="C13" s="919"/>
      <c r="D13" s="919"/>
      <c r="E13" s="919"/>
      <c r="F13" s="919"/>
      <c r="G13" s="919"/>
      <c r="H13" s="919"/>
      <c r="I13" s="919"/>
      <c r="J13" s="919"/>
      <c r="K13" s="919"/>
      <c r="L13" s="919"/>
      <c r="M13" s="920"/>
      <c r="N13" s="62"/>
      <c r="O13" s="26"/>
      <c r="P13" s="26" t="s">
        <v>32</v>
      </c>
      <c r="Q13" s="1168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54" t="s">
        <v>33</v>
      </c>
      <c r="B14" s="919"/>
      <c r="C14" s="919"/>
      <c r="D14" s="919"/>
      <c r="E14" s="919"/>
      <c r="F14" s="919"/>
      <c r="G14" s="919"/>
      <c r="H14" s="919"/>
      <c r="I14" s="919"/>
      <c r="J14" s="919"/>
      <c r="K14" s="919"/>
      <c r="L14" s="919"/>
      <c r="M14" s="92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999" t="s">
        <v>34</v>
      </c>
      <c r="B15" s="919"/>
      <c r="C15" s="919"/>
      <c r="D15" s="919"/>
      <c r="E15" s="919"/>
      <c r="F15" s="919"/>
      <c r="G15" s="919"/>
      <c r="H15" s="919"/>
      <c r="I15" s="919"/>
      <c r="J15" s="919"/>
      <c r="K15" s="919"/>
      <c r="L15" s="919"/>
      <c r="M15" s="920"/>
      <c r="N15" s="63"/>
      <c r="P15" s="1009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10"/>
      <c r="Q16" s="1010"/>
      <c r="R16" s="1010"/>
      <c r="S16" s="1010"/>
      <c r="T16" s="10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7" t="s">
        <v>36</v>
      </c>
      <c r="B17" s="797" t="s">
        <v>37</v>
      </c>
      <c r="C17" s="961" t="s">
        <v>38</v>
      </c>
      <c r="D17" s="797" t="s">
        <v>39</v>
      </c>
      <c r="E17" s="895"/>
      <c r="F17" s="797" t="s">
        <v>40</v>
      </c>
      <c r="G17" s="797" t="s">
        <v>41</v>
      </c>
      <c r="H17" s="797" t="s">
        <v>42</v>
      </c>
      <c r="I17" s="797" t="s">
        <v>43</v>
      </c>
      <c r="J17" s="797" t="s">
        <v>44</v>
      </c>
      <c r="K17" s="797" t="s">
        <v>45</v>
      </c>
      <c r="L17" s="797" t="s">
        <v>46</v>
      </c>
      <c r="M17" s="797" t="s">
        <v>47</v>
      </c>
      <c r="N17" s="797" t="s">
        <v>48</v>
      </c>
      <c r="O17" s="797" t="s">
        <v>49</v>
      </c>
      <c r="P17" s="797" t="s">
        <v>50</v>
      </c>
      <c r="Q17" s="894"/>
      <c r="R17" s="894"/>
      <c r="S17" s="894"/>
      <c r="T17" s="895"/>
      <c r="U17" s="1210" t="s">
        <v>51</v>
      </c>
      <c r="V17" s="920"/>
      <c r="W17" s="797" t="s">
        <v>52</v>
      </c>
      <c r="X17" s="797" t="s">
        <v>53</v>
      </c>
      <c r="Y17" s="1208" t="s">
        <v>54</v>
      </c>
      <c r="Z17" s="1099" t="s">
        <v>55</v>
      </c>
      <c r="AA17" s="1077" t="s">
        <v>56</v>
      </c>
      <c r="AB17" s="1077" t="s">
        <v>57</v>
      </c>
      <c r="AC17" s="1077" t="s">
        <v>58</v>
      </c>
      <c r="AD17" s="1077" t="s">
        <v>59</v>
      </c>
      <c r="AE17" s="1138"/>
      <c r="AF17" s="1139"/>
      <c r="AG17" s="66"/>
      <c r="BD17" s="65" t="s">
        <v>60</v>
      </c>
    </row>
    <row r="18" spans="1:68" ht="14.25" customHeight="1" x14ac:dyDescent="0.2">
      <c r="A18" s="798"/>
      <c r="B18" s="798"/>
      <c r="C18" s="798"/>
      <c r="D18" s="896"/>
      <c r="E18" s="898"/>
      <c r="F18" s="798"/>
      <c r="G18" s="798"/>
      <c r="H18" s="798"/>
      <c r="I18" s="798"/>
      <c r="J18" s="798"/>
      <c r="K18" s="798"/>
      <c r="L18" s="798"/>
      <c r="M18" s="798"/>
      <c r="N18" s="798"/>
      <c r="O18" s="798"/>
      <c r="P18" s="896"/>
      <c r="Q18" s="897"/>
      <c r="R18" s="897"/>
      <c r="S18" s="897"/>
      <c r="T18" s="898"/>
      <c r="U18" s="67" t="s">
        <v>61</v>
      </c>
      <c r="V18" s="67" t="s">
        <v>62</v>
      </c>
      <c r="W18" s="798"/>
      <c r="X18" s="798"/>
      <c r="Y18" s="1209"/>
      <c r="Z18" s="1100"/>
      <c r="AA18" s="1078"/>
      <c r="AB18" s="1078"/>
      <c r="AC18" s="1078"/>
      <c r="AD18" s="1140"/>
      <c r="AE18" s="1141"/>
      <c r="AF18" s="1142"/>
      <c r="AG18" s="66"/>
      <c r="BD18" s="65"/>
    </row>
    <row r="19" spans="1:68" ht="27.75" hidden="1" customHeight="1" x14ac:dyDescent="0.2">
      <c r="A19" s="952" t="s">
        <v>63</v>
      </c>
      <c r="B19" s="953"/>
      <c r="C19" s="953"/>
      <c r="D19" s="953"/>
      <c r="E19" s="953"/>
      <c r="F19" s="953"/>
      <c r="G19" s="953"/>
      <c r="H19" s="953"/>
      <c r="I19" s="953"/>
      <c r="J19" s="953"/>
      <c r="K19" s="953"/>
      <c r="L19" s="953"/>
      <c r="M19" s="953"/>
      <c r="N19" s="953"/>
      <c r="O19" s="953"/>
      <c r="P19" s="953"/>
      <c r="Q19" s="953"/>
      <c r="R19" s="953"/>
      <c r="S19" s="953"/>
      <c r="T19" s="953"/>
      <c r="U19" s="953"/>
      <c r="V19" s="953"/>
      <c r="W19" s="953"/>
      <c r="X19" s="953"/>
      <c r="Y19" s="953"/>
      <c r="Z19" s="953"/>
      <c r="AA19" s="48"/>
      <c r="AB19" s="48"/>
      <c r="AC19" s="48"/>
    </row>
    <row r="20" spans="1:68" ht="16.5" hidden="1" customHeight="1" x14ac:dyDescent="0.25">
      <c r="A20" s="788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2"/>
      <c r="AB20" s="772"/>
      <c r="AC20" s="772"/>
    </row>
    <row r="21" spans="1:68" ht="14.25" hidden="1" customHeight="1" x14ac:dyDescent="0.25">
      <c r="A21" s="796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0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1"/>
      <c r="R22" s="791"/>
      <c r="S22" s="791"/>
      <c r="T22" s="792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4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815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815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6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1"/>
      <c r="R26" s="791"/>
      <c r="S26" s="791"/>
      <c r="T26" s="792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1"/>
      <c r="R27" s="791"/>
      <c r="S27" s="791"/>
      <c r="T27" s="792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1"/>
      <c r="R28" s="791"/>
      <c r="S28" s="791"/>
      <c r="T28" s="792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91"/>
      <c r="R29" s="791"/>
      <c r="S29" s="791"/>
      <c r="T29" s="792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4301051778</v>
      </c>
      <c r="D30" s="783">
        <v>4607091383935</v>
      </c>
      <c r="E30" s="784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1"/>
      <c r="R30" s="791"/>
      <c r="S30" s="791"/>
      <c r="T30" s="792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3">
        <v>4680115886278</v>
      </c>
      <c r="E31" s="784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0" t="s">
        <v>93</v>
      </c>
      <c r="Q31" s="791"/>
      <c r="R31" s="791"/>
      <c r="S31" s="791"/>
      <c r="T31" s="792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3">
        <v>4680115881990</v>
      </c>
      <c r="E32" s="784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0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1"/>
      <c r="R32" s="791"/>
      <c r="S32" s="791"/>
      <c r="T32" s="792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3">
        <v>4680115886247</v>
      </c>
      <c r="E33" s="784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07" t="s">
        <v>100</v>
      </c>
      <c r="Q33" s="791"/>
      <c r="R33" s="791"/>
      <c r="S33" s="791"/>
      <c r="T33" s="792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3">
        <v>4680115881853</v>
      </c>
      <c r="E34" s="784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5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91"/>
      <c r="R34" s="791"/>
      <c r="S34" s="791"/>
      <c r="T34" s="792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3">
        <v>4607091383911</v>
      </c>
      <c r="E35" s="784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91"/>
      <c r="R35" s="791"/>
      <c r="S35" s="791"/>
      <c r="T35" s="792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3">
        <v>4680115885905</v>
      </c>
      <c r="E36" s="784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91"/>
      <c r="R36" s="791"/>
      <c r="S36" s="791"/>
      <c r="T36" s="792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3">
        <v>4607091388244</v>
      </c>
      <c r="E37" s="784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1"/>
      <c r="R37" s="791"/>
      <c r="S37" s="791"/>
      <c r="T37" s="792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4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815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815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6" t="s">
        <v>113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3">
        <v>4607091388503</v>
      </c>
      <c r="E41" s="784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0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1"/>
      <c r="R41" s="791"/>
      <c r="S41" s="791"/>
      <c r="T41" s="792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4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815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815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6" t="s">
        <v>119</v>
      </c>
      <c r="B44" s="789"/>
      <c r="C44" s="789"/>
      <c r="D44" s="789"/>
      <c r="E44" s="789"/>
      <c r="F44" s="789"/>
      <c r="G44" s="789"/>
      <c r="H44" s="789"/>
      <c r="I44" s="789"/>
      <c r="J44" s="789"/>
      <c r="K44" s="789"/>
      <c r="L44" s="789"/>
      <c r="M44" s="789"/>
      <c r="N44" s="789"/>
      <c r="O44" s="789"/>
      <c r="P44" s="789"/>
      <c r="Q44" s="789"/>
      <c r="R44" s="789"/>
      <c r="S44" s="789"/>
      <c r="T44" s="789"/>
      <c r="U44" s="789"/>
      <c r="V44" s="789"/>
      <c r="W44" s="789"/>
      <c r="X44" s="789"/>
      <c r="Y44" s="789"/>
      <c r="Z44" s="789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3">
        <v>4607091389111</v>
      </c>
      <c r="E45" s="784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1"/>
      <c r="R45" s="791"/>
      <c r="S45" s="791"/>
      <c r="T45" s="792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4"/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815"/>
      <c r="P46" s="785" t="s">
        <v>71</v>
      </c>
      <c r="Q46" s="786"/>
      <c r="R46" s="786"/>
      <c r="S46" s="786"/>
      <c r="T46" s="786"/>
      <c r="U46" s="786"/>
      <c r="V46" s="787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89"/>
      <c r="B47" s="789"/>
      <c r="C47" s="789"/>
      <c r="D47" s="789"/>
      <c r="E47" s="789"/>
      <c r="F47" s="789"/>
      <c r="G47" s="789"/>
      <c r="H47" s="789"/>
      <c r="I47" s="789"/>
      <c r="J47" s="789"/>
      <c r="K47" s="789"/>
      <c r="L47" s="789"/>
      <c r="M47" s="789"/>
      <c r="N47" s="789"/>
      <c r="O47" s="815"/>
      <c r="P47" s="785" t="s">
        <v>71</v>
      </c>
      <c r="Q47" s="786"/>
      <c r="R47" s="786"/>
      <c r="S47" s="786"/>
      <c r="T47" s="786"/>
      <c r="U47" s="786"/>
      <c r="V47" s="787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52" t="s">
        <v>122</v>
      </c>
      <c r="B48" s="953"/>
      <c r="C48" s="953"/>
      <c r="D48" s="953"/>
      <c r="E48" s="953"/>
      <c r="F48" s="953"/>
      <c r="G48" s="953"/>
      <c r="H48" s="953"/>
      <c r="I48" s="953"/>
      <c r="J48" s="953"/>
      <c r="K48" s="953"/>
      <c r="L48" s="953"/>
      <c r="M48" s="953"/>
      <c r="N48" s="953"/>
      <c r="O48" s="953"/>
      <c r="P48" s="953"/>
      <c r="Q48" s="953"/>
      <c r="R48" s="953"/>
      <c r="S48" s="953"/>
      <c r="T48" s="953"/>
      <c r="U48" s="953"/>
      <c r="V48" s="953"/>
      <c r="W48" s="953"/>
      <c r="X48" s="953"/>
      <c r="Y48" s="953"/>
      <c r="Z48" s="953"/>
      <c r="AA48" s="48"/>
      <c r="AB48" s="48"/>
      <c r="AC48" s="48"/>
    </row>
    <row r="49" spans="1:68" ht="16.5" hidden="1" customHeight="1" x14ac:dyDescent="0.25">
      <c r="A49" s="788" t="s">
        <v>123</v>
      </c>
      <c r="B49" s="789"/>
      <c r="C49" s="789"/>
      <c r="D49" s="789"/>
      <c r="E49" s="789"/>
      <c r="F49" s="789"/>
      <c r="G49" s="789"/>
      <c r="H49" s="789"/>
      <c r="I49" s="789"/>
      <c r="J49" s="789"/>
      <c r="K49" s="789"/>
      <c r="L49" s="789"/>
      <c r="M49" s="789"/>
      <c r="N49" s="789"/>
      <c r="O49" s="789"/>
      <c r="P49" s="789"/>
      <c r="Q49" s="789"/>
      <c r="R49" s="789"/>
      <c r="S49" s="789"/>
      <c r="T49" s="789"/>
      <c r="U49" s="789"/>
      <c r="V49" s="789"/>
      <c r="W49" s="789"/>
      <c r="X49" s="789"/>
      <c r="Y49" s="789"/>
      <c r="Z49" s="789"/>
      <c r="AA49" s="772"/>
      <c r="AB49" s="772"/>
      <c r="AC49" s="772"/>
    </row>
    <row r="50" spans="1:68" ht="14.25" hidden="1" customHeight="1" x14ac:dyDescent="0.25">
      <c r="A50" s="796" t="s">
        <v>124</v>
      </c>
      <c r="B50" s="789"/>
      <c r="C50" s="789"/>
      <c r="D50" s="789"/>
      <c r="E50" s="789"/>
      <c r="F50" s="789"/>
      <c r="G50" s="789"/>
      <c r="H50" s="789"/>
      <c r="I50" s="789"/>
      <c r="J50" s="789"/>
      <c r="K50" s="789"/>
      <c r="L50" s="789"/>
      <c r="M50" s="789"/>
      <c r="N50" s="789"/>
      <c r="O50" s="789"/>
      <c r="P50" s="789"/>
      <c r="Q50" s="789"/>
      <c r="R50" s="789"/>
      <c r="S50" s="789"/>
      <c r="T50" s="789"/>
      <c r="U50" s="789"/>
      <c r="V50" s="789"/>
      <c r="W50" s="789"/>
      <c r="X50" s="789"/>
      <c r="Y50" s="789"/>
      <c r="Z50" s="789"/>
      <c r="AA50" s="773"/>
      <c r="AB50" s="773"/>
      <c r="AC50" s="773"/>
    </row>
    <row r="51" spans="1:68" ht="16.5" hidden="1" customHeight="1" x14ac:dyDescent="0.25">
      <c r="A51" s="54" t="s">
        <v>125</v>
      </c>
      <c r="B51" s="54" t="s">
        <v>126</v>
      </c>
      <c r="C51" s="31">
        <v>4301011380</v>
      </c>
      <c r="D51" s="783">
        <v>4607091385670</v>
      </c>
      <c r="E51" s="784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99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1"/>
      <c r="R51" s="791"/>
      <c r="S51" s="791"/>
      <c r="T51" s="792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3">
        <v>4607091385670</v>
      </c>
      <c r="E52" s="784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1"/>
      <c r="R52" s="791"/>
      <c r="S52" s="791"/>
      <c r="T52" s="792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3">
        <v>4680115883956</v>
      </c>
      <c r="E53" s="784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1"/>
      <c r="R53" s="791"/>
      <c r="S53" s="791"/>
      <c r="T53" s="792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3">
        <v>4607091385687</v>
      </c>
      <c r="E54" s="784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1"/>
      <c r="R54" s="791"/>
      <c r="S54" s="791"/>
      <c r="T54" s="792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3">
        <v>4680115882539</v>
      </c>
      <c r="E55" s="784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1"/>
      <c r="R55" s="791"/>
      <c r="S55" s="791"/>
      <c r="T55" s="792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3">
        <v>4680115883949</v>
      </c>
      <c r="E56" s="784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79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1"/>
      <c r="R56" s="791"/>
      <c r="S56" s="791"/>
      <c r="T56" s="792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814"/>
      <c r="B57" s="789"/>
      <c r="C57" s="789"/>
      <c r="D57" s="789"/>
      <c r="E57" s="789"/>
      <c r="F57" s="789"/>
      <c r="G57" s="789"/>
      <c r="H57" s="789"/>
      <c r="I57" s="789"/>
      <c r="J57" s="789"/>
      <c r="K57" s="789"/>
      <c r="L57" s="789"/>
      <c r="M57" s="789"/>
      <c r="N57" s="789"/>
      <c r="O57" s="815"/>
      <c r="P57" s="785" t="s">
        <v>71</v>
      </c>
      <c r="Q57" s="786"/>
      <c r="R57" s="786"/>
      <c r="S57" s="786"/>
      <c r="T57" s="786"/>
      <c r="U57" s="786"/>
      <c r="V57" s="787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hidden="1" x14ac:dyDescent="0.2">
      <c r="A58" s="789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815"/>
      <c r="P58" s="785" t="s">
        <v>71</v>
      </c>
      <c r="Q58" s="786"/>
      <c r="R58" s="786"/>
      <c r="S58" s="786"/>
      <c r="T58" s="786"/>
      <c r="U58" s="786"/>
      <c r="V58" s="787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hidden="1" customHeight="1" x14ac:dyDescent="0.25">
      <c r="A59" s="796" t="s">
        <v>73</v>
      </c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89"/>
      <c r="P59" s="789"/>
      <c r="Q59" s="789"/>
      <c r="R59" s="789"/>
      <c r="S59" s="789"/>
      <c r="T59" s="789"/>
      <c r="U59" s="789"/>
      <c r="V59" s="789"/>
      <c r="W59" s="789"/>
      <c r="X59" s="789"/>
      <c r="Y59" s="789"/>
      <c r="Z59" s="789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3">
        <v>4680115885233</v>
      </c>
      <c r="E60" s="784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2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1"/>
      <c r="R60" s="791"/>
      <c r="S60" s="791"/>
      <c r="T60" s="792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3">
        <v>4680115884915</v>
      </c>
      <c r="E61" s="784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1"/>
      <c r="R61" s="791"/>
      <c r="S61" s="791"/>
      <c r="T61" s="792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4"/>
      <c r="B62" s="789"/>
      <c r="C62" s="789"/>
      <c r="D62" s="789"/>
      <c r="E62" s="789"/>
      <c r="F62" s="789"/>
      <c r="G62" s="789"/>
      <c r="H62" s="789"/>
      <c r="I62" s="789"/>
      <c r="J62" s="789"/>
      <c r="K62" s="789"/>
      <c r="L62" s="789"/>
      <c r="M62" s="789"/>
      <c r="N62" s="789"/>
      <c r="O62" s="815"/>
      <c r="P62" s="785" t="s">
        <v>71</v>
      </c>
      <c r="Q62" s="786"/>
      <c r="R62" s="786"/>
      <c r="S62" s="786"/>
      <c r="T62" s="786"/>
      <c r="U62" s="786"/>
      <c r="V62" s="787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89"/>
      <c r="B63" s="789"/>
      <c r="C63" s="789"/>
      <c r="D63" s="789"/>
      <c r="E63" s="789"/>
      <c r="F63" s="789"/>
      <c r="G63" s="789"/>
      <c r="H63" s="789"/>
      <c r="I63" s="789"/>
      <c r="J63" s="789"/>
      <c r="K63" s="789"/>
      <c r="L63" s="789"/>
      <c r="M63" s="789"/>
      <c r="N63" s="789"/>
      <c r="O63" s="815"/>
      <c r="P63" s="785" t="s">
        <v>71</v>
      </c>
      <c r="Q63" s="786"/>
      <c r="R63" s="786"/>
      <c r="S63" s="786"/>
      <c r="T63" s="786"/>
      <c r="U63" s="786"/>
      <c r="V63" s="787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88" t="s">
        <v>149</v>
      </c>
      <c r="B64" s="789"/>
      <c r="C64" s="789"/>
      <c r="D64" s="789"/>
      <c r="E64" s="789"/>
      <c r="F64" s="789"/>
      <c r="G64" s="789"/>
      <c r="H64" s="789"/>
      <c r="I64" s="789"/>
      <c r="J64" s="789"/>
      <c r="K64" s="789"/>
      <c r="L64" s="789"/>
      <c r="M64" s="789"/>
      <c r="N64" s="789"/>
      <c r="O64" s="789"/>
      <c r="P64" s="789"/>
      <c r="Q64" s="789"/>
      <c r="R64" s="789"/>
      <c r="S64" s="789"/>
      <c r="T64" s="789"/>
      <c r="U64" s="789"/>
      <c r="V64" s="789"/>
      <c r="W64" s="789"/>
      <c r="X64" s="789"/>
      <c r="Y64" s="789"/>
      <c r="Z64" s="789"/>
      <c r="AA64" s="772"/>
      <c r="AB64" s="772"/>
      <c r="AC64" s="772"/>
    </row>
    <row r="65" spans="1:68" ht="14.25" hidden="1" customHeight="1" x14ac:dyDescent="0.25">
      <c r="A65" s="796" t="s">
        <v>124</v>
      </c>
      <c r="B65" s="789"/>
      <c r="C65" s="789"/>
      <c r="D65" s="789"/>
      <c r="E65" s="789"/>
      <c r="F65" s="789"/>
      <c r="G65" s="789"/>
      <c r="H65" s="789"/>
      <c r="I65" s="789"/>
      <c r="J65" s="789"/>
      <c r="K65" s="789"/>
      <c r="L65" s="789"/>
      <c r="M65" s="789"/>
      <c r="N65" s="789"/>
      <c r="O65" s="789"/>
      <c r="P65" s="789"/>
      <c r="Q65" s="789"/>
      <c r="R65" s="789"/>
      <c r="S65" s="789"/>
      <c r="T65" s="789"/>
      <c r="U65" s="789"/>
      <c r="V65" s="789"/>
      <c r="W65" s="789"/>
      <c r="X65" s="789"/>
      <c r="Y65" s="789"/>
      <c r="Z65" s="789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3">
        <v>4680115885882</v>
      </c>
      <c r="E66" s="784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3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91"/>
      <c r="R66" s="791"/>
      <c r="S66" s="791"/>
      <c r="T66" s="792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3">
        <v>4680115881426</v>
      </c>
      <c r="E67" s="784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1"/>
      <c r="R67" s="791"/>
      <c r="S67" s="791"/>
      <c r="T67" s="792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3">
        <v>4680115881426</v>
      </c>
      <c r="E68" s="784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1"/>
      <c r="R68" s="791"/>
      <c r="S68" s="791"/>
      <c r="T68" s="792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3">
        <v>4607091382952</v>
      </c>
      <c r="E69" s="784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99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1"/>
      <c r="R69" s="791"/>
      <c r="S69" s="791"/>
      <c r="T69" s="792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3">
        <v>4680115885899</v>
      </c>
      <c r="E70" s="784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8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1"/>
      <c r="R70" s="791"/>
      <c r="S70" s="791"/>
      <c r="T70" s="792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3">
        <v>4680115880283</v>
      </c>
      <c r="E71" s="784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1"/>
      <c r="R71" s="791"/>
      <c r="S71" s="791"/>
      <c r="T71" s="792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3">
        <v>4680115882720</v>
      </c>
      <c r="E72" s="784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1"/>
      <c r="R72" s="791"/>
      <c r="S72" s="791"/>
      <c r="T72" s="792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174</v>
      </c>
      <c r="B73" s="54" t="s">
        <v>175</v>
      </c>
      <c r="C73" s="31">
        <v>4301012008</v>
      </c>
      <c r="D73" s="783">
        <v>4680115881525</v>
      </c>
      <c r="E73" s="784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80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1"/>
      <c r="R73" s="791"/>
      <c r="S73" s="791"/>
      <c r="T73" s="792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3">
        <v>4680115881419</v>
      </c>
      <c r="E74" s="784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1"/>
      <c r="R74" s="791"/>
      <c r="S74" s="791"/>
      <c r="T74" s="792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814"/>
      <c r="B75" s="789"/>
      <c r="C75" s="789"/>
      <c r="D75" s="789"/>
      <c r="E75" s="789"/>
      <c r="F75" s="789"/>
      <c r="G75" s="789"/>
      <c r="H75" s="789"/>
      <c r="I75" s="789"/>
      <c r="J75" s="789"/>
      <c r="K75" s="789"/>
      <c r="L75" s="789"/>
      <c r="M75" s="789"/>
      <c r="N75" s="789"/>
      <c r="O75" s="815"/>
      <c r="P75" s="785" t="s">
        <v>71</v>
      </c>
      <c r="Q75" s="786"/>
      <c r="R75" s="786"/>
      <c r="S75" s="786"/>
      <c r="T75" s="786"/>
      <c r="U75" s="786"/>
      <c r="V75" s="787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hidden="1" x14ac:dyDescent="0.2">
      <c r="A76" s="789"/>
      <c r="B76" s="789"/>
      <c r="C76" s="789"/>
      <c r="D76" s="789"/>
      <c r="E76" s="789"/>
      <c r="F76" s="789"/>
      <c r="G76" s="789"/>
      <c r="H76" s="789"/>
      <c r="I76" s="789"/>
      <c r="J76" s="789"/>
      <c r="K76" s="789"/>
      <c r="L76" s="789"/>
      <c r="M76" s="789"/>
      <c r="N76" s="789"/>
      <c r="O76" s="815"/>
      <c r="P76" s="785" t="s">
        <v>71</v>
      </c>
      <c r="Q76" s="786"/>
      <c r="R76" s="786"/>
      <c r="S76" s="786"/>
      <c r="T76" s="786"/>
      <c r="U76" s="786"/>
      <c r="V76" s="787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hidden="1" customHeight="1" x14ac:dyDescent="0.25">
      <c r="A77" s="796" t="s">
        <v>180</v>
      </c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89"/>
      <c r="P77" s="789"/>
      <c r="Q77" s="789"/>
      <c r="R77" s="789"/>
      <c r="S77" s="789"/>
      <c r="T77" s="789"/>
      <c r="U77" s="789"/>
      <c r="V77" s="789"/>
      <c r="W77" s="789"/>
      <c r="X77" s="789"/>
      <c r="Y77" s="789"/>
      <c r="Z77" s="789"/>
      <c r="AA77" s="773"/>
      <c r="AB77" s="773"/>
      <c r="AC77" s="773"/>
    </row>
    <row r="78" spans="1:68" ht="27" hidden="1" customHeight="1" x14ac:dyDescent="0.25">
      <c r="A78" s="54" t="s">
        <v>181</v>
      </c>
      <c r="B78" s="54" t="s">
        <v>182</v>
      </c>
      <c r="C78" s="31">
        <v>4301020298</v>
      </c>
      <c r="D78" s="783">
        <v>4680115881440</v>
      </c>
      <c r="E78" s="784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4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1"/>
      <c r="R78" s="791"/>
      <c r="S78" s="791"/>
      <c r="T78" s="792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3">
        <v>4680115882751</v>
      </c>
      <c r="E79" s="784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2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1"/>
      <c r="R79" s="791"/>
      <c r="S79" s="791"/>
      <c r="T79" s="792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3">
        <v>4680115885950</v>
      </c>
      <c r="E80" s="784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3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91"/>
      <c r="R80" s="791"/>
      <c r="S80" s="791"/>
      <c r="T80" s="792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3">
        <v>4680115881433</v>
      </c>
      <c r="E81" s="784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1"/>
      <c r="R81" s="791"/>
      <c r="S81" s="791"/>
      <c r="T81" s="792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814"/>
      <c r="B82" s="789"/>
      <c r="C82" s="789"/>
      <c r="D82" s="789"/>
      <c r="E82" s="789"/>
      <c r="F82" s="789"/>
      <c r="G82" s="789"/>
      <c r="H82" s="789"/>
      <c r="I82" s="789"/>
      <c r="J82" s="789"/>
      <c r="K82" s="789"/>
      <c r="L82" s="789"/>
      <c r="M82" s="789"/>
      <c r="N82" s="789"/>
      <c r="O82" s="815"/>
      <c r="P82" s="785" t="s">
        <v>71</v>
      </c>
      <c r="Q82" s="786"/>
      <c r="R82" s="786"/>
      <c r="S82" s="786"/>
      <c r="T82" s="786"/>
      <c r="U82" s="786"/>
      <c r="V82" s="787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hidden="1" x14ac:dyDescent="0.2">
      <c r="A83" s="789"/>
      <c r="B83" s="789"/>
      <c r="C83" s="789"/>
      <c r="D83" s="789"/>
      <c r="E83" s="789"/>
      <c r="F83" s="789"/>
      <c r="G83" s="789"/>
      <c r="H83" s="789"/>
      <c r="I83" s="789"/>
      <c r="J83" s="789"/>
      <c r="K83" s="789"/>
      <c r="L83" s="789"/>
      <c r="M83" s="789"/>
      <c r="N83" s="789"/>
      <c r="O83" s="815"/>
      <c r="P83" s="785" t="s">
        <v>71</v>
      </c>
      <c r="Q83" s="786"/>
      <c r="R83" s="786"/>
      <c r="S83" s="786"/>
      <c r="T83" s="786"/>
      <c r="U83" s="786"/>
      <c r="V83" s="787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hidden="1" customHeight="1" x14ac:dyDescent="0.25">
      <c r="A84" s="796" t="s">
        <v>64</v>
      </c>
      <c r="B84" s="789"/>
      <c r="C84" s="789"/>
      <c r="D84" s="789"/>
      <c r="E84" s="789"/>
      <c r="F84" s="789"/>
      <c r="G84" s="789"/>
      <c r="H84" s="789"/>
      <c r="I84" s="789"/>
      <c r="J84" s="789"/>
      <c r="K84" s="789"/>
      <c r="L84" s="789"/>
      <c r="M84" s="789"/>
      <c r="N84" s="789"/>
      <c r="O84" s="789"/>
      <c r="P84" s="789"/>
      <c r="Q84" s="789"/>
      <c r="R84" s="789"/>
      <c r="S84" s="789"/>
      <c r="T84" s="789"/>
      <c r="U84" s="789"/>
      <c r="V84" s="789"/>
      <c r="W84" s="789"/>
      <c r="X84" s="789"/>
      <c r="Y84" s="789"/>
      <c r="Z84" s="789"/>
      <c r="AA84" s="773"/>
      <c r="AB84" s="773"/>
      <c r="AC84" s="773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3">
        <v>4680115885066</v>
      </c>
      <c r="E85" s="784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1"/>
      <c r="R85" s="791"/>
      <c r="S85" s="791"/>
      <c r="T85" s="792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3">
        <v>4680115885042</v>
      </c>
      <c r="E86" s="784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1"/>
      <c r="R86" s="791"/>
      <c r="S86" s="791"/>
      <c r="T86" s="792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3">
        <v>4680115885080</v>
      </c>
      <c r="E87" s="784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1"/>
      <c r="R87" s="791"/>
      <c r="S87" s="791"/>
      <c r="T87" s="792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3">
        <v>4680115885073</v>
      </c>
      <c r="E88" s="784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1"/>
      <c r="R88" s="791"/>
      <c r="S88" s="791"/>
      <c r="T88" s="792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203</v>
      </c>
      <c r="B89" s="54" t="s">
        <v>204</v>
      </c>
      <c r="C89" s="31">
        <v>4301031241</v>
      </c>
      <c r="D89" s="783">
        <v>4680115885059</v>
      </c>
      <c r="E89" s="784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1"/>
      <c r="R89" s="791"/>
      <c r="S89" s="791"/>
      <c r="T89" s="792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205</v>
      </c>
      <c r="B90" s="54" t="s">
        <v>206</v>
      </c>
      <c r="C90" s="31">
        <v>4301031316</v>
      </c>
      <c r="D90" s="783">
        <v>4680115885097</v>
      </c>
      <c r="E90" s="784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7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1"/>
      <c r="R90" s="791"/>
      <c r="S90" s="791"/>
      <c r="T90" s="792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14"/>
      <c r="B91" s="789"/>
      <c r="C91" s="789"/>
      <c r="D91" s="789"/>
      <c r="E91" s="789"/>
      <c r="F91" s="789"/>
      <c r="G91" s="789"/>
      <c r="H91" s="789"/>
      <c r="I91" s="789"/>
      <c r="J91" s="789"/>
      <c r="K91" s="789"/>
      <c r="L91" s="789"/>
      <c r="M91" s="789"/>
      <c r="N91" s="789"/>
      <c r="O91" s="815"/>
      <c r="P91" s="785" t="s">
        <v>71</v>
      </c>
      <c r="Q91" s="786"/>
      <c r="R91" s="786"/>
      <c r="S91" s="786"/>
      <c r="T91" s="786"/>
      <c r="U91" s="786"/>
      <c r="V91" s="787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89"/>
      <c r="B92" s="789"/>
      <c r="C92" s="789"/>
      <c r="D92" s="789"/>
      <c r="E92" s="789"/>
      <c r="F92" s="789"/>
      <c r="G92" s="789"/>
      <c r="H92" s="789"/>
      <c r="I92" s="789"/>
      <c r="J92" s="789"/>
      <c r="K92" s="789"/>
      <c r="L92" s="789"/>
      <c r="M92" s="789"/>
      <c r="N92" s="789"/>
      <c r="O92" s="815"/>
      <c r="P92" s="785" t="s">
        <v>71</v>
      </c>
      <c r="Q92" s="786"/>
      <c r="R92" s="786"/>
      <c r="S92" s="786"/>
      <c r="T92" s="786"/>
      <c r="U92" s="786"/>
      <c r="V92" s="787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796" t="s">
        <v>73</v>
      </c>
      <c r="B93" s="789"/>
      <c r="C93" s="789"/>
      <c r="D93" s="789"/>
      <c r="E93" s="789"/>
      <c r="F93" s="789"/>
      <c r="G93" s="789"/>
      <c r="H93" s="789"/>
      <c r="I93" s="789"/>
      <c r="J93" s="789"/>
      <c r="K93" s="789"/>
      <c r="L93" s="789"/>
      <c r="M93" s="789"/>
      <c r="N93" s="789"/>
      <c r="O93" s="789"/>
      <c r="P93" s="789"/>
      <c r="Q93" s="789"/>
      <c r="R93" s="789"/>
      <c r="S93" s="789"/>
      <c r="T93" s="789"/>
      <c r="U93" s="789"/>
      <c r="V93" s="789"/>
      <c r="W93" s="789"/>
      <c r="X93" s="789"/>
      <c r="Y93" s="789"/>
      <c r="Z93" s="789"/>
      <c r="AA93" s="773"/>
      <c r="AB93" s="773"/>
      <c r="AC93" s="773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3">
        <v>4680115881891</v>
      </c>
      <c r="E94" s="784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91"/>
      <c r="R94" s="791"/>
      <c r="S94" s="791"/>
      <c r="T94" s="792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4301051846</v>
      </c>
      <c r="D95" s="783">
        <v>4680115885769</v>
      </c>
      <c r="E95" s="784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91"/>
      <c r="R95" s="791"/>
      <c r="S95" s="791"/>
      <c r="T95" s="792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3">
        <v>4680115884410</v>
      </c>
      <c r="E96" s="784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91"/>
      <c r="R96" s="791"/>
      <c r="S96" s="791"/>
      <c r="T96" s="792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3">
        <v>4680115885929</v>
      </c>
      <c r="E97" s="784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91"/>
      <c r="R97" s="791"/>
      <c r="S97" s="791"/>
      <c r="T97" s="792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3">
        <v>4680115884403</v>
      </c>
      <c r="E98" s="784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1"/>
      <c r="R98" s="791"/>
      <c r="S98" s="791"/>
      <c r="T98" s="792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3">
        <v>4680115884311</v>
      </c>
      <c r="E99" s="784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9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1"/>
      <c r="R99" s="791"/>
      <c r="S99" s="791"/>
      <c r="T99" s="792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4"/>
      <c r="B100" s="789"/>
      <c r="C100" s="789"/>
      <c r="D100" s="789"/>
      <c r="E100" s="789"/>
      <c r="F100" s="789"/>
      <c r="G100" s="789"/>
      <c r="H100" s="789"/>
      <c r="I100" s="789"/>
      <c r="J100" s="789"/>
      <c r="K100" s="789"/>
      <c r="L100" s="789"/>
      <c r="M100" s="789"/>
      <c r="N100" s="789"/>
      <c r="O100" s="815"/>
      <c r="P100" s="785" t="s">
        <v>71</v>
      </c>
      <c r="Q100" s="786"/>
      <c r="R100" s="786"/>
      <c r="S100" s="786"/>
      <c r="T100" s="786"/>
      <c r="U100" s="786"/>
      <c r="V100" s="787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89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815"/>
      <c r="P101" s="785" t="s">
        <v>71</v>
      </c>
      <c r="Q101" s="786"/>
      <c r="R101" s="786"/>
      <c r="S101" s="786"/>
      <c r="T101" s="786"/>
      <c r="U101" s="786"/>
      <c r="V101" s="787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796" t="s">
        <v>222</v>
      </c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89"/>
      <c r="P102" s="789"/>
      <c r="Q102" s="789"/>
      <c r="R102" s="789"/>
      <c r="S102" s="789"/>
      <c r="T102" s="789"/>
      <c r="U102" s="789"/>
      <c r="V102" s="789"/>
      <c r="W102" s="789"/>
      <c r="X102" s="789"/>
      <c r="Y102" s="789"/>
      <c r="Z102" s="789"/>
      <c r="AA102" s="773"/>
      <c r="AB102" s="773"/>
      <c r="AC102" s="773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3">
        <v>4680115881532</v>
      </c>
      <c r="E103" s="784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1"/>
      <c r="R103" s="791"/>
      <c r="S103" s="791"/>
      <c r="T103" s="792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223</v>
      </c>
      <c r="B104" s="54" t="s">
        <v>226</v>
      </c>
      <c r="C104" s="31">
        <v>4301060371</v>
      </c>
      <c r="D104" s="783">
        <v>4680115881532</v>
      </c>
      <c r="E104" s="784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1"/>
      <c r="R104" s="791"/>
      <c r="S104" s="791"/>
      <c r="T104" s="792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3">
        <v>4680115881464</v>
      </c>
      <c r="E105" s="784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1"/>
      <c r="R105" s="791"/>
      <c r="S105" s="791"/>
      <c r="T105" s="792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14"/>
      <c r="B106" s="789"/>
      <c r="C106" s="789"/>
      <c r="D106" s="789"/>
      <c r="E106" s="789"/>
      <c r="F106" s="789"/>
      <c r="G106" s="789"/>
      <c r="H106" s="789"/>
      <c r="I106" s="789"/>
      <c r="J106" s="789"/>
      <c r="K106" s="789"/>
      <c r="L106" s="789"/>
      <c r="M106" s="789"/>
      <c r="N106" s="789"/>
      <c r="O106" s="815"/>
      <c r="P106" s="785" t="s">
        <v>71</v>
      </c>
      <c r="Q106" s="786"/>
      <c r="R106" s="786"/>
      <c r="S106" s="786"/>
      <c r="T106" s="786"/>
      <c r="U106" s="786"/>
      <c r="V106" s="787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hidden="1" x14ac:dyDescent="0.2">
      <c r="A107" s="789"/>
      <c r="B107" s="789"/>
      <c r="C107" s="789"/>
      <c r="D107" s="789"/>
      <c r="E107" s="789"/>
      <c r="F107" s="789"/>
      <c r="G107" s="789"/>
      <c r="H107" s="789"/>
      <c r="I107" s="789"/>
      <c r="J107" s="789"/>
      <c r="K107" s="789"/>
      <c r="L107" s="789"/>
      <c r="M107" s="789"/>
      <c r="N107" s="789"/>
      <c r="O107" s="815"/>
      <c r="P107" s="785" t="s">
        <v>71</v>
      </c>
      <c r="Q107" s="786"/>
      <c r="R107" s="786"/>
      <c r="S107" s="786"/>
      <c r="T107" s="786"/>
      <c r="U107" s="786"/>
      <c r="V107" s="787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hidden="1" customHeight="1" x14ac:dyDescent="0.25">
      <c r="A108" s="788" t="s">
        <v>230</v>
      </c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89"/>
      <c r="P108" s="789"/>
      <c r="Q108" s="789"/>
      <c r="R108" s="789"/>
      <c r="S108" s="789"/>
      <c r="T108" s="789"/>
      <c r="U108" s="789"/>
      <c r="V108" s="789"/>
      <c r="W108" s="789"/>
      <c r="X108" s="789"/>
      <c r="Y108" s="789"/>
      <c r="Z108" s="789"/>
      <c r="AA108" s="772"/>
      <c r="AB108" s="772"/>
      <c r="AC108" s="772"/>
    </row>
    <row r="109" spans="1:68" ht="14.25" hidden="1" customHeight="1" x14ac:dyDescent="0.25">
      <c r="A109" s="796" t="s">
        <v>124</v>
      </c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89"/>
      <c r="P109" s="789"/>
      <c r="Q109" s="789"/>
      <c r="R109" s="789"/>
      <c r="S109" s="789"/>
      <c r="T109" s="789"/>
      <c r="U109" s="789"/>
      <c r="V109" s="789"/>
      <c r="W109" s="789"/>
      <c r="X109" s="789"/>
      <c r="Y109" s="789"/>
      <c r="Z109" s="789"/>
      <c r="AA109" s="773"/>
      <c r="AB109" s="773"/>
      <c r="AC109" s="773"/>
    </row>
    <row r="110" spans="1:68" ht="27" hidden="1" customHeight="1" x14ac:dyDescent="0.25">
      <c r="A110" s="54" t="s">
        <v>231</v>
      </c>
      <c r="B110" s="54" t="s">
        <v>232</v>
      </c>
      <c r="C110" s="31">
        <v>4301011468</v>
      </c>
      <c r="D110" s="783">
        <v>4680115881327</v>
      </c>
      <c r="E110" s="784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2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1"/>
      <c r="R110" s="791"/>
      <c r="S110" s="791"/>
      <c r="T110" s="792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3">
        <v>4680115881518</v>
      </c>
      <c r="E111" s="784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1"/>
      <c r="R111" s="791"/>
      <c r="S111" s="791"/>
      <c r="T111" s="792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237</v>
      </c>
      <c r="B112" s="54" t="s">
        <v>238</v>
      </c>
      <c r="C112" s="31">
        <v>4301011443</v>
      </c>
      <c r="D112" s="783">
        <v>4680115881303</v>
      </c>
      <c r="E112" s="784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05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1"/>
      <c r="R112" s="791"/>
      <c r="S112" s="791"/>
      <c r="T112" s="792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814"/>
      <c r="B113" s="789"/>
      <c r="C113" s="789"/>
      <c r="D113" s="789"/>
      <c r="E113" s="789"/>
      <c r="F113" s="789"/>
      <c r="G113" s="789"/>
      <c r="H113" s="789"/>
      <c r="I113" s="789"/>
      <c r="J113" s="789"/>
      <c r="K113" s="789"/>
      <c r="L113" s="789"/>
      <c r="M113" s="789"/>
      <c r="N113" s="789"/>
      <c r="O113" s="815"/>
      <c r="P113" s="785" t="s">
        <v>71</v>
      </c>
      <c r="Q113" s="786"/>
      <c r="R113" s="786"/>
      <c r="S113" s="786"/>
      <c r="T113" s="786"/>
      <c r="U113" s="786"/>
      <c r="V113" s="787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hidden="1" x14ac:dyDescent="0.2">
      <c r="A114" s="789"/>
      <c r="B114" s="789"/>
      <c r="C114" s="789"/>
      <c r="D114" s="789"/>
      <c r="E114" s="789"/>
      <c r="F114" s="789"/>
      <c r="G114" s="789"/>
      <c r="H114" s="789"/>
      <c r="I114" s="789"/>
      <c r="J114" s="789"/>
      <c r="K114" s="789"/>
      <c r="L114" s="789"/>
      <c r="M114" s="789"/>
      <c r="N114" s="789"/>
      <c r="O114" s="815"/>
      <c r="P114" s="785" t="s">
        <v>71</v>
      </c>
      <c r="Q114" s="786"/>
      <c r="R114" s="786"/>
      <c r="S114" s="786"/>
      <c r="T114" s="786"/>
      <c r="U114" s="786"/>
      <c r="V114" s="787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hidden="1" customHeight="1" x14ac:dyDescent="0.25">
      <c r="A115" s="796" t="s">
        <v>73</v>
      </c>
      <c r="B115" s="789"/>
      <c r="C115" s="789"/>
      <c r="D115" s="789"/>
      <c r="E115" s="789"/>
      <c r="F115" s="789"/>
      <c r="G115" s="789"/>
      <c r="H115" s="789"/>
      <c r="I115" s="789"/>
      <c r="J115" s="789"/>
      <c r="K115" s="789"/>
      <c r="L115" s="789"/>
      <c r="M115" s="789"/>
      <c r="N115" s="789"/>
      <c r="O115" s="789"/>
      <c r="P115" s="789"/>
      <c r="Q115" s="789"/>
      <c r="R115" s="789"/>
      <c r="S115" s="789"/>
      <c r="T115" s="789"/>
      <c r="U115" s="789"/>
      <c r="V115" s="789"/>
      <c r="W115" s="789"/>
      <c r="X115" s="789"/>
      <c r="Y115" s="789"/>
      <c r="Z115" s="789"/>
      <c r="AA115" s="773"/>
      <c r="AB115" s="773"/>
      <c r="AC115" s="773"/>
    </row>
    <row r="116" spans="1:68" ht="27" hidden="1" customHeight="1" x14ac:dyDescent="0.25">
      <c r="A116" s="54" t="s">
        <v>239</v>
      </c>
      <c r="B116" s="54" t="s">
        <v>240</v>
      </c>
      <c r="C116" s="31">
        <v>4301051546</v>
      </c>
      <c r="D116" s="783">
        <v>4607091386967</v>
      </c>
      <c r="E116" s="784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3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91"/>
      <c r="R116" s="791"/>
      <c r="S116" s="791"/>
      <c r="T116" s="792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4301051437</v>
      </c>
      <c r="D117" s="783">
        <v>4607091386967</v>
      </c>
      <c r="E117" s="784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91"/>
      <c r="R117" s="791"/>
      <c r="S117" s="791"/>
      <c r="T117" s="792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4301051436</v>
      </c>
      <c r="D118" s="783">
        <v>4607091385731</v>
      </c>
      <c r="E118" s="784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2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1"/>
      <c r="R118" s="791"/>
      <c r="S118" s="791"/>
      <c r="T118" s="792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3">
        <v>4680115880894</v>
      </c>
      <c r="E119" s="784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3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1"/>
      <c r="R119" s="791"/>
      <c r="S119" s="791"/>
      <c r="T119" s="792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4301051687</v>
      </c>
      <c r="D120" s="783">
        <v>4680115880214</v>
      </c>
      <c r="E120" s="784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21" t="s">
        <v>250</v>
      </c>
      <c r="Q120" s="791"/>
      <c r="R120" s="791"/>
      <c r="S120" s="791"/>
      <c r="T120" s="792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252</v>
      </c>
      <c r="C121" s="31">
        <v>4301051439</v>
      </c>
      <c r="D121" s="783">
        <v>4680115880214</v>
      </c>
      <c r="E121" s="784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7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91"/>
      <c r="R121" s="791"/>
      <c r="S121" s="791"/>
      <c r="T121" s="792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hidden="1" x14ac:dyDescent="0.2">
      <c r="A122" s="814"/>
      <c r="B122" s="789"/>
      <c r="C122" s="789"/>
      <c r="D122" s="789"/>
      <c r="E122" s="789"/>
      <c r="F122" s="789"/>
      <c r="G122" s="789"/>
      <c r="H122" s="789"/>
      <c r="I122" s="789"/>
      <c r="J122" s="789"/>
      <c r="K122" s="789"/>
      <c r="L122" s="789"/>
      <c r="M122" s="789"/>
      <c r="N122" s="789"/>
      <c r="O122" s="815"/>
      <c r="P122" s="785" t="s">
        <v>71</v>
      </c>
      <c r="Q122" s="786"/>
      <c r="R122" s="786"/>
      <c r="S122" s="786"/>
      <c r="T122" s="786"/>
      <c r="U122" s="786"/>
      <c r="V122" s="787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hidden="1" x14ac:dyDescent="0.2">
      <c r="A123" s="789"/>
      <c r="B123" s="789"/>
      <c r="C123" s="789"/>
      <c r="D123" s="789"/>
      <c r="E123" s="789"/>
      <c r="F123" s="789"/>
      <c r="G123" s="789"/>
      <c r="H123" s="789"/>
      <c r="I123" s="789"/>
      <c r="J123" s="789"/>
      <c r="K123" s="789"/>
      <c r="L123" s="789"/>
      <c r="M123" s="789"/>
      <c r="N123" s="789"/>
      <c r="O123" s="815"/>
      <c r="P123" s="785" t="s">
        <v>71</v>
      </c>
      <c r="Q123" s="786"/>
      <c r="R123" s="786"/>
      <c r="S123" s="786"/>
      <c r="T123" s="786"/>
      <c r="U123" s="786"/>
      <c r="V123" s="787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hidden="1" customHeight="1" x14ac:dyDescent="0.25">
      <c r="A124" s="788" t="s">
        <v>254</v>
      </c>
      <c r="B124" s="789"/>
      <c r="C124" s="789"/>
      <c r="D124" s="789"/>
      <c r="E124" s="789"/>
      <c r="F124" s="789"/>
      <c r="G124" s="789"/>
      <c r="H124" s="789"/>
      <c r="I124" s="789"/>
      <c r="J124" s="789"/>
      <c r="K124" s="789"/>
      <c r="L124" s="789"/>
      <c r="M124" s="789"/>
      <c r="N124" s="789"/>
      <c r="O124" s="789"/>
      <c r="P124" s="789"/>
      <c r="Q124" s="789"/>
      <c r="R124" s="789"/>
      <c r="S124" s="789"/>
      <c r="T124" s="789"/>
      <c r="U124" s="789"/>
      <c r="V124" s="789"/>
      <c r="W124" s="789"/>
      <c r="X124" s="789"/>
      <c r="Y124" s="789"/>
      <c r="Z124" s="789"/>
      <c r="AA124" s="772"/>
      <c r="AB124" s="772"/>
      <c r="AC124" s="772"/>
    </row>
    <row r="125" spans="1:68" ht="14.25" hidden="1" customHeight="1" x14ac:dyDescent="0.25">
      <c r="A125" s="796" t="s">
        <v>124</v>
      </c>
      <c r="B125" s="789"/>
      <c r="C125" s="789"/>
      <c r="D125" s="789"/>
      <c r="E125" s="789"/>
      <c r="F125" s="789"/>
      <c r="G125" s="789"/>
      <c r="H125" s="789"/>
      <c r="I125" s="789"/>
      <c r="J125" s="789"/>
      <c r="K125" s="789"/>
      <c r="L125" s="789"/>
      <c r="M125" s="789"/>
      <c r="N125" s="789"/>
      <c r="O125" s="789"/>
      <c r="P125" s="789"/>
      <c r="Q125" s="789"/>
      <c r="R125" s="789"/>
      <c r="S125" s="789"/>
      <c r="T125" s="789"/>
      <c r="U125" s="789"/>
      <c r="V125" s="789"/>
      <c r="W125" s="789"/>
      <c r="X125" s="789"/>
      <c r="Y125" s="789"/>
      <c r="Z125" s="789"/>
      <c r="AA125" s="773"/>
      <c r="AB125" s="773"/>
      <c r="AC125" s="773"/>
    </row>
    <row r="126" spans="1:68" ht="16.5" hidden="1" customHeight="1" x14ac:dyDescent="0.25">
      <c r="A126" s="54" t="s">
        <v>255</v>
      </c>
      <c r="B126" s="54" t="s">
        <v>256</v>
      </c>
      <c r="C126" s="31">
        <v>4301011703</v>
      </c>
      <c r="D126" s="783">
        <v>4680115882133</v>
      </c>
      <c r="E126" s="784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91"/>
      <c r="R126" s="791"/>
      <c r="S126" s="791"/>
      <c r="T126" s="792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258</v>
      </c>
      <c r="C127" s="31">
        <v>4301011514</v>
      </c>
      <c r="D127" s="783">
        <v>4680115882133</v>
      </c>
      <c r="E127" s="784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91"/>
      <c r="R127" s="791"/>
      <c r="S127" s="791"/>
      <c r="T127" s="792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3">
        <v>4680115880269</v>
      </c>
      <c r="E128" s="784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1"/>
      <c r="R128" s="791"/>
      <c r="S128" s="791"/>
      <c r="T128" s="792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262</v>
      </c>
      <c r="B129" s="54" t="s">
        <v>263</v>
      </c>
      <c r="C129" s="31">
        <v>4301011415</v>
      </c>
      <c r="D129" s="783">
        <v>4680115880429</v>
      </c>
      <c r="E129" s="784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8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1"/>
      <c r="R129" s="791"/>
      <c r="S129" s="791"/>
      <c r="T129" s="792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3">
        <v>4680115881457</v>
      </c>
      <c r="E130" s="784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1"/>
      <c r="R130" s="791"/>
      <c r="S130" s="791"/>
      <c r="T130" s="792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14"/>
      <c r="B131" s="789"/>
      <c r="C131" s="789"/>
      <c r="D131" s="789"/>
      <c r="E131" s="789"/>
      <c r="F131" s="789"/>
      <c r="G131" s="789"/>
      <c r="H131" s="789"/>
      <c r="I131" s="789"/>
      <c r="J131" s="789"/>
      <c r="K131" s="789"/>
      <c r="L131" s="789"/>
      <c r="M131" s="789"/>
      <c r="N131" s="789"/>
      <c r="O131" s="815"/>
      <c r="P131" s="785" t="s">
        <v>71</v>
      </c>
      <c r="Q131" s="786"/>
      <c r="R131" s="786"/>
      <c r="S131" s="786"/>
      <c r="T131" s="786"/>
      <c r="U131" s="786"/>
      <c r="V131" s="787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hidden="1" x14ac:dyDescent="0.2">
      <c r="A132" s="789"/>
      <c r="B132" s="789"/>
      <c r="C132" s="789"/>
      <c r="D132" s="789"/>
      <c r="E132" s="789"/>
      <c r="F132" s="789"/>
      <c r="G132" s="789"/>
      <c r="H132" s="789"/>
      <c r="I132" s="789"/>
      <c r="J132" s="789"/>
      <c r="K132" s="789"/>
      <c r="L132" s="789"/>
      <c r="M132" s="789"/>
      <c r="N132" s="789"/>
      <c r="O132" s="815"/>
      <c r="P132" s="785" t="s">
        <v>71</v>
      </c>
      <c r="Q132" s="786"/>
      <c r="R132" s="786"/>
      <c r="S132" s="786"/>
      <c r="T132" s="786"/>
      <c r="U132" s="786"/>
      <c r="V132" s="787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hidden="1" customHeight="1" x14ac:dyDescent="0.25">
      <c r="A133" s="796" t="s">
        <v>180</v>
      </c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89"/>
      <c r="P133" s="789"/>
      <c r="Q133" s="789"/>
      <c r="R133" s="789"/>
      <c r="S133" s="789"/>
      <c r="T133" s="789"/>
      <c r="U133" s="789"/>
      <c r="V133" s="789"/>
      <c r="W133" s="789"/>
      <c r="X133" s="789"/>
      <c r="Y133" s="789"/>
      <c r="Z133" s="789"/>
      <c r="AA133" s="773"/>
      <c r="AB133" s="773"/>
      <c r="AC133" s="773"/>
    </row>
    <row r="134" spans="1:68" ht="16.5" hidden="1" customHeight="1" x14ac:dyDescent="0.25">
      <c r="A134" s="54" t="s">
        <v>266</v>
      </c>
      <c r="B134" s="54" t="s">
        <v>267</v>
      </c>
      <c r="C134" s="31">
        <v>4301020345</v>
      </c>
      <c r="D134" s="783">
        <v>4680115881488</v>
      </c>
      <c r="E134" s="784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8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91"/>
      <c r="R134" s="791"/>
      <c r="S134" s="791"/>
      <c r="T134" s="792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3">
        <v>4680115882775</v>
      </c>
      <c r="E135" s="784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91"/>
      <c r="R135" s="791"/>
      <c r="S135" s="791"/>
      <c r="T135" s="792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3">
        <v>4680115882775</v>
      </c>
      <c r="E136" s="784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91"/>
      <c r="R136" s="791"/>
      <c r="S136" s="791"/>
      <c r="T136" s="792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3">
        <v>4680115880658</v>
      </c>
      <c r="E137" s="784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3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91"/>
      <c r="R137" s="791"/>
      <c r="S137" s="791"/>
      <c r="T137" s="792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14"/>
      <c r="B138" s="789"/>
      <c r="C138" s="789"/>
      <c r="D138" s="789"/>
      <c r="E138" s="789"/>
      <c r="F138" s="789"/>
      <c r="G138" s="789"/>
      <c r="H138" s="789"/>
      <c r="I138" s="789"/>
      <c r="J138" s="789"/>
      <c r="K138" s="789"/>
      <c r="L138" s="789"/>
      <c r="M138" s="789"/>
      <c r="N138" s="789"/>
      <c r="O138" s="815"/>
      <c r="P138" s="785" t="s">
        <v>71</v>
      </c>
      <c r="Q138" s="786"/>
      <c r="R138" s="786"/>
      <c r="S138" s="786"/>
      <c r="T138" s="786"/>
      <c r="U138" s="786"/>
      <c r="V138" s="787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89"/>
      <c r="B139" s="789"/>
      <c r="C139" s="789"/>
      <c r="D139" s="789"/>
      <c r="E139" s="789"/>
      <c r="F139" s="789"/>
      <c r="G139" s="789"/>
      <c r="H139" s="789"/>
      <c r="I139" s="789"/>
      <c r="J139" s="789"/>
      <c r="K139" s="789"/>
      <c r="L139" s="789"/>
      <c r="M139" s="789"/>
      <c r="N139" s="789"/>
      <c r="O139" s="815"/>
      <c r="P139" s="785" t="s">
        <v>71</v>
      </c>
      <c r="Q139" s="786"/>
      <c r="R139" s="786"/>
      <c r="S139" s="786"/>
      <c r="T139" s="786"/>
      <c r="U139" s="786"/>
      <c r="V139" s="787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796" t="s">
        <v>73</v>
      </c>
      <c r="B140" s="789"/>
      <c r="C140" s="789"/>
      <c r="D140" s="789"/>
      <c r="E140" s="789"/>
      <c r="F140" s="789"/>
      <c r="G140" s="789"/>
      <c r="H140" s="789"/>
      <c r="I140" s="789"/>
      <c r="J140" s="789"/>
      <c r="K140" s="789"/>
      <c r="L140" s="789"/>
      <c r="M140" s="789"/>
      <c r="N140" s="789"/>
      <c r="O140" s="789"/>
      <c r="P140" s="789"/>
      <c r="Q140" s="789"/>
      <c r="R140" s="789"/>
      <c r="S140" s="789"/>
      <c r="T140" s="789"/>
      <c r="U140" s="789"/>
      <c r="V140" s="789"/>
      <c r="W140" s="789"/>
      <c r="X140" s="789"/>
      <c r="Y140" s="789"/>
      <c r="Z140" s="789"/>
      <c r="AA140" s="773"/>
      <c r="AB140" s="773"/>
      <c r="AC140" s="773"/>
    </row>
    <row r="141" spans="1:68" ht="27" hidden="1" customHeight="1" x14ac:dyDescent="0.25">
      <c r="A141" s="54" t="s">
        <v>275</v>
      </c>
      <c r="B141" s="54" t="s">
        <v>276</v>
      </c>
      <c r="C141" s="31">
        <v>4301051625</v>
      </c>
      <c r="D141" s="783">
        <v>4607091385168</v>
      </c>
      <c r="E141" s="784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91"/>
      <c r="R141" s="791"/>
      <c r="S141" s="791"/>
      <c r="T141" s="792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hidden="1" customHeight="1" x14ac:dyDescent="0.25">
      <c r="A142" s="54" t="s">
        <v>275</v>
      </c>
      <c r="B142" s="54" t="s">
        <v>278</v>
      </c>
      <c r="C142" s="31">
        <v>4301051360</v>
      </c>
      <c r="D142" s="783">
        <v>4607091385168</v>
      </c>
      <c r="E142" s="784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2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1"/>
      <c r="R142" s="791"/>
      <c r="S142" s="791"/>
      <c r="T142" s="792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3">
        <v>4680115884540</v>
      </c>
      <c r="E143" s="784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91"/>
      <c r="R143" s="791"/>
      <c r="S143" s="791"/>
      <c r="T143" s="792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3">
        <v>4607091383256</v>
      </c>
      <c r="E144" s="784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80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91"/>
      <c r="R144" s="791"/>
      <c r="S144" s="791"/>
      <c r="T144" s="792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286</v>
      </c>
      <c r="B145" s="54" t="s">
        <v>287</v>
      </c>
      <c r="C145" s="31">
        <v>4301051358</v>
      </c>
      <c r="D145" s="783">
        <v>4607091385748</v>
      </c>
      <c r="E145" s="784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1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91"/>
      <c r="R145" s="791"/>
      <c r="S145" s="791"/>
      <c r="T145" s="792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3">
        <v>4680115884533</v>
      </c>
      <c r="E146" s="784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91"/>
      <c r="R146" s="791"/>
      <c r="S146" s="791"/>
      <c r="T146" s="792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3">
        <v>4680115882645</v>
      </c>
      <c r="E147" s="784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7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91"/>
      <c r="R147" s="791"/>
      <c r="S147" s="791"/>
      <c r="T147" s="792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idden="1" x14ac:dyDescent="0.2">
      <c r="A148" s="814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815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hidden="1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815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hidden="1" customHeight="1" x14ac:dyDescent="0.25">
      <c r="A150" s="796" t="s">
        <v>222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3"/>
      <c r="AB150" s="773"/>
      <c r="AC150" s="773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3">
        <v>4680115882652</v>
      </c>
      <c r="E151" s="784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91"/>
      <c r="R151" s="791"/>
      <c r="S151" s="791"/>
      <c r="T151" s="792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3">
        <v>4680115880238</v>
      </c>
      <c r="E152" s="784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91"/>
      <c r="R152" s="791"/>
      <c r="S152" s="791"/>
      <c r="T152" s="792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4"/>
      <c r="B153" s="789"/>
      <c r="C153" s="789"/>
      <c r="D153" s="789"/>
      <c r="E153" s="789"/>
      <c r="F153" s="789"/>
      <c r="G153" s="789"/>
      <c r="H153" s="789"/>
      <c r="I153" s="789"/>
      <c r="J153" s="789"/>
      <c r="K153" s="789"/>
      <c r="L153" s="789"/>
      <c r="M153" s="789"/>
      <c r="N153" s="789"/>
      <c r="O153" s="815"/>
      <c r="P153" s="785" t="s">
        <v>71</v>
      </c>
      <c r="Q153" s="786"/>
      <c r="R153" s="786"/>
      <c r="S153" s="786"/>
      <c r="T153" s="786"/>
      <c r="U153" s="786"/>
      <c r="V153" s="787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89"/>
      <c r="B154" s="789"/>
      <c r="C154" s="789"/>
      <c r="D154" s="789"/>
      <c r="E154" s="789"/>
      <c r="F154" s="789"/>
      <c r="G154" s="789"/>
      <c r="H154" s="789"/>
      <c r="I154" s="789"/>
      <c r="J154" s="789"/>
      <c r="K154" s="789"/>
      <c r="L154" s="789"/>
      <c r="M154" s="789"/>
      <c r="N154" s="789"/>
      <c r="O154" s="815"/>
      <c r="P154" s="785" t="s">
        <v>71</v>
      </c>
      <c r="Q154" s="786"/>
      <c r="R154" s="786"/>
      <c r="S154" s="786"/>
      <c r="T154" s="786"/>
      <c r="U154" s="786"/>
      <c r="V154" s="787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88" t="s">
        <v>300</v>
      </c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89"/>
      <c r="P155" s="789"/>
      <c r="Q155" s="789"/>
      <c r="R155" s="789"/>
      <c r="S155" s="789"/>
      <c r="T155" s="789"/>
      <c r="U155" s="789"/>
      <c r="V155" s="789"/>
      <c r="W155" s="789"/>
      <c r="X155" s="789"/>
      <c r="Y155" s="789"/>
      <c r="Z155" s="789"/>
      <c r="AA155" s="772"/>
      <c r="AB155" s="772"/>
      <c r="AC155" s="772"/>
    </row>
    <row r="156" spans="1:68" ht="14.25" hidden="1" customHeight="1" x14ac:dyDescent="0.25">
      <c r="A156" s="796" t="s">
        <v>124</v>
      </c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89"/>
      <c r="P156" s="789"/>
      <c r="Q156" s="789"/>
      <c r="R156" s="789"/>
      <c r="S156" s="789"/>
      <c r="T156" s="789"/>
      <c r="U156" s="789"/>
      <c r="V156" s="789"/>
      <c r="W156" s="789"/>
      <c r="X156" s="789"/>
      <c r="Y156" s="789"/>
      <c r="Z156" s="789"/>
      <c r="AA156" s="773"/>
      <c r="AB156" s="773"/>
      <c r="AC156" s="773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3">
        <v>4680115882577</v>
      </c>
      <c r="E157" s="784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91"/>
      <c r="R157" s="791"/>
      <c r="S157" s="791"/>
      <c r="T157" s="792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3">
        <v>4680115882577</v>
      </c>
      <c r="E158" s="784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1"/>
      <c r="R158" s="791"/>
      <c r="S158" s="791"/>
      <c r="T158" s="792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4"/>
      <c r="B159" s="789"/>
      <c r="C159" s="789"/>
      <c r="D159" s="789"/>
      <c r="E159" s="789"/>
      <c r="F159" s="789"/>
      <c r="G159" s="789"/>
      <c r="H159" s="789"/>
      <c r="I159" s="789"/>
      <c r="J159" s="789"/>
      <c r="K159" s="789"/>
      <c r="L159" s="789"/>
      <c r="M159" s="789"/>
      <c r="N159" s="789"/>
      <c r="O159" s="815"/>
      <c r="P159" s="785" t="s">
        <v>71</v>
      </c>
      <c r="Q159" s="786"/>
      <c r="R159" s="786"/>
      <c r="S159" s="786"/>
      <c r="T159" s="786"/>
      <c r="U159" s="786"/>
      <c r="V159" s="787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89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815"/>
      <c r="P160" s="785" t="s">
        <v>71</v>
      </c>
      <c r="Q160" s="786"/>
      <c r="R160" s="786"/>
      <c r="S160" s="786"/>
      <c r="T160" s="786"/>
      <c r="U160" s="786"/>
      <c r="V160" s="787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6" t="s">
        <v>64</v>
      </c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89"/>
      <c r="P161" s="789"/>
      <c r="Q161" s="789"/>
      <c r="R161" s="789"/>
      <c r="S161" s="789"/>
      <c r="T161" s="789"/>
      <c r="U161" s="789"/>
      <c r="V161" s="789"/>
      <c r="W161" s="789"/>
      <c r="X161" s="789"/>
      <c r="Y161" s="789"/>
      <c r="Z161" s="789"/>
      <c r="AA161" s="773"/>
      <c r="AB161" s="773"/>
      <c r="AC161" s="773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3">
        <v>4680115883444</v>
      </c>
      <c r="E162" s="784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2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91"/>
      <c r="R162" s="791"/>
      <c r="S162" s="791"/>
      <c r="T162" s="792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3">
        <v>4680115883444</v>
      </c>
      <c r="E163" s="784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1"/>
      <c r="R163" s="791"/>
      <c r="S163" s="791"/>
      <c r="T163" s="792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14"/>
      <c r="B164" s="789"/>
      <c r="C164" s="789"/>
      <c r="D164" s="789"/>
      <c r="E164" s="789"/>
      <c r="F164" s="789"/>
      <c r="G164" s="789"/>
      <c r="H164" s="789"/>
      <c r="I164" s="789"/>
      <c r="J164" s="789"/>
      <c r="K164" s="789"/>
      <c r="L164" s="789"/>
      <c r="M164" s="789"/>
      <c r="N164" s="789"/>
      <c r="O164" s="815"/>
      <c r="P164" s="785" t="s">
        <v>71</v>
      </c>
      <c r="Q164" s="786"/>
      <c r="R164" s="786"/>
      <c r="S164" s="786"/>
      <c r="T164" s="786"/>
      <c r="U164" s="786"/>
      <c r="V164" s="787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89"/>
      <c r="B165" s="789"/>
      <c r="C165" s="789"/>
      <c r="D165" s="789"/>
      <c r="E165" s="789"/>
      <c r="F165" s="789"/>
      <c r="G165" s="789"/>
      <c r="H165" s="789"/>
      <c r="I165" s="789"/>
      <c r="J165" s="789"/>
      <c r="K165" s="789"/>
      <c r="L165" s="789"/>
      <c r="M165" s="789"/>
      <c r="N165" s="789"/>
      <c r="O165" s="815"/>
      <c r="P165" s="785" t="s">
        <v>71</v>
      </c>
      <c r="Q165" s="786"/>
      <c r="R165" s="786"/>
      <c r="S165" s="786"/>
      <c r="T165" s="786"/>
      <c r="U165" s="786"/>
      <c r="V165" s="787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796" t="s">
        <v>73</v>
      </c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89"/>
      <c r="P166" s="789"/>
      <c r="Q166" s="789"/>
      <c r="R166" s="789"/>
      <c r="S166" s="789"/>
      <c r="T166" s="789"/>
      <c r="U166" s="789"/>
      <c r="V166" s="789"/>
      <c r="W166" s="789"/>
      <c r="X166" s="789"/>
      <c r="Y166" s="789"/>
      <c r="Z166" s="789"/>
      <c r="AA166" s="773"/>
      <c r="AB166" s="773"/>
      <c r="AC166" s="773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3">
        <v>4680115882584</v>
      </c>
      <c r="E167" s="784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91"/>
      <c r="R167" s="791"/>
      <c r="S167" s="791"/>
      <c r="T167" s="792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3">
        <v>4680115882584</v>
      </c>
      <c r="E168" s="784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91"/>
      <c r="R168" s="791"/>
      <c r="S168" s="791"/>
      <c r="T168" s="792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4"/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815"/>
      <c r="P169" s="785" t="s">
        <v>71</v>
      </c>
      <c r="Q169" s="786"/>
      <c r="R169" s="786"/>
      <c r="S169" s="786"/>
      <c r="T169" s="786"/>
      <c r="U169" s="786"/>
      <c r="V169" s="787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89"/>
      <c r="B170" s="789"/>
      <c r="C170" s="789"/>
      <c r="D170" s="789"/>
      <c r="E170" s="789"/>
      <c r="F170" s="789"/>
      <c r="G170" s="789"/>
      <c r="H170" s="789"/>
      <c r="I170" s="789"/>
      <c r="J170" s="789"/>
      <c r="K170" s="789"/>
      <c r="L170" s="789"/>
      <c r="M170" s="789"/>
      <c r="N170" s="789"/>
      <c r="O170" s="815"/>
      <c r="P170" s="785" t="s">
        <v>71</v>
      </c>
      <c r="Q170" s="786"/>
      <c r="R170" s="786"/>
      <c r="S170" s="786"/>
      <c r="T170" s="786"/>
      <c r="U170" s="786"/>
      <c r="V170" s="787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88" t="s">
        <v>122</v>
      </c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89"/>
      <c r="P171" s="789"/>
      <c r="Q171" s="789"/>
      <c r="R171" s="789"/>
      <c r="S171" s="789"/>
      <c r="T171" s="789"/>
      <c r="U171" s="789"/>
      <c r="V171" s="789"/>
      <c r="W171" s="789"/>
      <c r="X171" s="789"/>
      <c r="Y171" s="789"/>
      <c r="Z171" s="789"/>
      <c r="AA171" s="772"/>
      <c r="AB171" s="772"/>
      <c r="AC171" s="772"/>
    </row>
    <row r="172" spans="1:68" ht="14.25" hidden="1" customHeight="1" x14ac:dyDescent="0.25">
      <c r="A172" s="796" t="s">
        <v>124</v>
      </c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89"/>
      <c r="P172" s="789"/>
      <c r="Q172" s="789"/>
      <c r="R172" s="789"/>
      <c r="S172" s="789"/>
      <c r="T172" s="789"/>
      <c r="U172" s="789"/>
      <c r="V172" s="789"/>
      <c r="W172" s="789"/>
      <c r="X172" s="789"/>
      <c r="Y172" s="789"/>
      <c r="Z172" s="789"/>
      <c r="AA172" s="773"/>
      <c r="AB172" s="773"/>
      <c r="AC172" s="773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3">
        <v>4607091384604</v>
      </c>
      <c r="E173" s="784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91"/>
      <c r="R173" s="791"/>
      <c r="S173" s="791"/>
      <c r="T173" s="792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4"/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815"/>
      <c r="P174" s="785" t="s">
        <v>71</v>
      </c>
      <c r="Q174" s="786"/>
      <c r="R174" s="786"/>
      <c r="S174" s="786"/>
      <c r="T174" s="786"/>
      <c r="U174" s="786"/>
      <c r="V174" s="787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89"/>
      <c r="B175" s="789"/>
      <c r="C175" s="789"/>
      <c r="D175" s="789"/>
      <c r="E175" s="789"/>
      <c r="F175" s="789"/>
      <c r="G175" s="789"/>
      <c r="H175" s="789"/>
      <c r="I175" s="789"/>
      <c r="J175" s="789"/>
      <c r="K175" s="789"/>
      <c r="L175" s="789"/>
      <c r="M175" s="789"/>
      <c r="N175" s="789"/>
      <c r="O175" s="815"/>
      <c r="P175" s="785" t="s">
        <v>71</v>
      </c>
      <c r="Q175" s="786"/>
      <c r="R175" s="786"/>
      <c r="S175" s="786"/>
      <c r="T175" s="786"/>
      <c r="U175" s="786"/>
      <c r="V175" s="787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6" t="s">
        <v>64</v>
      </c>
      <c r="B176" s="789"/>
      <c r="C176" s="789"/>
      <c r="D176" s="789"/>
      <c r="E176" s="789"/>
      <c r="F176" s="789"/>
      <c r="G176" s="789"/>
      <c r="H176" s="789"/>
      <c r="I176" s="789"/>
      <c r="J176" s="789"/>
      <c r="K176" s="789"/>
      <c r="L176" s="789"/>
      <c r="M176" s="789"/>
      <c r="N176" s="789"/>
      <c r="O176" s="789"/>
      <c r="P176" s="789"/>
      <c r="Q176" s="789"/>
      <c r="R176" s="789"/>
      <c r="S176" s="789"/>
      <c r="T176" s="789"/>
      <c r="U176" s="789"/>
      <c r="V176" s="789"/>
      <c r="W176" s="789"/>
      <c r="X176" s="789"/>
      <c r="Y176" s="789"/>
      <c r="Z176" s="789"/>
      <c r="AA176" s="773"/>
      <c r="AB176" s="773"/>
      <c r="AC176" s="773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3">
        <v>4607091387667</v>
      </c>
      <c r="E177" s="784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91"/>
      <c r="R177" s="791"/>
      <c r="S177" s="791"/>
      <c r="T177" s="792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3">
        <v>4607091387636</v>
      </c>
      <c r="E178" s="784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91"/>
      <c r="R178" s="791"/>
      <c r="S178" s="791"/>
      <c r="T178" s="792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3">
        <v>4607091382426</v>
      </c>
      <c r="E179" s="784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0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91"/>
      <c r="R179" s="791"/>
      <c r="S179" s="791"/>
      <c r="T179" s="792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3">
        <v>4607091386547</v>
      </c>
      <c r="E180" s="784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91"/>
      <c r="R180" s="791"/>
      <c r="S180" s="791"/>
      <c r="T180" s="792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3">
        <v>4607091382464</v>
      </c>
      <c r="E181" s="784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91"/>
      <c r="R181" s="791"/>
      <c r="S181" s="791"/>
      <c r="T181" s="792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4"/>
      <c r="B182" s="789"/>
      <c r="C182" s="789"/>
      <c r="D182" s="789"/>
      <c r="E182" s="789"/>
      <c r="F182" s="789"/>
      <c r="G182" s="789"/>
      <c r="H182" s="789"/>
      <c r="I182" s="789"/>
      <c r="J182" s="789"/>
      <c r="K182" s="789"/>
      <c r="L182" s="789"/>
      <c r="M182" s="789"/>
      <c r="N182" s="789"/>
      <c r="O182" s="815"/>
      <c r="P182" s="785" t="s">
        <v>71</v>
      </c>
      <c r="Q182" s="786"/>
      <c r="R182" s="786"/>
      <c r="S182" s="786"/>
      <c r="T182" s="786"/>
      <c r="U182" s="786"/>
      <c r="V182" s="787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89"/>
      <c r="B183" s="789"/>
      <c r="C183" s="789"/>
      <c r="D183" s="789"/>
      <c r="E183" s="789"/>
      <c r="F183" s="789"/>
      <c r="G183" s="789"/>
      <c r="H183" s="789"/>
      <c r="I183" s="789"/>
      <c r="J183" s="789"/>
      <c r="K183" s="789"/>
      <c r="L183" s="789"/>
      <c r="M183" s="789"/>
      <c r="N183" s="789"/>
      <c r="O183" s="815"/>
      <c r="P183" s="785" t="s">
        <v>71</v>
      </c>
      <c r="Q183" s="786"/>
      <c r="R183" s="786"/>
      <c r="S183" s="786"/>
      <c r="T183" s="786"/>
      <c r="U183" s="786"/>
      <c r="V183" s="787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6" t="s">
        <v>73</v>
      </c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89"/>
      <c r="P184" s="789"/>
      <c r="Q184" s="789"/>
      <c r="R184" s="789"/>
      <c r="S184" s="789"/>
      <c r="T184" s="789"/>
      <c r="U184" s="789"/>
      <c r="V184" s="789"/>
      <c r="W184" s="789"/>
      <c r="X184" s="789"/>
      <c r="Y184" s="789"/>
      <c r="Z184" s="789"/>
      <c r="AA184" s="773"/>
      <c r="AB184" s="773"/>
      <c r="AC184" s="773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3">
        <v>4607091385304</v>
      </c>
      <c r="E185" s="784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91"/>
      <c r="R185" s="791"/>
      <c r="S185" s="791"/>
      <c r="T185" s="792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3">
        <v>4607091386264</v>
      </c>
      <c r="E186" s="784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91"/>
      <c r="R186" s="791"/>
      <c r="S186" s="791"/>
      <c r="T186" s="792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3">
        <v>4607091385427</v>
      </c>
      <c r="E187" s="784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0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91"/>
      <c r="R187" s="791"/>
      <c r="S187" s="791"/>
      <c r="T187" s="792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4"/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815"/>
      <c r="P188" s="785" t="s">
        <v>71</v>
      </c>
      <c r="Q188" s="786"/>
      <c r="R188" s="786"/>
      <c r="S188" s="786"/>
      <c r="T188" s="786"/>
      <c r="U188" s="786"/>
      <c r="V188" s="787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89"/>
      <c r="B189" s="789"/>
      <c r="C189" s="789"/>
      <c r="D189" s="789"/>
      <c r="E189" s="789"/>
      <c r="F189" s="789"/>
      <c r="G189" s="789"/>
      <c r="H189" s="789"/>
      <c r="I189" s="789"/>
      <c r="J189" s="789"/>
      <c r="K189" s="789"/>
      <c r="L189" s="789"/>
      <c r="M189" s="789"/>
      <c r="N189" s="789"/>
      <c r="O189" s="815"/>
      <c r="P189" s="785" t="s">
        <v>71</v>
      </c>
      <c r="Q189" s="786"/>
      <c r="R189" s="786"/>
      <c r="S189" s="786"/>
      <c r="T189" s="786"/>
      <c r="U189" s="786"/>
      <c r="V189" s="787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52" t="s">
        <v>336</v>
      </c>
      <c r="B190" s="953"/>
      <c r="C190" s="953"/>
      <c r="D190" s="953"/>
      <c r="E190" s="953"/>
      <c r="F190" s="953"/>
      <c r="G190" s="953"/>
      <c r="H190" s="953"/>
      <c r="I190" s="953"/>
      <c r="J190" s="953"/>
      <c r="K190" s="953"/>
      <c r="L190" s="953"/>
      <c r="M190" s="953"/>
      <c r="N190" s="953"/>
      <c r="O190" s="953"/>
      <c r="P190" s="953"/>
      <c r="Q190" s="953"/>
      <c r="R190" s="953"/>
      <c r="S190" s="953"/>
      <c r="T190" s="953"/>
      <c r="U190" s="953"/>
      <c r="V190" s="953"/>
      <c r="W190" s="953"/>
      <c r="X190" s="953"/>
      <c r="Y190" s="953"/>
      <c r="Z190" s="953"/>
      <c r="AA190" s="48"/>
      <c r="AB190" s="48"/>
      <c r="AC190" s="48"/>
    </row>
    <row r="191" spans="1:68" ht="16.5" hidden="1" customHeight="1" x14ac:dyDescent="0.25">
      <c r="A191" s="788" t="s">
        <v>337</v>
      </c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89"/>
      <c r="P191" s="789"/>
      <c r="Q191" s="789"/>
      <c r="R191" s="789"/>
      <c r="S191" s="789"/>
      <c r="T191" s="789"/>
      <c r="U191" s="789"/>
      <c r="V191" s="789"/>
      <c r="W191" s="789"/>
      <c r="X191" s="789"/>
      <c r="Y191" s="789"/>
      <c r="Z191" s="789"/>
      <c r="AA191" s="772"/>
      <c r="AB191" s="772"/>
      <c r="AC191" s="772"/>
    </row>
    <row r="192" spans="1:68" ht="14.25" hidden="1" customHeight="1" x14ac:dyDescent="0.25">
      <c r="A192" s="796" t="s">
        <v>180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3"/>
      <c r="AB192" s="773"/>
      <c r="AC192" s="773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3">
        <v>4680115886223</v>
      </c>
      <c r="E193" s="784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1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91"/>
      <c r="R193" s="791"/>
      <c r="S193" s="791"/>
      <c r="T193" s="792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4"/>
      <c r="B194" s="789"/>
      <c r="C194" s="789"/>
      <c r="D194" s="789"/>
      <c r="E194" s="789"/>
      <c r="F194" s="789"/>
      <c r="G194" s="789"/>
      <c r="H194" s="789"/>
      <c r="I194" s="789"/>
      <c r="J194" s="789"/>
      <c r="K194" s="789"/>
      <c r="L194" s="789"/>
      <c r="M194" s="789"/>
      <c r="N194" s="789"/>
      <c r="O194" s="815"/>
      <c r="P194" s="785" t="s">
        <v>71</v>
      </c>
      <c r="Q194" s="786"/>
      <c r="R194" s="786"/>
      <c r="S194" s="786"/>
      <c r="T194" s="786"/>
      <c r="U194" s="786"/>
      <c r="V194" s="787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89"/>
      <c r="B195" s="789"/>
      <c r="C195" s="789"/>
      <c r="D195" s="789"/>
      <c r="E195" s="789"/>
      <c r="F195" s="789"/>
      <c r="G195" s="789"/>
      <c r="H195" s="789"/>
      <c r="I195" s="789"/>
      <c r="J195" s="789"/>
      <c r="K195" s="789"/>
      <c r="L195" s="789"/>
      <c r="M195" s="789"/>
      <c r="N195" s="789"/>
      <c r="O195" s="815"/>
      <c r="P195" s="785" t="s">
        <v>71</v>
      </c>
      <c r="Q195" s="786"/>
      <c r="R195" s="786"/>
      <c r="S195" s="786"/>
      <c r="T195" s="786"/>
      <c r="U195" s="786"/>
      <c r="V195" s="787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6" t="s">
        <v>64</v>
      </c>
      <c r="B196" s="789"/>
      <c r="C196" s="789"/>
      <c r="D196" s="789"/>
      <c r="E196" s="789"/>
      <c r="F196" s="789"/>
      <c r="G196" s="789"/>
      <c r="H196" s="789"/>
      <c r="I196" s="789"/>
      <c r="J196" s="789"/>
      <c r="K196" s="789"/>
      <c r="L196" s="789"/>
      <c r="M196" s="789"/>
      <c r="N196" s="789"/>
      <c r="O196" s="789"/>
      <c r="P196" s="789"/>
      <c r="Q196" s="789"/>
      <c r="R196" s="789"/>
      <c r="S196" s="789"/>
      <c r="T196" s="789"/>
      <c r="U196" s="789"/>
      <c r="V196" s="789"/>
      <c r="W196" s="789"/>
      <c r="X196" s="789"/>
      <c r="Y196" s="789"/>
      <c r="Z196" s="789"/>
      <c r="AA196" s="773"/>
      <c r="AB196" s="773"/>
      <c r="AC196" s="773"/>
    </row>
    <row r="197" spans="1:68" ht="27" hidden="1" customHeight="1" x14ac:dyDescent="0.25">
      <c r="A197" s="54" t="s">
        <v>341</v>
      </c>
      <c r="B197" s="54" t="s">
        <v>342</v>
      </c>
      <c r="C197" s="31">
        <v>4301031191</v>
      </c>
      <c r="D197" s="783">
        <v>4680115880993</v>
      </c>
      <c r="E197" s="784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91"/>
      <c r="R197" s="791"/>
      <c r="S197" s="791"/>
      <c r="T197" s="792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3">
        <v>4680115881761</v>
      </c>
      <c r="E198" s="784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91"/>
      <c r="R198" s="791"/>
      <c r="S198" s="791"/>
      <c r="T198" s="792"/>
      <c r="U198" s="34"/>
      <c r="V198" s="34"/>
      <c r="W198" s="35" t="s">
        <v>69</v>
      </c>
      <c r="X198" s="777">
        <v>30</v>
      </c>
      <c r="Y198" s="778">
        <f t="shared" si="36"/>
        <v>33.6</v>
      </c>
      <c r="Z198" s="36">
        <f>IFERROR(IF(Y198=0,"",ROUNDUP(Y198/H198,0)*0.00753),"")</f>
        <v>6.0240000000000002E-2</v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31.857142857142858</v>
      </c>
      <c r="BN198" s="64">
        <f t="shared" si="38"/>
        <v>35.68</v>
      </c>
      <c r="BO198" s="64">
        <f t="shared" si="39"/>
        <v>4.5787545787545784E-2</v>
      </c>
      <c r="BP198" s="64">
        <f t="shared" si="40"/>
        <v>5.128205128205128E-2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3">
        <v>4680115881563</v>
      </c>
      <c r="E199" s="784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91"/>
      <c r="R199" s="791"/>
      <c r="S199" s="791"/>
      <c r="T199" s="792"/>
      <c r="U199" s="34"/>
      <c r="V199" s="34"/>
      <c r="W199" s="35" t="s">
        <v>69</v>
      </c>
      <c r="X199" s="777">
        <v>30</v>
      </c>
      <c r="Y199" s="778">
        <f t="shared" si="36"/>
        <v>33.6</v>
      </c>
      <c r="Z199" s="36">
        <f>IFERROR(IF(Y199=0,"",ROUNDUP(Y199/H199,0)*0.00753),"")</f>
        <v>6.0240000000000002E-2</v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31.428571428571427</v>
      </c>
      <c r="BN199" s="64">
        <f t="shared" si="38"/>
        <v>35.200000000000003</v>
      </c>
      <c r="BO199" s="64">
        <f t="shared" si="39"/>
        <v>4.5787545787545784E-2</v>
      </c>
      <c r="BP199" s="64">
        <f t="shared" si="40"/>
        <v>5.128205128205128E-2</v>
      </c>
    </row>
    <row r="200" spans="1:68" ht="27" hidden="1" customHeight="1" x14ac:dyDescent="0.25">
      <c r="A200" s="54" t="s">
        <v>350</v>
      </c>
      <c r="B200" s="54" t="s">
        <v>351</v>
      </c>
      <c r="C200" s="31">
        <v>4301031199</v>
      </c>
      <c r="D200" s="783">
        <v>4680115880986</v>
      </c>
      <c r="E200" s="784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91"/>
      <c r="R200" s="791"/>
      <c r="S200" s="791"/>
      <c r="T200" s="792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3">
        <v>4680115881785</v>
      </c>
      <c r="E201" s="784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91"/>
      <c r="R201" s="791"/>
      <c r="S201" s="791"/>
      <c r="T201" s="792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3">
        <v>4680115881679</v>
      </c>
      <c r="E202" s="784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91"/>
      <c r="R202" s="791"/>
      <c r="S202" s="791"/>
      <c r="T202" s="792"/>
      <c r="U202" s="34"/>
      <c r="V202" s="34"/>
      <c r="W202" s="35" t="s">
        <v>69</v>
      </c>
      <c r="X202" s="777">
        <v>16.8</v>
      </c>
      <c r="Y202" s="778">
        <f t="shared" si="36"/>
        <v>16.8</v>
      </c>
      <c r="Z202" s="36">
        <f>IFERROR(IF(Y202=0,"",ROUNDUP(Y202/H202,0)*0.00502),"")</f>
        <v>4.0160000000000001E-2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17.600000000000001</v>
      </c>
      <c r="BN202" s="64">
        <f t="shared" si="38"/>
        <v>17.600000000000001</v>
      </c>
      <c r="BO202" s="64">
        <f t="shared" si="39"/>
        <v>3.4188034188034191E-2</v>
      </c>
      <c r="BP202" s="64">
        <f t="shared" si="40"/>
        <v>3.4188034188034191E-2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3">
        <v>4680115880191</v>
      </c>
      <c r="E203" s="784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9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91"/>
      <c r="R203" s="791"/>
      <c r="S203" s="791"/>
      <c r="T203" s="792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3">
        <v>4680115883963</v>
      </c>
      <c r="E204" s="784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91"/>
      <c r="R204" s="791"/>
      <c r="S204" s="791"/>
      <c r="T204" s="792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14"/>
      <c r="B205" s="789"/>
      <c r="C205" s="789"/>
      <c r="D205" s="789"/>
      <c r="E205" s="789"/>
      <c r="F205" s="789"/>
      <c r="G205" s="789"/>
      <c r="H205" s="789"/>
      <c r="I205" s="789"/>
      <c r="J205" s="789"/>
      <c r="K205" s="789"/>
      <c r="L205" s="789"/>
      <c r="M205" s="789"/>
      <c r="N205" s="789"/>
      <c r="O205" s="815"/>
      <c r="P205" s="785" t="s">
        <v>71</v>
      </c>
      <c r="Q205" s="786"/>
      <c r="R205" s="786"/>
      <c r="S205" s="786"/>
      <c r="T205" s="786"/>
      <c r="U205" s="786"/>
      <c r="V205" s="787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22.285714285714285</v>
      </c>
      <c r="Y205" s="779">
        <f>IFERROR(Y197/H197,"0")+IFERROR(Y198/H198,"0")+IFERROR(Y199/H199,"0")+IFERROR(Y200/H200,"0")+IFERROR(Y201/H201,"0")+IFERROR(Y202/H202,"0")+IFERROR(Y203/H203,"0")+IFERROR(Y204/H204,"0")</f>
        <v>24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0.16064000000000001</v>
      </c>
      <c r="AA205" s="780"/>
      <c r="AB205" s="780"/>
      <c r="AC205" s="780"/>
    </row>
    <row r="206" spans="1:68" x14ac:dyDescent="0.2">
      <c r="A206" s="789"/>
      <c r="B206" s="789"/>
      <c r="C206" s="789"/>
      <c r="D206" s="789"/>
      <c r="E206" s="789"/>
      <c r="F206" s="789"/>
      <c r="G206" s="789"/>
      <c r="H206" s="789"/>
      <c r="I206" s="789"/>
      <c r="J206" s="789"/>
      <c r="K206" s="789"/>
      <c r="L206" s="789"/>
      <c r="M206" s="789"/>
      <c r="N206" s="789"/>
      <c r="O206" s="815"/>
      <c r="P206" s="785" t="s">
        <v>71</v>
      </c>
      <c r="Q206" s="786"/>
      <c r="R206" s="786"/>
      <c r="S206" s="786"/>
      <c r="T206" s="786"/>
      <c r="U206" s="786"/>
      <c r="V206" s="787"/>
      <c r="W206" s="37" t="s">
        <v>69</v>
      </c>
      <c r="X206" s="779">
        <f>IFERROR(SUM(X197:X204),"0")</f>
        <v>76.8</v>
      </c>
      <c r="Y206" s="779">
        <f>IFERROR(SUM(Y197:Y204),"0")</f>
        <v>84</v>
      </c>
      <c r="Z206" s="37"/>
      <c r="AA206" s="780"/>
      <c r="AB206" s="780"/>
      <c r="AC206" s="780"/>
    </row>
    <row r="207" spans="1:68" ht="16.5" hidden="1" customHeight="1" x14ac:dyDescent="0.25">
      <c r="A207" s="788" t="s">
        <v>361</v>
      </c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89"/>
      <c r="P207" s="789"/>
      <c r="Q207" s="789"/>
      <c r="R207" s="789"/>
      <c r="S207" s="789"/>
      <c r="T207" s="789"/>
      <c r="U207" s="789"/>
      <c r="V207" s="789"/>
      <c r="W207" s="789"/>
      <c r="X207" s="789"/>
      <c r="Y207" s="789"/>
      <c r="Z207" s="789"/>
      <c r="AA207" s="772"/>
      <c r="AB207" s="772"/>
      <c r="AC207" s="772"/>
    </row>
    <row r="208" spans="1:68" ht="14.25" hidden="1" customHeight="1" x14ac:dyDescent="0.25">
      <c r="A208" s="796" t="s">
        <v>124</v>
      </c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89"/>
      <c r="P208" s="789"/>
      <c r="Q208" s="789"/>
      <c r="R208" s="789"/>
      <c r="S208" s="789"/>
      <c r="T208" s="789"/>
      <c r="U208" s="789"/>
      <c r="V208" s="789"/>
      <c r="W208" s="789"/>
      <c r="X208" s="789"/>
      <c r="Y208" s="789"/>
      <c r="Z208" s="789"/>
      <c r="AA208" s="773"/>
      <c r="AB208" s="773"/>
      <c r="AC208" s="773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3">
        <v>4680115881402</v>
      </c>
      <c r="E209" s="784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91"/>
      <c r="R209" s="791"/>
      <c r="S209" s="791"/>
      <c r="T209" s="792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3">
        <v>4680115881396</v>
      </c>
      <c r="E210" s="784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91"/>
      <c r="R210" s="791"/>
      <c r="S210" s="791"/>
      <c r="T210" s="792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4"/>
      <c r="B211" s="789"/>
      <c r="C211" s="789"/>
      <c r="D211" s="789"/>
      <c r="E211" s="789"/>
      <c r="F211" s="789"/>
      <c r="G211" s="789"/>
      <c r="H211" s="789"/>
      <c r="I211" s="789"/>
      <c r="J211" s="789"/>
      <c r="K211" s="789"/>
      <c r="L211" s="789"/>
      <c r="M211" s="789"/>
      <c r="N211" s="789"/>
      <c r="O211" s="815"/>
      <c r="P211" s="785" t="s">
        <v>71</v>
      </c>
      <c r="Q211" s="786"/>
      <c r="R211" s="786"/>
      <c r="S211" s="786"/>
      <c r="T211" s="786"/>
      <c r="U211" s="786"/>
      <c r="V211" s="787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89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815"/>
      <c r="P212" s="785" t="s">
        <v>71</v>
      </c>
      <c r="Q212" s="786"/>
      <c r="R212" s="786"/>
      <c r="S212" s="786"/>
      <c r="T212" s="786"/>
      <c r="U212" s="786"/>
      <c r="V212" s="787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6" t="s">
        <v>180</v>
      </c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89"/>
      <c r="P213" s="789"/>
      <c r="Q213" s="789"/>
      <c r="R213" s="789"/>
      <c r="S213" s="789"/>
      <c r="T213" s="789"/>
      <c r="U213" s="789"/>
      <c r="V213" s="789"/>
      <c r="W213" s="789"/>
      <c r="X213" s="789"/>
      <c r="Y213" s="789"/>
      <c r="Z213" s="789"/>
      <c r="AA213" s="773"/>
      <c r="AB213" s="773"/>
      <c r="AC213" s="773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3">
        <v>4680115882935</v>
      </c>
      <c r="E214" s="784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91"/>
      <c r="R214" s="791"/>
      <c r="S214" s="791"/>
      <c r="T214" s="792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3">
        <v>4680115880764</v>
      </c>
      <c r="E215" s="784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91"/>
      <c r="R215" s="791"/>
      <c r="S215" s="791"/>
      <c r="T215" s="792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4"/>
      <c r="B216" s="789"/>
      <c r="C216" s="789"/>
      <c r="D216" s="789"/>
      <c r="E216" s="789"/>
      <c r="F216" s="789"/>
      <c r="G216" s="789"/>
      <c r="H216" s="789"/>
      <c r="I216" s="789"/>
      <c r="J216" s="789"/>
      <c r="K216" s="789"/>
      <c r="L216" s="789"/>
      <c r="M216" s="789"/>
      <c r="N216" s="789"/>
      <c r="O216" s="815"/>
      <c r="P216" s="785" t="s">
        <v>71</v>
      </c>
      <c r="Q216" s="786"/>
      <c r="R216" s="786"/>
      <c r="S216" s="786"/>
      <c r="T216" s="786"/>
      <c r="U216" s="786"/>
      <c r="V216" s="787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89"/>
      <c r="B217" s="789"/>
      <c r="C217" s="789"/>
      <c r="D217" s="789"/>
      <c r="E217" s="789"/>
      <c r="F217" s="789"/>
      <c r="G217" s="789"/>
      <c r="H217" s="789"/>
      <c r="I217" s="789"/>
      <c r="J217" s="789"/>
      <c r="K217" s="789"/>
      <c r="L217" s="789"/>
      <c r="M217" s="789"/>
      <c r="N217" s="789"/>
      <c r="O217" s="815"/>
      <c r="P217" s="785" t="s">
        <v>71</v>
      </c>
      <c r="Q217" s="786"/>
      <c r="R217" s="786"/>
      <c r="S217" s="786"/>
      <c r="T217" s="786"/>
      <c r="U217" s="786"/>
      <c r="V217" s="787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6" t="s">
        <v>64</v>
      </c>
      <c r="B218" s="789"/>
      <c r="C218" s="789"/>
      <c r="D218" s="789"/>
      <c r="E218" s="789"/>
      <c r="F218" s="789"/>
      <c r="G218" s="789"/>
      <c r="H218" s="789"/>
      <c r="I218" s="789"/>
      <c r="J218" s="789"/>
      <c r="K218" s="789"/>
      <c r="L218" s="789"/>
      <c r="M218" s="789"/>
      <c r="N218" s="789"/>
      <c r="O218" s="789"/>
      <c r="P218" s="789"/>
      <c r="Q218" s="789"/>
      <c r="R218" s="789"/>
      <c r="S218" s="789"/>
      <c r="T218" s="789"/>
      <c r="U218" s="789"/>
      <c r="V218" s="789"/>
      <c r="W218" s="789"/>
      <c r="X218" s="789"/>
      <c r="Y218" s="789"/>
      <c r="Z218" s="789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3">
        <v>4680115882683</v>
      </c>
      <c r="E219" s="784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91"/>
      <c r="R219" s="791"/>
      <c r="S219" s="791"/>
      <c r="T219" s="792"/>
      <c r="U219" s="34"/>
      <c r="V219" s="34"/>
      <c r="W219" s="35" t="s">
        <v>69</v>
      </c>
      <c r="X219" s="777">
        <v>100</v>
      </c>
      <c r="Y219" s="778">
        <f t="shared" ref="Y219:Y226" si="41">IFERROR(IF(X219="",0,CEILING((X219/$H219),1)*$H219),"")</f>
        <v>102.60000000000001</v>
      </c>
      <c r="Z219" s="36">
        <f>IFERROR(IF(Y219=0,"",ROUNDUP(Y219/H219,0)*0.00902),"")</f>
        <v>0.17138</v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103.88888888888889</v>
      </c>
      <c r="BN219" s="64">
        <f t="shared" ref="BN219:BN226" si="43">IFERROR(Y219*I219/H219,"0")</f>
        <v>106.59000000000002</v>
      </c>
      <c r="BO219" s="64">
        <f t="shared" ref="BO219:BO226" si="44">IFERROR(1/J219*(X219/H219),"0")</f>
        <v>0.14029180695847362</v>
      </c>
      <c r="BP219" s="64">
        <f t="shared" ref="BP219:BP226" si="45">IFERROR(1/J219*(Y219/H219),"0")</f>
        <v>0.14393939393939395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4301031230</v>
      </c>
      <c r="D220" s="783">
        <v>4680115882690</v>
      </c>
      <c r="E220" s="784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91"/>
      <c r="R220" s="791"/>
      <c r="S220" s="791"/>
      <c r="T220" s="792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3">
        <v>4680115882669</v>
      </c>
      <c r="E221" s="784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91"/>
      <c r="R221" s="791"/>
      <c r="S221" s="791"/>
      <c r="T221" s="792"/>
      <c r="U221" s="34"/>
      <c r="V221" s="34"/>
      <c r="W221" s="35" t="s">
        <v>69</v>
      </c>
      <c r="X221" s="777">
        <v>50</v>
      </c>
      <c r="Y221" s="778">
        <f t="shared" si="41"/>
        <v>54</v>
      </c>
      <c r="Z221" s="36">
        <f>IFERROR(IF(Y221=0,"",ROUNDUP(Y221/H221,0)*0.00902),"")</f>
        <v>9.0200000000000002E-2</v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51.944444444444443</v>
      </c>
      <c r="BN221" s="64">
        <f t="shared" si="43"/>
        <v>56.099999999999994</v>
      </c>
      <c r="BO221" s="64">
        <f t="shared" si="44"/>
        <v>7.0145903479236812E-2</v>
      </c>
      <c r="BP221" s="64">
        <f t="shared" si="45"/>
        <v>7.575757575757576E-2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4301031221</v>
      </c>
      <c r="D222" s="783">
        <v>4680115882676</v>
      </c>
      <c r="E222" s="784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91"/>
      <c r="R222" s="791"/>
      <c r="S222" s="791"/>
      <c r="T222" s="792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4301031223</v>
      </c>
      <c r="D223" s="783">
        <v>4680115884014</v>
      </c>
      <c r="E223" s="784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91"/>
      <c r="R223" s="791"/>
      <c r="S223" s="791"/>
      <c r="T223" s="792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387</v>
      </c>
      <c r="B224" s="54" t="s">
        <v>388</v>
      </c>
      <c r="C224" s="31">
        <v>4301031222</v>
      </c>
      <c r="D224" s="783">
        <v>4680115884007</v>
      </c>
      <c r="E224" s="784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91"/>
      <c r="R224" s="791"/>
      <c r="S224" s="791"/>
      <c r="T224" s="792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3">
        <v>4680115884038</v>
      </c>
      <c r="E225" s="784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91"/>
      <c r="R225" s="791"/>
      <c r="S225" s="791"/>
      <c r="T225" s="792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3">
        <v>4680115884021</v>
      </c>
      <c r="E226" s="784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0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91"/>
      <c r="R226" s="791"/>
      <c r="S226" s="791"/>
      <c r="T226" s="792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14"/>
      <c r="B227" s="789"/>
      <c r="C227" s="789"/>
      <c r="D227" s="789"/>
      <c r="E227" s="789"/>
      <c r="F227" s="789"/>
      <c r="G227" s="789"/>
      <c r="H227" s="789"/>
      <c r="I227" s="789"/>
      <c r="J227" s="789"/>
      <c r="K227" s="789"/>
      <c r="L227" s="789"/>
      <c r="M227" s="789"/>
      <c r="N227" s="789"/>
      <c r="O227" s="815"/>
      <c r="P227" s="785" t="s">
        <v>71</v>
      </c>
      <c r="Q227" s="786"/>
      <c r="R227" s="786"/>
      <c r="S227" s="786"/>
      <c r="T227" s="786"/>
      <c r="U227" s="786"/>
      <c r="V227" s="787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27.777777777777779</v>
      </c>
      <c r="Y227" s="779">
        <f>IFERROR(Y219/H219,"0")+IFERROR(Y220/H220,"0")+IFERROR(Y221/H221,"0")+IFERROR(Y222/H222,"0")+IFERROR(Y223/H223,"0")+IFERROR(Y224/H224,"0")+IFERROR(Y225/H225,"0")+IFERROR(Y226/H226,"0")</f>
        <v>29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0.26158000000000003</v>
      </c>
      <c r="AA227" s="780"/>
      <c r="AB227" s="780"/>
      <c r="AC227" s="780"/>
    </row>
    <row r="228" spans="1:68" x14ac:dyDescent="0.2">
      <c r="A228" s="789"/>
      <c r="B228" s="789"/>
      <c r="C228" s="789"/>
      <c r="D228" s="789"/>
      <c r="E228" s="789"/>
      <c r="F228" s="789"/>
      <c r="G228" s="789"/>
      <c r="H228" s="789"/>
      <c r="I228" s="789"/>
      <c r="J228" s="789"/>
      <c r="K228" s="789"/>
      <c r="L228" s="789"/>
      <c r="M228" s="789"/>
      <c r="N228" s="789"/>
      <c r="O228" s="815"/>
      <c r="P228" s="785" t="s">
        <v>71</v>
      </c>
      <c r="Q228" s="786"/>
      <c r="R228" s="786"/>
      <c r="S228" s="786"/>
      <c r="T228" s="786"/>
      <c r="U228" s="786"/>
      <c r="V228" s="787"/>
      <c r="W228" s="37" t="s">
        <v>69</v>
      </c>
      <c r="X228" s="779">
        <f>IFERROR(SUM(X219:X226),"0")</f>
        <v>150</v>
      </c>
      <c r="Y228" s="779">
        <f>IFERROR(SUM(Y219:Y226),"0")</f>
        <v>156.60000000000002</v>
      </c>
      <c r="Z228" s="37"/>
      <c r="AA228" s="780"/>
      <c r="AB228" s="780"/>
      <c r="AC228" s="780"/>
    </row>
    <row r="229" spans="1:68" ht="14.25" hidden="1" customHeight="1" x14ac:dyDescent="0.25">
      <c r="A229" s="796" t="s">
        <v>73</v>
      </c>
      <c r="B229" s="789"/>
      <c r="C229" s="789"/>
      <c r="D229" s="789"/>
      <c r="E229" s="789"/>
      <c r="F229" s="789"/>
      <c r="G229" s="789"/>
      <c r="H229" s="789"/>
      <c r="I229" s="789"/>
      <c r="J229" s="789"/>
      <c r="K229" s="789"/>
      <c r="L229" s="789"/>
      <c r="M229" s="789"/>
      <c r="N229" s="789"/>
      <c r="O229" s="789"/>
      <c r="P229" s="789"/>
      <c r="Q229" s="789"/>
      <c r="R229" s="789"/>
      <c r="S229" s="789"/>
      <c r="T229" s="789"/>
      <c r="U229" s="789"/>
      <c r="V229" s="789"/>
      <c r="W229" s="789"/>
      <c r="X229" s="789"/>
      <c r="Y229" s="789"/>
      <c r="Z229" s="789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3">
        <v>4680115881594</v>
      </c>
      <c r="E230" s="784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91"/>
      <c r="R230" s="791"/>
      <c r="S230" s="791"/>
      <c r="T230" s="792"/>
      <c r="U230" s="34"/>
      <c r="V230" s="34"/>
      <c r="W230" s="35" t="s">
        <v>69</v>
      </c>
      <c r="X230" s="777">
        <v>80</v>
      </c>
      <c r="Y230" s="778">
        <f t="shared" ref="Y230:Y240" si="46">IFERROR(IF(X230="",0,CEILING((X230/$H230),1)*$H230),"")</f>
        <v>81</v>
      </c>
      <c r="Z230" s="36">
        <f>IFERROR(IF(Y230=0,"",ROUNDUP(Y230/H230,0)*0.02175),"")</f>
        <v>0.21749999999999997</v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85.57037037037037</v>
      </c>
      <c r="BN230" s="64">
        <f t="shared" ref="BN230:BN240" si="48">IFERROR(Y230*I230/H230,"0")</f>
        <v>86.64</v>
      </c>
      <c r="BO230" s="64">
        <f t="shared" ref="BO230:BO240" si="49">IFERROR(1/J230*(X230/H230),"0")</f>
        <v>0.17636684303350972</v>
      </c>
      <c r="BP230" s="64">
        <f t="shared" ref="BP230:BP240" si="50">IFERROR(1/J230*(Y230/H230),"0")</f>
        <v>0.17857142857142855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3">
        <v>4680115880962</v>
      </c>
      <c r="E231" s="784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8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91"/>
      <c r="R231" s="791"/>
      <c r="S231" s="791"/>
      <c r="T231" s="792"/>
      <c r="U231" s="34"/>
      <c r="V231" s="34"/>
      <c r="W231" s="35" t="s">
        <v>69</v>
      </c>
      <c r="X231" s="777">
        <v>100</v>
      </c>
      <c r="Y231" s="778">
        <f t="shared" si="46"/>
        <v>101.39999999999999</v>
      </c>
      <c r="Z231" s="36">
        <f>IFERROR(IF(Y231=0,"",ROUNDUP(Y231/H231,0)*0.02175),"")</f>
        <v>0.28275</v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107.23076923076924</v>
      </c>
      <c r="BN231" s="64">
        <f t="shared" si="48"/>
        <v>108.732</v>
      </c>
      <c r="BO231" s="64">
        <f t="shared" si="49"/>
        <v>0.22893772893772893</v>
      </c>
      <c r="BP231" s="64">
        <f t="shared" si="50"/>
        <v>0.23214285714285712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3">
        <v>4680115881617</v>
      </c>
      <c r="E232" s="784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91"/>
      <c r="R232" s="791"/>
      <c r="S232" s="791"/>
      <c r="T232" s="792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4301051632</v>
      </c>
      <c r="D233" s="783">
        <v>4680115880573</v>
      </c>
      <c r="E233" s="784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91"/>
      <c r="R233" s="791"/>
      <c r="S233" s="791"/>
      <c r="T233" s="792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3">
        <v>4680115882195</v>
      </c>
      <c r="E234" s="784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91"/>
      <c r="R234" s="791"/>
      <c r="S234" s="791"/>
      <c r="T234" s="792"/>
      <c r="U234" s="34"/>
      <c r="V234" s="34"/>
      <c r="W234" s="35" t="s">
        <v>69</v>
      </c>
      <c r="X234" s="777">
        <v>144</v>
      </c>
      <c r="Y234" s="778">
        <f t="shared" si="46"/>
        <v>144</v>
      </c>
      <c r="Z234" s="36">
        <f t="shared" ref="Z234:Z240" si="51">IFERROR(IF(Y234=0,"",ROUNDUP(Y234/H234,0)*0.00753),"")</f>
        <v>0.45180000000000003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161.4</v>
      </c>
      <c r="BN234" s="64">
        <f t="shared" si="48"/>
        <v>161.4</v>
      </c>
      <c r="BO234" s="64">
        <f t="shared" si="49"/>
        <v>0.38461538461538458</v>
      </c>
      <c r="BP234" s="64">
        <f t="shared" si="50"/>
        <v>0.38461538461538458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3">
        <v>4680115882607</v>
      </c>
      <c r="E235" s="784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91"/>
      <c r="R235" s="791"/>
      <c r="S235" s="791"/>
      <c r="T235" s="792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4301051630</v>
      </c>
      <c r="D236" s="783">
        <v>4680115880092</v>
      </c>
      <c r="E236" s="784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91"/>
      <c r="R236" s="791"/>
      <c r="S236" s="791"/>
      <c r="T236" s="792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3">
        <v>4680115880221</v>
      </c>
      <c r="E237" s="784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5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91"/>
      <c r="R237" s="791"/>
      <c r="S237" s="791"/>
      <c r="T237" s="792"/>
      <c r="U237" s="34"/>
      <c r="V237" s="34"/>
      <c r="W237" s="35" t="s">
        <v>69</v>
      </c>
      <c r="X237" s="777">
        <v>96</v>
      </c>
      <c r="Y237" s="778">
        <f t="shared" si="46"/>
        <v>96</v>
      </c>
      <c r="Z237" s="36">
        <f t="shared" si="51"/>
        <v>0.30120000000000002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106.88000000000001</v>
      </c>
      <c r="BN237" s="64">
        <f t="shared" si="48"/>
        <v>106.88000000000001</v>
      </c>
      <c r="BO237" s="64">
        <f t="shared" si="49"/>
        <v>0.25641025641025639</v>
      </c>
      <c r="BP237" s="64">
        <f t="shared" si="50"/>
        <v>0.25641025641025639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3">
        <v>4680115882942</v>
      </c>
      <c r="E238" s="784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91"/>
      <c r="R238" s="791"/>
      <c r="S238" s="791"/>
      <c r="T238" s="792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3">
        <v>4680115880504</v>
      </c>
      <c r="E239" s="784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91"/>
      <c r="R239" s="791"/>
      <c r="S239" s="791"/>
      <c r="T239" s="792"/>
      <c r="U239" s="34"/>
      <c r="V239" s="34"/>
      <c r="W239" s="35" t="s">
        <v>69</v>
      </c>
      <c r="X239" s="777">
        <v>96</v>
      </c>
      <c r="Y239" s="778">
        <f t="shared" si="46"/>
        <v>96</v>
      </c>
      <c r="Z239" s="36">
        <f t="shared" si="51"/>
        <v>0.30120000000000002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106.88000000000001</v>
      </c>
      <c r="BN239" s="64">
        <f t="shared" si="48"/>
        <v>106.88000000000001</v>
      </c>
      <c r="BO239" s="64">
        <f t="shared" si="49"/>
        <v>0.25641025641025639</v>
      </c>
      <c r="BP239" s="64">
        <f t="shared" si="50"/>
        <v>0.25641025641025639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3">
        <v>4680115882164</v>
      </c>
      <c r="E240" s="784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91"/>
      <c r="R240" s="791"/>
      <c r="S240" s="791"/>
      <c r="T240" s="792"/>
      <c r="U240" s="34"/>
      <c r="V240" s="34"/>
      <c r="W240" s="35" t="s">
        <v>69</v>
      </c>
      <c r="X240" s="777">
        <v>96</v>
      </c>
      <c r="Y240" s="778">
        <f t="shared" si="46"/>
        <v>96</v>
      </c>
      <c r="Z240" s="36">
        <f t="shared" si="51"/>
        <v>0.30120000000000002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107.11999999999999</v>
      </c>
      <c r="BN240" s="64">
        <f t="shared" si="48"/>
        <v>107.11999999999999</v>
      </c>
      <c r="BO240" s="64">
        <f t="shared" si="49"/>
        <v>0.25641025641025639</v>
      </c>
      <c r="BP240" s="64">
        <f t="shared" si="50"/>
        <v>0.25641025641025639</v>
      </c>
    </row>
    <row r="241" spans="1:68" x14ac:dyDescent="0.2">
      <c r="A241" s="814"/>
      <c r="B241" s="789"/>
      <c r="C241" s="789"/>
      <c r="D241" s="789"/>
      <c r="E241" s="789"/>
      <c r="F241" s="789"/>
      <c r="G241" s="789"/>
      <c r="H241" s="789"/>
      <c r="I241" s="789"/>
      <c r="J241" s="789"/>
      <c r="K241" s="789"/>
      <c r="L241" s="789"/>
      <c r="M241" s="789"/>
      <c r="N241" s="789"/>
      <c r="O241" s="815"/>
      <c r="P241" s="785" t="s">
        <v>71</v>
      </c>
      <c r="Q241" s="786"/>
      <c r="R241" s="786"/>
      <c r="S241" s="786"/>
      <c r="T241" s="786"/>
      <c r="U241" s="786"/>
      <c r="V241" s="787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202.69705603038938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203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1.8556500000000002</v>
      </c>
      <c r="AA241" s="780"/>
      <c r="AB241" s="780"/>
      <c r="AC241" s="780"/>
    </row>
    <row r="242" spans="1:68" x14ac:dyDescent="0.2">
      <c r="A242" s="789"/>
      <c r="B242" s="789"/>
      <c r="C242" s="789"/>
      <c r="D242" s="789"/>
      <c r="E242" s="789"/>
      <c r="F242" s="789"/>
      <c r="G242" s="789"/>
      <c r="H242" s="789"/>
      <c r="I242" s="789"/>
      <c r="J242" s="789"/>
      <c r="K242" s="789"/>
      <c r="L242" s="789"/>
      <c r="M242" s="789"/>
      <c r="N242" s="789"/>
      <c r="O242" s="815"/>
      <c r="P242" s="785" t="s">
        <v>71</v>
      </c>
      <c r="Q242" s="786"/>
      <c r="R242" s="786"/>
      <c r="S242" s="786"/>
      <c r="T242" s="786"/>
      <c r="U242" s="786"/>
      <c r="V242" s="787"/>
      <c r="W242" s="37" t="s">
        <v>69</v>
      </c>
      <c r="X242" s="779">
        <f>IFERROR(SUM(X230:X240),"0")</f>
        <v>612</v>
      </c>
      <c r="Y242" s="779">
        <f>IFERROR(SUM(Y230:Y240),"0")</f>
        <v>614.4</v>
      </c>
      <c r="Z242" s="37"/>
      <c r="AA242" s="780"/>
      <c r="AB242" s="780"/>
      <c r="AC242" s="780"/>
    </row>
    <row r="243" spans="1:68" ht="14.25" hidden="1" customHeight="1" x14ac:dyDescent="0.25">
      <c r="A243" s="796" t="s">
        <v>222</v>
      </c>
      <c r="B243" s="789"/>
      <c r="C243" s="789"/>
      <c r="D243" s="789"/>
      <c r="E243" s="789"/>
      <c r="F243" s="789"/>
      <c r="G243" s="789"/>
      <c r="H243" s="789"/>
      <c r="I243" s="789"/>
      <c r="J243" s="789"/>
      <c r="K243" s="789"/>
      <c r="L243" s="789"/>
      <c r="M243" s="789"/>
      <c r="N243" s="789"/>
      <c r="O243" s="789"/>
      <c r="P243" s="789"/>
      <c r="Q243" s="789"/>
      <c r="R243" s="789"/>
      <c r="S243" s="789"/>
      <c r="T243" s="789"/>
      <c r="U243" s="789"/>
      <c r="V243" s="789"/>
      <c r="W243" s="789"/>
      <c r="X243" s="789"/>
      <c r="Y243" s="789"/>
      <c r="Z243" s="789"/>
      <c r="AA243" s="773"/>
      <c r="AB243" s="773"/>
      <c r="AC243" s="773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3">
        <v>4680115882874</v>
      </c>
      <c r="E244" s="784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80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91"/>
      <c r="R244" s="791"/>
      <c r="S244" s="791"/>
      <c r="T244" s="792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3">
        <v>4680115882874</v>
      </c>
      <c r="E245" s="784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91"/>
      <c r="R245" s="791"/>
      <c r="S245" s="791"/>
      <c r="T245" s="792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3">
        <v>4680115884434</v>
      </c>
      <c r="E246" s="784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91"/>
      <c r="R246" s="791"/>
      <c r="S246" s="791"/>
      <c r="T246" s="792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3">
        <v>4680115880818</v>
      </c>
      <c r="E247" s="784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91"/>
      <c r="R247" s="791"/>
      <c r="S247" s="791"/>
      <c r="T247" s="792"/>
      <c r="U247" s="34"/>
      <c r="V247" s="34"/>
      <c r="W247" s="35" t="s">
        <v>69</v>
      </c>
      <c r="X247" s="777">
        <v>9.6000000000000014</v>
      </c>
      <c r="Y247" s="778">
        <f>IFERROR(IF(X247="",0,CEILING((X247/$H247),1)*$H247),"")</f>
        <v>9.6</v>
      </c>
      <c r="Z247" s="36">
        <f>IFERROR(IF(Y247=0,"",ROUNDUP(Y247/H247,0)*0.00753),"")</f>
        <v>3.0120000000000001E-2</v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10.688000000000002</v>
      </c>
      <c r="BN247" s="64">
        <f>IFERROR(Y247*I247/H247,"0")</f>
        <v>10.688000000000001</v>
      </c>
      <c r="BO247" s="64">
        <f>IFERROR(1/J247*(X247/H247),"0")</f>
        <v>2.5641025641025647E-2</v>
      </c>
      <c r="BP247" s="64">
        <f>IFERROR(1/J247*(Y247/H247),"0")</f>
        <v>2.564102564102564E-2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3">
        <v>4680115880801</v>
      </c>
      <c r="E248" s="784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91"/>
      <c r="R248" s="791"/>
      <c r="S248" s="791"/>
      <c r="T248" s="792"/>
      <c r="U248" s="34"/>
      <c r="V248" s="34"/>
      <c r="W248" s="35" t="s">
        <v>69</v>
      </c>
      <c r="X248" s="777">
        <v>14.4</v>
      </c>
      <c r="Y248" s="778">
        <f>IFERROR(IF(X248="",0,CEILING((X248/$H248),1)*$H248),"")</f>
        <v>14.399999999999999</v>
      </c>
      <c r="Z248" s="36">
        <f>IFERROR(IF(Y248=0,"",ROUNDUP(Y248/H248,0)*0.00753),"")</f>
        <v>4.5179999999999998E-2</v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16.032000000000004</v>
      </c>
      <c r="BN248" s="64">
        <f>IFERROR(Y248*I248/H248,"0")</f>
        <v>16.032</v>
      </c>
      <c r="BO248" s="64">
        <f>IFERROR(1/J248*(X248/H248),"0")</f>
        <v>3.8461538461538464E-2</v>
      </c>
      <c r="BP248" s="64">
        <f>IFERROR(1/J248*(Y248/H248),"0")</f>
        <v>3.8461538461538464E-2</v>
      </c>
    </row>
    <row r="249" spans="1:68" x14ac:dyDescent="0.2">
      <c r="A249" s="814"/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815"/>
      <c r="P249" s="785" t="s">
        <v>71</v>
      </c>
      <c r="Q249" s="786"/>
      <c r="R249" s="786"/>
      <c r="S249" s="786"/>
      <c r="T249" s="786"/>
      <c r="U249" s="786"/>
      <c r="V249" s="787"/>
      <c r="W249" s="37" t="s">
        <v>72</v>
      </c>
      <c r="X249" s="779">
        <f>IFERROR(X244/H244,"0")+IFERROR(X245/H245,"0")+IFERROR(X246/H246,"0")+IFERROR(X247/H247,"0")+IFERROR(X248/H248,"0")</f>
        <v>10</v>
      </c>
      <c r="Y249" s="779">
        <f>IFERROR(Y244/H244,"0")+IFERROR(Y245/H245,"0")+IFERROR(Y246/H246,"0")+IFERROR(Y247/H247,"0")+IFERROR(Y248/H248,"0")</f>
        <v>10</v>
      </c>
      <c r="Z249" s="779">
        <f>IFERROR(IF(Z244="",0,Z244),"0")+IFERROR(IF(Z245="",0,Z245),"0")+IFERROR(IF(Z246="",0,Z246),"0")+IFERROR(IF(Z247="",0,Z247),"0")+IFERROR(IF(Z248="",0,Z248),"0")</f>
        <v>7.5300000000000006E-2</v>
      </c>
      <c r="AA249" s="780"/>
      <c r="AB249" s="780"/>
      <c r="AC249" s="780"/>
    </row>
    <row r="250" spans="1:68" x14ac:dyDescent="0.2">
      <c r="A250" s="789"/>
      <c r="B250" s="789"/>
      <c r="C250" s="789"/>
      <c r="D250" s="789"/>
      <c r="E250" s="789"/>
      <c r="F250" s="789"/>
      <c r="G250" s="789"/>
      <c r="H250" s="789"/>
      <c r="I250" s="789"/>
      <c r="J250" s="789"/>
      <c r="K250" s="789"/>
      <c r="L250" s="789"/>
      <c r="M250" s="789"/>
      <c r="N250" s="789"/>
      <c r="O250" s="815"/>
      <c r="P250" s="785" t="s">
        <v>71</v>
      </c>
      <c r="Q250" s="786"/>
      <c r="R250" s="786"/>
      <c r="S250" s="786"/>
      <c r="T250" s="786"/>
      <c r="U250" s="786"/>
      <c r="V250" s="787"/>
      <c r="W250" s="37" t="s">
        <v>69</v>
      </c>
      <c r="X250" s="779">
        <f>IFERROR(SUM(X244:X248),"0")</f>
        <v>24</v>
      </c>
      <c r="Y250" s="779">
        <f>IFERROR(SUM(Y244:Y248),"0")</f>
        <v>24</v>
      </c>
      <c r="Z250" s="37"/>
      <c r="AA250" s="780"/>
      <c r="AB250" s="780"/>
      <c r="AC250" s="780"/>
    </row>
    <row r="251" spans="1:68" ht="16.5" hidden="1" customHeight="1" x14ac:dyDescent="0.25">
      <c r="A251" s="788" t="s">
        <v>436</v>
      </c>
      <c r="B251" s="789"/>
      <c r="C251" s="789"/>
      <c r="D251" s="789"/>
      <c r="E251" s="789"/>
      <c r="F251" s="789"/>
      <c r="G251" s="789"/>
      <c r="H251" s="789"/>
      <c r="I251" s="789"/>
      <c r="J251" s="789"/>
      <c r="K251" s="789"/>
      <c r="L251" s="789"/>
      <c r="M251" s="789"/>
      <c r="N251" s="789"/>
      <c r="O251" s="789"/>
      <c r="P251" s="789"/>
      <c r="Q251" s="789"/>
      <c r="R251" s="789"/>
      <c r="S251" s="789"/>
      <c r="T251" s="789"/>
      <c r="U251" s="789"/>
      <c r="V251" s="789"/>
      <c r="W251" s="789"/>
      <c r="X251" s="789"/>
      <c r="Y251" s="789"/>
      <c r="Z251" s="789"/>
      <c r="AA251" s="772"/>
      <c r="AB251" s="772"/>
      <c r="AC251" s="772"/>
    </row>
    <row r="252" spans="1:68" ht="14.25" hidden="1" customHeight="1" x14ac:dyDescent="0.25">
      <c r="A252" s="796" t="s">
        <v>124</v>
      </c>
      <c r="B252" s="789"/>
      <c r="C252" s="789"/>
      <c r="D252" s="789"/>
      <c r="E252" s="789"/>
      <c r="F252" s="789"/>
      <c r="G252" s="789"/>
      <c r="H252" s="789"/>
      <c r="I252" s="789"/>
      <c r="J252" s="789"/>
      <c r="K252" s="789"/>
      <c r="L252" s="789"/>
      <c r="M252" s="789"/>
      <c r="N252" s="789"/>
      <c r="O252" s="789"/>
      <c r="P252" s="789"/>
      <c r="Q252" s="789"/>
      <c r="R252" s="789"/>
      <c r="S252" s="789"/>
      <c r="T252" s="789"/>
      <c r="U252" s="789"/>
      <c r="V252" s="789"/>
      <c r="W252" s="789"/>
      <c r="X252" s="789"/>
      <c r="Y252" s="789"/>
      <c r="Z252" s="789"/>
      <c r="AA252" s="773"/>
      <c r="AB252" s="773"/>
      <c r="AC252" s="773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3">
        <v>4680115884274</v>
      </c>
      <c r="E253" s="784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1"/>
      <c r="R253" s="791"/>
      <c r="S253" s="791"/>
      <c r="T253" s="792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3">
        <v>4680115884274</v>
      </c>
      <c r="E254" s="784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1"/>
      <c r="R254" s="791"/>
      <c r="S254" s="791"/>
      <c r="T254" s="792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3">
        <v>4680115884298</v>
      </c>
      <c r="E255" s="784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91"/>
      <c r="R255" s="791"/>
      <c r="S255" s="791"/>
      <c r="T255" s="792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3">
        <v>4680115884250</v>
      </c>
      <c r="E256" s="784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91"/>
      <c r="R256" s="791"/>
      <c r="S256" s="791"/>
      <c r="T256" s="792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3">
        <v>4680115884250</v>
      </c>
      <c r="E257" s="784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2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91"/>
      <c r="R257" s="791"/>
      <c r="S257" s="791"/>
      <c r="T257" s="792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3">
        <v>4680115884281</v>
      </c>
      <c r="E258" s="784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80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91"/>
      <c r="R258" s="791"/>
      <c r="S258" s="791"/>
      <c r="T258" s="792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3">
        <v>4680115884199</v>
      </c>
      <c r="E259" s="784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9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91"/>
      <c r="R259" s="791"/>
      <c r="S259" s="791"/>
      <c r="T259" s="792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3">
        <v>4680115884267</v>
      </c>
      <c r="E260" s="784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5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91"/>
      <c r="R260" s="791"/>
      <c r="S260" s="791"/>
      <c r="T260" s="792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4"/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815"/>
      <c r="P261" s="785" t="s">
        <v>71</v>
      </c>
      <c r="Q261" s="786"/>
      <c r="R261" s="786"/>
      <c r="S261" s="786"/>
      <c r="T261" s="786"/>
      <c r="U261" s="786"/>
      <c r="V261" s="787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89"/>
      <c r="B262" s="789"/>
      <c r="C262" s="789"/>
      <c r="D262" s="789"/>
      <c r="E262" s="789"/>
      <c r="F262" s="789"/>
      <c r="G262" s="789"/>
      <c r="H262" s="789"/>
      <c r="I262" s="789"/>
      <c r="J262" s="789"/>
      <c r="K262" s="789"/>
      <c r="L262" s="789"/>
      <c r="M262" s="789"/>
      <c r="N262" s="789"/>
      <c r="O262" s="815"/>
      <c r="P262" s="785" t="s">
        <v>71</v>
      </c>
      <c r="Q262" s="786"/>
      <c r="R262" s="786"/>
      <c r="S262" s="786"/>
      <c r="T262" s="786"/>
      <c r="U262" s="786"/>
      <c r="V262" s="787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88" t="s">
        <v>457</v>
      </c>
      <c r="B263" s="789"/>
      <c r="C263" s="789"/>
      <c r="D263" s="789"/>
      <c r="E263" s="789"/>
      <c r="F263" s="789"/>
      <c r="G263" s="789"/>
      <c r="H263" s="789"/>
      <c r="I263" s="789"/>
      <c r="J263" s="789"/>
      <c r="K263" s="789"/>
      <c r="L263" s="789"/>
      <c r="M263" s="789"/>
      <c r="N263" s="789"/>
      <c r="O263" s="789"/>
      <c r="P263" s="789"/>
      <c r="Q263" s="789"/>
      <c r="R263" s="789"/>
      <c r="S263" s="789"/>
      <c r="T263" s="789"/>
      <c r="U263" s="789"/>
      <c r="V263" s="789"/>
      <c r="W263" s="789"/>
      <c r="X263" s="789"/>
      <c r="Y263" s="789"/>
      <c r="Z263" s="789"/>
      <c r="AA263" s="772"/>
      <c r="AB263" s="772"/>
      <c r="AC263" s="772"/>
    </row>
    <row r="264" spans="1:68" ht="14.25" hidden="1" customHeight="1" x14ac:dyDescent="0.25">
      <c r="A264" s="796" t="s">
        <v>124</v>
      </c>
      <c r="B264" s="789"/>
      <c r="C264" s="789"/>
      <c r="D264" s="789"/>
      <c r="E264" s="789"/>
      <c r="F264" s="789"/>
      <c r="G264" s="789"/>
      <c r="H264" s="789"/>
      <c r="I264" s="789"/>
      <c r="J264" s="789"/>
      <c r="K264" s="789"/>
      <c r="L264" s="789"/>
      <c r="M264" s="789"/>
      <c r="N264" s="789"/>
      <c r="O264" s="789"/>
      <c r="P264" s="789"/>
      <c r="Q264" s="789"/>
      <c r="R264" s="789"/>
      <c r="S264" s="789"/>
      <c r="T264" s="789"/>
      <c r="U264" s="789"/>
      <c r="V264" s="789"/>
      <c r="W264" s="789"/>
      <c r="X264" s="789"/>
      <c r="Y264" s="789"/>
      <c r="Z264" s="789"/>
      <c r="AA264" s="773"/>
      <c r="AB264" s="773"/>
      <c r="AC264" s="773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3">
        <v>4680115884137</v>
      </c>
      <c r="E265" s="784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79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1"/>
      <c r="R265" s="791"/>
      <c r="S265" s="791"/>
      <c r="T265" s="792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3">
        <v>4680115884137</v>
      </c>
      <c r="E266" s="784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1"/>
      <c r="R266" s="791"/>
      <c r="S266" s="791"/>
      <c r="T266" s="792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3">
        <v>4680115884236</v>
      </c>
      <c r="E267" s="784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9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91"/>
      <c r="R267" s="791"/>
      <c r="S267" s="791"/>
      <c r="T267" s="792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3">
        <v>4680115884175</v>
      </c>
      <c r="E268" s="784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4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1"/>
      <c r="R268" s="791"/>
      <c r="S268" s="791"/>
      <c r="T268" s="792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3">
        <v>4680115884175</v>
      </c>
      <c r="E269" s="784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91"/>
      <c r="R269" s="791"/>
      <c r="S269" s="791"/>
      <c r="T269" s="792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3">
        <v>4680115884144</v>
      </c>
      <c r="E270" s="784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91"/>
      <c r="R270" s="791"/>
      <c r="S270" s="791"/>
      <c r="T270" s="792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3">
        <v>4680115885288</v>
      </c>
      <c r="E271" s="784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91"/>
      <c r="R271" s="791"/>
      <c r="S271" s="791"/>
      <c r="T271" s="792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3">
        <v>4680115884182</v>
      </c>
      <c r="E272" s="784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10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91"/>
      <c r="R272" s="791"/>
      <c r="S272" s="791"/>
      <c r="T272" s="792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3">
        <v>4680115884205</v>
      </c>
      <c r="E273" s="784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91"/>
      <c r="R273" s="791"/>
      <c r="S273" s="791"/>
      <c r="T273" s="792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14"/>
      <c r="B274" s="789"/>
      <c r="C274" s="789"/>
      <c r="D274" s="789"/>
      <c r="E274" s="789"/>
      <c r="F274" s="789"/>
      <c r="G274" s="789"/>
      <c r="H274" s="789"/>
      <c r="I274" s="789"/>
      <c r="J274" s="789"/>
      <c r="K274" s="789"/>
      <c r="L274" s="789"/>
      <c r="M274" s="789"/>
      <c r="N274" s="789"/>
      <c r="O274" s="815"/>
      <c r="P274" s="785" t="s">
        <v>71</v>
      </c>
      <c r="Q274" s="786"/>
      <c r="R274" s="786"/>
      <c r="S274" s="786"/>
      <c r="T274" s="786"/>
      <c r="U274" s="786"/>
      <c r="V274" s="787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89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815"/>
      <c r="P275" s="785" t="s">
        <v>71</v>
      </c>
      <c r="Q275" s="786"/>
      <c r="R275" s="786"/>
      <c r="S275" s="786"/>
      <c r="T275" s="786"/>
      <c r="U275" s="786"/>
      <c r="V275" s="787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796" t="s">
        <v>180</v>
      </c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89"/>
      <c r="P276" s="789"/>
      <c r="Q276" s="789"/>
      <c r="R276" s="789"/>
      <c r="S276" s="789"/>
      <c r="T276" s="789"/>
      <c r="U276" s="789"/>
      <c r="V276" s="789"/>
      <c r="W276" s="789"/>
      <c r="X276" s="789"/>
      <c r="Y276" s="789"/>
      <c r="Z276" s="789"/>
      <c r="AA276" s="773"/>
      <c r="AB276" s="773"/>
      <c r="AC276" s="773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3">
        <v>4680115885721</v>
      </c>
      <c r="E277" s="784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4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91"/>
      <c r="R277" s="791"/>
      <c r="S277" s="791"/>
      <c r="T277" s="792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4"/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815"/>
      <c r="P278" s="785" t="s">
        <v>71</v>
      </c>
      <c r="Q278" s="786"/>
      <c r="R278" s="786"/>
      <c r="S278" s="786"/>
      <c r="T278" s="786"/>
      <c r="U278" s="786"/>
      <c r="V278" s="787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89"/>
      <c r="B279" s="789"/>
      <c r="C279" s="789"/>
      <c r="D279" s="789"/>
      <c r="E279" s="789"/>
      <c r="F279" s="789"/>
      <c r="G279" s="789"/>
      <c r="H279" s="789"/>
      <c r="I279" s="789"/>
      <c r="J279" s="789"/>
      <c r="K279" s="789"/>
      <c r="L279" s="789"/>
      <c r="M279" s="789"/>
      <c r="N279" s="789"/>
      <c r="O279" s="815"/>
      <c r="P279" s="785" t="s">
        <v>71</v>
      </c>
      <c r="Q279" s="786"/>
      <c r="R279" s="786"/>
      <c r="S279" s="786"/>
      <c r="T279" s="786"/>
      <c r="U279" s="786"/>
      <c r="V279" s="787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88" t="s">
        <v>481</v>
      </c>
      <c r="B280" s="789"/>
      <c r="C280" s="789"/>
      <c r="D280" s="789"/>
      <c r="E280" s="789"/>
      <c r="F280" s="789"/>
      <c r="G280" s="789"/>
      <c r="H280" s="789"/>
      <c r="I280" s="789"/>
      <c r="J280" s="789"/>
      <c r="K280" s="789"/>
      <c r="L280" s="789"/>
      <c r="M280" s="789"/>
      <c r="N280" s="789"/>
      <c r="O280" s="789"/>
      <c r="P280" s="789"/>
      <c r="Q280" s="789"/>
      <c r="R280" s="789"/>
      <c r="S280" s="789"/>
      <c r="T280" s="789"/>
      <c r="U280" s="789"/>
      <c r="V280" s="789"/>
      <c r="W280" s="789"/>
      <c r="X280" s="789"/>
      <c r="Y280" s="789"/>
      <c r="Z280" s="789"/>
      <c r="AA280" s="772"/>
      <c r="AB280" s="772"/>
      <c r="AC280" s="772"/>
    </row>
    <row r="281" spans="1:68" ht="14.25" hidden="1" customHeight="1" x14ac:dyDescent="0.25">
      <c r="A281" s="796" t="s">
        <v>124</v>
      </c>
      <c r="B281" s="789"/>
      <c r="C281" s="789"/>
      <c r="D281" s="789"/>
      <c r="E281" s="789"/>
      <c r="F281" s="789"/>
      <c r="G281" s="789"/>
      <c r="H281" s="789"/>
      <c r="I281" s="789"/>
      <c r="J281" s="789"/>
      <c r="K281" s="789"/>
      <c r="L281" s="789"/>
      <c r="M281" s="789"/>
      <c r="N281" s="789"/>
      <c r="O281" s="789"/>
      <c r="P281" s="789"/>
      <c r="Q281" s="789"/>
      <c r="R281" s="789"/>
      <c r="S281" s="789"/>
      <c r="T281" s="789"/>
      <c r="U281" s="789"/>
      <c r="V281" s="789"/>
      <c r="W281" s="789"/>
      <c r="X281" s="789"/>
      <c r="Y281" s="789"/>
      <c r="Z281" s="789"/>
      <c r="AA281" s="773"/>
      <c r="AB281" s="773"/>
      <c r="AC281" s="773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3">
        <v>4607091387452</v>
      </c>
      <c r="E282" s="784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3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1"/>
      <c r="R282" s="791"/>
      <c r="S282" s="791"/>
      <c r="T282" s="792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3">
        <v>4680115885837</v>
      </c>
      <c r="E283" s="784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0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91"/>
      <c r="R283" s="791"/>
      <c r="S283" s="791"/>
      <c r="T283" s="792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3">
        <v>4680115885806</v>
      </c>
      <c r="E284" s="784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89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1"/>
      <c r="R284" s="791"/>
      <c r="S284" s="791"/>
      <c r="T284" s="792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3">
        <v>4680115885806</v>
      </c>
      <c r="E285" s="784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10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91"/>
      <c r="R285" s="791"/>
      <c r="S285" s="791"/>
      <c r="T285" s="792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3">
        <v>4607091385984</v>
      </c>
      <c r="E286" s="784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0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1"/>
      <c r="R286" s="791"/>
      <c r="S286" s="791"/>
      <c r="T286" s="792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3">
        <v>4680115885851</v>
      </c>
      <c r="E287" s="784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91"/>
      <c r="R287" s="791"/>
      <c r="S287" s="791"/>
      <c r="T287" s="792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3">
        <v>4607091387469</v>
      </c>
      <c r="E288" s="784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7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1"/>
      <c r="R288" s="791"/>
      <c r="S288" s="791"/>
      <c r="T288" s="792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3">
        <v>4680115885844</v>
      </c>
      <c r="E289" s="784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91"/>
      <c r="R289" s="791"/>
      <c r="S289" s="791"/>
      <c r="T289" s="792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3">
        <v>4607091387438</v>
      </c>
      <c r="E290" s="784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1"/>
      <c r="R290" s="791"/>
      <c r="S290" s="791"/>
      <c r="T290" s="792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3">
        <v>4680115885820</v>
      </c>
      <c r="E291" s="784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91"/>
      <c r="R291" s="791"/>
      <c r="S291" s="791"/>
      <c r="T291" s="792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4"/>
      <c r="B292" s="789"/>
      <c r="C292" s="789"/>
      <c r="D292" s="789"/>
      <c r="E292" s="789"/>
      <c r="F292" s="789"/>
      <c r="G292" s="789"/>
      <c r="H292" s="789"/>
      <c r="I292" s="789"/>
      <c r="J292" s="789"/>
      <c r="K292" s="789"/>
      <c r="L292" s="789"/>
      <c r="M292" s="789"/>
      <c r="N292" s="789"/>
      <c r="O292" s="815"/>
      <c r="P292" s="785" t="s">
        <v>71</v>
      </c>
      <c r="Q292" s="786"/>
      <c r="R292" s="786"/>
      <c r="S292" s="786"/>
      <c r="T292" s="786"/>
      <c r="U292" s="786"/>
      <c r="V292" s="787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89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815"/>
      <c r="P293" s="785" t="s">
        <v>71</v>
      </c>
      <c r="Q293" s="786"/>
      <c r="R293" s="786"/>
      <c r="S293" s="786"/>
      <c r="T293" s="786"/>
      <c r="U293" s="786"/>
      <c r="V293" s="787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88" t="s">
        <v>508</v>
      </c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89"/>
      <c r="P294" s="789"/>
      <c r="Q294" s="789"/>
      <c r="R294" s="789"/>
      <c r="S294" s="789"/>
      <c r="T294" s="789"/>
      <c r="U294" s="789"/>
      <c r="V294" s="789"/>
      <c r="W294" s="789"/>
      <c r="X294" s="789"/>
      <c r="Y294" s="789"/>
      <c r="Z294" s="789"/>
      <c r="AA294" s="772"/>
      <c r="AB294" s="772"/>
      <c r="AC294" s="772"/>
    </row>
    <row r="295" spans="1:68" ht="14.25" hidden="1" customHeight="1" x14ac:dyDescent="0.25">
      <c r="A295" s="796" t="s">
        <v>124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3"/>
      <c r="AB295" s="773"/>
      <c r="AC295" s="773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3">
        <v>4680115885707</v>
      </c>
      <c r="E296" s="784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91"/>
      <c r="R296" s="791"/>
      <c r="S296" s="791"/>
      <c r="T296" s="792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4"/>
      <c r="B297" s="789"/>
      <c r="C297" s="789"/>
      <c r="D297" s="789"/>
      <c r="E297" s="789"/>
      <c r="F297" s="789"/>
      <c r="G297" s="789"/>
      <c r="H297" s="789"/>
      <c r="I297" s="789"/>
      <c r="J297" s="789"/>
      <c r="K297" s="789"/>
      <c r="L297" s="789"/>
      <c r="M297" s="789"/>
      <c r="N297" s="789"/>
      <c r="O297" s="815"/>
      <c r="P297" s="785" t="s">
        <v>71</v>
      </c>
      <c r="Q297" s="786"/>
      <c r="R297" s="786"/>
      <c r="S297" s="786"/>
      <c r="T297" s="786"/>
      <c r="U297" s="786"/>
      <c r="V297" s="787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89"/>
      <c r="B298" s="789"/>
      <c r="C298" s="789"/>
      <c r="D298" s="789"/>
      <c r="E298" s="789"/>
      <c r="F298" s="789"/>
      <c r="G298" s="789"/>
      <c r="H298" s="789"/>
      <c r="I298" s="789"/>
      <c r="J298" s="789"/>
      <c r="K298" s="789"/>
      <c r="L298" s="789"/>
      <c r="M298" s="789"/>
      <c r="N298" s="789"/>
      <c r="O298" s="815"/>
      <c r="P298" s="785" t="s">
        <v>71</v>
      </c>
      <c r="Q298" s="786"/>
      <c r="R298" s="786"/>
      <c r="S298" s="786"/>
      <c r="T298" s="786"/>
      <c r="U298" s="786"/>
      <c r="V298" s="787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88" t="s">
        <v>511</v>
      </c>
      <c r="B299" s="789"/>
      <c r="C299" s="789"/>
      <c r="D299" s="789"/>
      <c r="E299" s="789"/>
      <c r="F299" s="789"/>
      <c r="G299" s="789"/>
      <c r="H299" s="789"/>
      <c r="I299" s="789"/>
      <c r="J299" s="789"/>
      <c r="K299" s="789"/>
      <c r="L299" s="789"/>
      <c r="M299" s="789"/>
      <c r="N299" s="789"/>
      <c r="O299" s="789"/>
      <c r="P299" s="789"/>
      <c r="Q299" s="789"/>
      <c r="R299" s="789"/>
      <c r="S299" s="789"/>
      <c r="T299" s="789"/>
      <c r="U299" s="789"/>
      <c r="V299" s="789"/>
      <c r="W299" s="789"/>
      <c r="X299" s="789"/>
      <c r="Y299" s="789"/>
      <c r="Z299" s="789"/>
      <c r="AA299" s="772"/>
      <c r="AB299" s="772"/>
      <c r="AC299" s="772"/>
    </row>
    <row r="300" spans="1:68" ht="14.25" hidden="1" customHeight="1" x14ac:dyDescent="0.25">
      <c r="A300" s="796" t="s">
        <v>124</v>
      </c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89"/>
      <c r="P300" s="789"/>
      <c r="Q300" s="789"/>
      <c r="R300" s="789"/>
      <c r="S300" s="789"/>
      <c r="T300" s="789"/>
      <c r="U300" s="789"/>
      <c r="V300" s="789"/>
      <c r="W300" s="789"/>
      <c r="X300" s="789"/>
      <c r="Y300" s="789"/>
      <c r="Z300" s="789"/>
      <c r="AA300" s="773"/>
      <c r="AB300" s="773"/>
      <c r="AC300" s="773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3">
        <v>4607091383423</v>
      </c>
      <c r="E301" s="784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91"/>
      <c r="R301" s="791"/>
      <c r="S301" s="791"/>
      <c r="T301" s="792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3">
        <v>4680115885691</v>
      </c>
      <c r="E302" s="784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8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91"/>
      <c r="R302" s="791"/>
      <c r="S302" s="791"/>
      <c r="T302" s="792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3">
        <v>4680115885660</v>
      </c>
      <c r="E303" s="784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91"/>
      <c r="R303" s="791"/>
      <c r="S303" s="791"/>
      <c r="T303" s="792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4"/>
      <c r="B304" s="789"/>
      <c r="C304" s="789"/>
      <c r="D304" s="789"/>
      <c r="E304" s="789"/>
      <c r="F304" s="789"/>
      <c r="G304" s="789"/>
      <c r="H304" s="789"/>
      <c r="I304" s="789"/>
      <c r="J304" s="789"/>
      <c r="K304" s="789"/>
      <c r="L304" s="789"/>
      <c r="M304" s="789"/>
      <c r="N304" s="789"/>
      <c r="O304" s="815"/>
      <c r="P304" s="785" t="s">
        <v>71</v>
      </c>
      <c r="Q304" s="786"/>
      <c r="R304" s="786"/>
      <c r="S304" s="786"/>
      <c r="T304" s="786"/>
      <c r="U304" s="786"/>
      <c r="V304" s="787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89"/>
      <c r="B305" s="789"/>
      <c r="C305" s="789"/>
      <c r="D305" s="789"/>
      <c r="E305" s="789"/>
      <c r="F305" s="789"/>
      <c r="G305" s="789"/>
      <c r="H305" s="789"/>
      <c r="I305" s="789"/>
      <c r="J305" s="789"/>
      <c r="K305" s="789"/>
      <c r="L305" s="789"/>
      <c r="M305" s="789"/>
      <c r="N305" s="789"/>
      <c r="O305" s="815"/>
      <c r="P305" s="785" t="s">
        <v>71</v>
      </c>
      <c r="Q305" s="786"/>
      <c r="R305" s="786"/>
      <c r="S305" s="786"/>
      <c r="T305" s="786"/>
      <c r="U305" s="786"/>
      <c r="V305" s="787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88" t="s">
        <v>520</v>
      </c>
      <c r="B306" s="789"/>
      <c r="C306" s="789"/>
      <c r="D306" s="789"/>
      <c r="E306" s="789"/>
      <c r="F306" s="789"/>
      <c r="G306" s="789"/>
      <c r="H306" s="789"/>
      <c r="I306" s="789"/>
      <c r="J306" s="789"/>
      <c r="K306" s="789"/>
      <c r="L306" s="789"/>
      <c r="M306" s="789"/>
      <c r="N306" s="789"/>
      <c r="O306" s="789"/>
      <c r="P306" s="789"/>
      <c r="Q306" s="789"/>
      <c r="R306" s="789"/>
      <c r="S306" s="789"/>
      <c r="T306" s="789"/>
      <c r="U306" s="789"/>
      <c r="V306" s="789"/>
      <c r="W306" s="789"/>
      <c r="X306" s="789"/>
      <c r="Y306" s="789"/>
      <c r="Z306" s="789"/>
      <c r="AA306" s="772"/>
      <c r="AB306" s="772"/>
      <c r="AC306" s="772"/>
    </row>
    <row r="307" spans="1:68" ht="14.25" hidden="1" customHeight="1" x14ac:dyDescent="0.25">
      <c r="A307" s="796" t="s">
        <v>73</v>
      </c>
      <c r="B307" s="789"/>
      <c r="C307" s="789"/>
      <c r="D307" s="789"/>
      <c r="E307" s="789"/>
      <c r="F307" s="789"/>
      <c r="G307" s="789"/>
      <c r="H307" s="789"/>
      <c r="I307" s="789"/>
      <c r="J307" s="789"/>
      <c r="K307" s="789"/>
      <c r="L307" s="789"/>
      <c r="M307" s="789"/>
      <c r="N307" s="789"/>
      <c r="O307" s="789"/>
      <c r="P307" s="789"/>
      <c r="Q307" s="789"/>
      <c r="R307" s="789"/>
      <c r="S307" s="789"/>
      <c r="T307" s="789"/>
      <c r="U307" s="789"/>
      <c r="V307" s="789"/>
      <c r="W307" s="789"/>
      <c r="X307" s="789"/>
      <c r="Y307" s="789"/>
      <c r="Z307" s="789"/>
      <c r="AA307" s="773"/>
      <c r="AB307" s="773"/>
      <c r="AC307" s="773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3">
        <v>4680115881556</v>
      </c>
      <c r="E308" s="784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6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91"/>
      <c r="R308" s="791"/>
      <c r="S308" s="791"/>
      <c r="T308" s="792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3">
        <v>4680115881037</v>
      </c>
      <c r="E309" s="784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3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91"/>
      <c r="R309" s="791"/>
      <c r="S309" s="791"/>
      <c r="T309" s="792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3">
        <v>4680115886186</v>
      </c>
      <c r="E310" s="784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7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91"/>
      <c r="R310" s="791"/>
      <c r="S310" s="791"/>
      <c r="T310" s="792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529</v>
      </c>
      <c r="B311" s="54" t="s">
        <v>530</v>
      </c>
      <c r="C311" s="31">
        <v>4301051487</v>
      </c>
      <c r="D311" s="783">
        <v>4680115881228</v>
      </c>
      <c r="E311" s="784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9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91"/>
      <c r="R311" s="791"/>
      <c r="S311" s="791"/>
      <c r="T311" s="792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531</v>
      </c>
      <c r="B312" s="54" t="s">
        <v>532</v>
      </c>
      <c r="C312" s="31">
        <v>4301051384</v>
      </c>
      <c r="D312" s="783">
        <v>4680115881211</v>
      </c>
      <c r="E312" s="784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91"/>
      <c r="R312" s="791"/>
      <c r="S312" s="791"/>
      <c r="T312" s="792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3">
        <v>4680115881020</v>
      </c>
      <c r="E313" s="784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91"/>
      <c r="R313" s="791"/>
      <c r="S313" s="791"/>
      <c r="T313" s="792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idden="1" x14ac:dyDescent="0.2">
      <c r="A314" s="814"/>
      <c r="B314" s="789"/>
      <c r="C314" s="789"/>
      <c r="D314" s="789"/>
      <c r="E314" s="789"/>
      <c r="F314" s="789"/>
      <c r="G314" s="789"/>
      <c r="H314" s="789"/>
      <c r="I314" s="789"/>
      <c r="J314" s="789"/>
      <c r="K314" s="789"/>
      <c r="L314" s="789"/>
      <c r="M314" s="789"/>
      <c r="N314" s="789"/>
      <c r="O314" s="815"/>
      <c r="P314" s="785" t="s">
        <v>71</v>
      </c>
      <c r="Q314" s="786"/>
      <c r="R314" s="786"/>
      <c r="S314" s="786"/>
      <c r="T314" s="786"/>
      <c r="U314" s="786"/>
      <c r="V314" s="787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hidden="1" x14ac:dyDescent="0.2">
      <c r="A315" s="789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815"/>
      <c r="P315" s="785" t="s">
        <v>71</v>
      </c>
      <c r="Q315" s="786"/>
      <c r="R315" s="786"/>
      <c r="S315" s="786"/>
      <c r="T315" s="786"/>
      <c r="U315" s="786"/>
      <c r="V315" s="787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hidden="1" customHeight="1" x14ac:dyDescent="0.25">
      <c r="A316" s="788" t="s">
        <v>536</v>
      </c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89"/>
      <c r="P316" s="789"/>
      <c r="Q316" s="789"/>
      <c r="R316" s="789"/>
      <c r="S316" s="789"/>
      <c r="T316" s="789"/>
      <c r="U316" s="789"/>
      <c r="V316" s="789"/>
      <c r="W316" s="789"/>
      <c r="X316" s="789"/>
      <c r="Y316" s="789"/>
      <c r="Z316" s="789"/>
      <c r="AA316" s="772"/>
      <c r="AB316" s="772"/>
      <c r="AC316" s="772"/>
    </row>
    <row r="317" spans="1:68" ht="14.25" hidden="1" customHeight="1" x14ac:dyDescent="0.25">
      <c r="A317" s="796" t="s">
        <v>124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3"/>
      <c r="AB317" s="773"/>
      <c r="AC317" s="773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3">
        <v>4607091389296</v>
      </c>
      <c r="E318" s="784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91"/>
      <c r="R318" s="791"/>
      <c r="S318" s="791"/>
      <c r="T318" s="792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4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815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815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6" t="s">
        <v>64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3"/>
      <c r="AB321" s="773"/>
      <c r="AC321" s="773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3">
        <v>4680115880344</v>
      </c>
      <c r="E322" s="784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5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91"/>
      <c r="R322" s="791"/>
      <c r="S322" s="791"/>
      <c r="T322" s="792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4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815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815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6" t="s">
        <v>73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3"/>
      <c r="AB325" s="773"/>
      <c r="AC325" s="773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3">
        <v>4680115884618</v>
      </c>
      <c r="E326" s="784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91"/>
      <c r="R326" s="791"/>
      <c r="S326" s="791"/>
      <c r="T326" s="792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4"/>
      <c r="B327" s="789"/>
      <c r="C327" s="789"/>
      <c r="D327" s="789"/>
      <c r="E327" s="789"/>
      <c r="F327" s="789"/>
      <c r="G327" s="789"/>
      <c r="H327" s="789"/>
      <c r="I327" s="789"/>
      <c r="J327" s="789"/>
      <c r="K327" s="789"/>
      <c r="L327" s="789"/>
      <c r="M327" s="789"/>
      <c r="N327" s="789"/>
      <c r="O327" s="815"/>
      <c r="P327" s="785" t="s">
        <v>71</v>
      </c>
      <c r="Q327" s="786"/>
      <c r="R327" s="786"/>
      <c r="S327" s="786"/>
      <c r="T327" s="786"/>
      <c r="U327" s="786"/>
      <c r="V327" s="787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89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815"/>
      <c r="P328" s="785" t="s">
        <v>71</v>
      </c>
      <c r="Q328" s="786"/>
      <c r="R328" s="786"/>
      <c r="S328" s="786"/>
      <c r="T328" s="786"/>
      <c r="U328" s="786"/>
      <c r="V328" s="787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88" t="s">
        <v>546</v>
      </c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89"/>
      <c r="P329" s="789"/>
      <c r="Q329" s="789"/>
      <c r="R329" s="789"/>
      <c r="S329" s="789"/>
      <c r="T329" s="789"/>
      <c r="U329" s="789"/>
      <c r="V329" s="789"/>
      <c r="W329" s="789"/>
      <c r="X329" s="789"/>
      <c r="Y329" s="789"/>
      <c r="Z329" s="789"/>
      <c r="AA329" s="772"/>
      <c r="AB329" s="772"/>
      <c r="AC329" s="772"/>
    </row>
    <row r="330" spans="1:68" ht="14.25" hidden="1" customHeight="1" x14ac:dyDescent="0.25">
      <c r="A330" s="796" t="s">
        <v>124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3"/>
      <c r="AB330" s="773"/>
      <c r="AC330" s="773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3">
        <v>4607091389807</v>
      </c>
      <c r="E331" s="784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91"/>
      <c r="R331" s="791"/>
      <c r="S331" s="791"/>
      <c r="T331" s="792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4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815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815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6" t="s">
        <v>64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3"/>
      <c r="AB334" s="773"/>
      <c r="AC334" s="773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3">
        <v>4680115880481</v>
      </c>
      <c r="E335" s="784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0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91"/>
      <c r="R335" s="791"/>
      <c r="S335" s="791"/>
      <c r="T335" s="792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4"/>
      <c r="B336" s="789"/>
      <c r="C336" s="789"/>
      <c r="D336" s="789"/>
      <c r="E336" s="789"/>
      <c r="F336" s="789"/>
      <c r="G336" s="789"/>
      <c r="H336" s="789"/>
      <c r="I336" s="789"/>
      <c r="J336" s="789"/>
      <c r="K336" s="789"/>
      <c r="L336" s="789"/>
      <c r="M336" s="789"/>
      <c r="N336" s="789"/>
      <c r="O336" s="815"/>
      <c r="P336" s="785" t="s">
        <v>71</v>
      </c>
      <c r="Q336" s="786"/>
      <c r="R336" s="786"/>
      <c r="S336" s="786"/>
      <c r="T336" s="786"/>
      <c r="U336" s="786"/>
      <c r="V336" s="787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89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815"/>
      <c r="P337" s="785" t="s">
        <v>71</v>
      </c>
      <c r="Q337" s="786"/>
      <c r="R337" s="786"/>
      <c r="S337" s="786"/>
      <c r="T337" s="786"/>
      <c r="U337" s="786"/>
      <c r="V337" s="787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6" t="s">
        <v>73</v>
      </c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89"/>
      <c r="P338" s="789"/>
      <c r="Q338" s="789"/>
      <c r="R338" s="789"/>
      <c r="S338" s="789"/>
      <c r="T338" s="789"/>
      <c r="U338" s="789"/>
      <c r="V338" s="789"/>
      <c r="W338" s="789"/>
      <c r="X338" s="789"/>
      <c r="Y338" s="789"/>
      <c r="Z338" s="789"/>
      <c r="AA338" s="773"/>
      <c r="AB338" s="773"/>
      <c r="AC338" s="773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3">
        <v>4680115880412</v>
      </c>
      <c r="E339" s="784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91"/>
      <c r="R339" s="791"/>
      <c r="S339" s="791"/>
      <c r="T339" s="792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3">
        <v>4680115880511</v>
      </c>
      <c r="E340" s="784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91"/>
      <c r="R340" s="791"/>
      <c r="S340" s="791"/>
      <c r="T340" s="792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4"/>
      <c r="B341" s="789"/>
      <c r="C341" s="789"/>
      <c r="D341" s="789"/>
      <c r="E341" s="789"/>
      <c r="F341" s="789"/>
      <c r="G341" s="789"/>
      <c r="H341" s="789"/>
      <c r="I341" s="789"/>
      <c r="J341" s="789"/>
      <c r="K341" s="789"/>
      <c r="L341" s="789"/>
      <c r="M341" s="789"/>
      <c r="N341" s="789"/>
      <c r="O341" s="815"/>
      <c r="P341" s="785" t="s">
        <v>71</v>
      </c>
      <c r="Q341" s="786"/>
      <c r="R341" s="786"/>
      <c r="S341" s="786"/>
      <c r="T341" s="786"/>
      <c r="U341" s="786"/>
      <c r="V341" s="787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89"/>
      <c r="B342" s="789"/>
      <c r="C342" s="789"/>
      <c r="D342" s="789"/>
      <c r="E342" s="789"/>
      <c r="F342" s="789"/>
      <c r="G342" s="789"/>
      <c r="H342" s="789"/>
      <c r="I342" s="789"/>
      <c r="J342" s="789"/>
      <c r="K342" s="789"/>
      <c r="L342" s="789"/>
      <c r="M342" s="789"/>
      <c r="N342" s="789"/>
      <c r="O342" s="815"/>
      <c r="P342" s="785" t="s">
        <v>71</v>
      </c>
      <c r="Q342" s="786"/>
      <c r="R342" s="786"/>
      <c r="S342" s="786"/>
      <c r="T342" s="786"/>
      <c r="U342" s="786"/>
      <c r="V342" s="787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88" t="s">
        <v>559</v>
      </c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89"/>
      <c r="P343" s="789"/>
      <c r="Q343" s="789"/>
      <c r="R343" s="789"/>
      <c r="S343" s="789"/>
      <c r="T343" s="789"/>
      <c r="U343" s="789"/>
      <c r="V343" s="789"/>
      <c r="W343" s="789"/>
      <c r="X343" s="789"/>
      <c r="Y343" s="789"/>
      <c r="Z343" s="789"/>
      <c r="AA343" s="772"/>
      <c r="AB343" s="772"/>
      <c r="AC343" s="772"/>
    </row>
    <row r="344" spans="1:68" ht="14.25" hidden="1" customHeight="1" x14ac:dyDescent="0.25">
      <c r="A344" s="796" t="s">
        <v>124</v>
      </c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89"/>
      <c r="P344" s="789"/>
      <c r="Q344" s="789"/>
      <c r="R344" s="789"/>
      <c r="S344" s="789"/>
      <c r="T344" s="789"/>
      <c r="U344" s="789"/>
      <c r="V344" s="789"/>
      <c r="W344" s="789"/>
      <c r="X344" s="789"/>
      <c r="Y344" s="789"/>
      <c r="Z344" s="789"/>
      <c r="AA344" s="773"/>
      <c r="AB344" s="773"/>
      <c r="AC344" s="773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3">
        <v>4680115882973</v>
      </c>
      <c r="E345" s="784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91"/>
      <c r="R345" s="791"/>
      <c r="S345" s="791"/>
      <c r="T345" s="792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4"/>
      <c r="B346" s="789"/>
      <c r="C346" s="789"/>
      <c r="D346" s="789"/>
      <c r="E346" s="789"/>
      <c r="F346" s="789"/>
      <c r="G346" s="789"/>
      <c r="H346" s="789"/>
      <c r="I346" s="789"/>
      <c r="J346" s="789"/>
      <c r="K346" s="789"/>
      <c r="L346" s="789"/>
      <c r="M346" s="789"/>
      <c r="N346" s="789"/>
      <c r="O346" s="815"/>
      <c r="P346" s="785" t="s">
        <v>71</v>
      </c>
      <c r="Q346" s="786"/>
      <c r="R346" s="786"/>
      <c r="S346" s="786"/>
      <c r="T346" s="786"/>
      <c r="U346" s="786"/>
      <c r="V346" s="787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89"/>
      <c r="B347" s="789"/>
      <c r="C347" s="789"/>
      <c r="D347" s="789"/>
      <c r="E347" s="789"/>
      <c r="F347" s="789"/>
      <c r="G347" s="789"/>
      <c r="H347" s="789"/>
      <c r="I347" s="789"/>
      <c r="J347" s="789"/>
      <c r="K347" s="789"/>
      <c r="L347" s="789"/>
      <c r="M347" s="789"/>
      <c r="N347" s="789"/>
      <c r="O347" s="815"/>
      <c r="P347" s="785" t="s">
        <v>71</v>
      </c>
      <c r="Q347" s="786"/>
      <c r="R347" s="786"/>
      <c r="S347" s="786"/>
      <c r="T347" s="786"/>
      <c r="U347" s="786"/>
      <c r="V347" s="787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6" t="s">
        <v>64</v>
      </c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89"/>
      <c r="P348" s="789"/>
      <c r="Q348" s="789"/>
      <c r="R348" s="789"/>
      <c r="S348" s="789"/>
      <c r="T348" s="789"/>
      <c r="U348" s="789"/>
      <c r="V348" s="789"/>
      <c r="W348" s="789"/>
      <c r="X348" s="789"/>
      <c r="Y348" s="789"/>
      <c r="Z348" s="789"/>
      <c r="AA348" s="773"/>
      <c r="AB348" s="773"/>
      <c r="AC348" s="773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3">
        <v>4607091389845</v>
      </c>
      <c r="E349" s="784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91"/>
      <c r="R349" s="791"/>
      <c r="S349" s="791"/>
      <c r="T349" s="792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3">
        <v>4680115882881</v>
      </c>
      <c r="E350" s="784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7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91"/>
      <c r="R350" s="791"/>
      <c r="S350" s="791"/>
      <c r="T350" s="792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4"/>
      <c r="B351" s="789"/>
      <c r="C351" s="789"/>
      <c r="D351" s="789"/>
      <c r="E351" s="789"/>
      <c r="F351" s="789"/>
      <c r="G351" s="789"/>
      <c r="H351" s="789"/>
      <c r="I351" s="789"/>
      <c r="J351" s="789"/>
      <c r="K351" s="789"/>
      <c r="L351" s="789"/>
      <c r="M351" s="789"/>
      <c r="N351" s="789"/>
      <c r="O351" s="815"/>
      <c r="P351" s="785" t="s">
        <v>71</v>
      </c>
      <c r="Q351" s="786"/>
      <c r="R351" s="786"/>
      <c r="S351" s="786"/>
      <c r="T351" s="786"/>
      <c r="U351" s="786"/>
      <c r="V351" s="787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89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815"/>
      <c r="P352" s="785" t="s">
        <v>71</v>
      </c>
      <c r="Q352" s="786"/>
      <c r="R352" s="786"/>
      <c r="S352" s="786"/>
      <c r="T352" s="786"/>
      <c r="U352" s="786"/>
      <c r="V352" s="787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6" t="s">
        <v>73</v>
      </c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89"/>
      <c r="P353" s="789"/>
      <c r="Q353" s="789"/>
      <c r="R353" s="789"/>
      <c r="S353" s="789"/>
      <c r="T353" s="789"/>
      <c r="U353" s="789"/>
      <c r="V353" s="789"/>
      <c r="W353" s="789"/>
      <c r="X353" s="789"/>
      <c r="Y353" s="789"/>
      <c r="Z353" s="789"/>
      <c r="AA353" s="773"/>
      <c r="AB353" s="773"/>
      <c r="AC353" s="773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3">
        <v>4680115883390</v>
      </c>
      <c r="E354" s="784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2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91"/>
      <c r="R354" s="791"/>
      <c r="S354" s="791"/>
      <c r="T354" s="792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4"/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815"/>
      <c r="P355" s="785" t="s">
        <v>71</v>
      </c>
      <c r="Q355" s="786"/>
      <c r="R355" s="786"/>
      <c r="S355" s="786"/>
      <c r="T355" s="786"/>
      <c r="U355" s="786"/>
      <c r="V355" s="787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89"/>
      <c r="B356" s="789"/>
      <c r="C356" s="789"/>
      <c r="D356" s="789"/>
      <c r="E356" s="789"/>
      <c r="F356" s="789"/>
      <c r="G356" s="789"/>
      <c r="H356" s="789"/>
      <c r="I356" s="789"/>
      <c r="J356" s="789"/>
      <c r="K356" s="789"/>
      <c r="L356" s="789"/>
      <c r="M356" s="789"/>
      <c r="N356" s="789"/>
      <c r="O356" s="815"/>
      <c r="P356" s="785" t="s">
        <v>71</v>
      </c>
      <c r="Q356" s="786"/>
      <c r="R356" s="786"/>
      <c r="S356" s="786"/>
      <c r="T356" s="786"/>
      <c r="U356" s="786"/>
      <c r="V356" s="787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88" t="s">
        <v>570</v>
      </c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89"/>
      <c r="P357" s="789"/>
      <c r="Q357" s="789"/>
      <c r="R357" s="789"/>
      <c r="S357" s="789"/>
      <c r="T357" s="789"/>
      <c r="U357" s="789"/>
      <c r="V357" s="789"/>
      <c r="W357" s="789"/>
      <c r="X357" s="789"/>
      <c r="Y357" s="789"/>
      <c r="Z357" s="789"/>
      <c r="AA357" s="772"/>
      <c r="AB357" s="772"/>
      <c r="AC357" s="772"/>
    </row>
    <row r="358" spans="1:68" ht="14.25" hidden="1" customHeight="1" x14ac:dyDescent="0.25">
      <c r="A358" s="796" t="s">
        <v>124</v>
      </c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89"/>
      <c r="P358" s="789"/>
      <c r="Q358" s="789"/>
      <c r="R358" s="789"/>
      <c r="S358" s="789"/>
      <c r="T358" s="789"/>
      <c r="U358" s="789"/>
      <c r="V358" s="789"/>
      <c r="W358" s="789"/>
      <c r="X358" s="789"/>
      <c r="Y358" s="789"/>
      <c r="Z358" s="789"/>
      <c r="AA358" s="773"/>
      <c r="AB358" s="773"/>
      <c r="AC358" s="773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3">
        <v>4680115885615</v>
      </c>
      <c r="E359" s="784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91"/>
      <c r="R359" s="791"/>
      <c r="S359" s="791"/>
      <c r="T359" s="792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3">
        <v>4680115885554</v>
      </c>
      <c r="E360" s="784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1"/>
      <c r="R360" s="791"/>
      <c r="S360" s="791"/>
      <c r="T360" s="792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3">
        <v>4680115885554</v>
      </c>
      <c r="E361" s="784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9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1"/>
      <c r="R361" s="791"/>
      <c r="S361" s="791"/>
      <c r="T361" s="792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3">
        <v>4680115885646</v>
      </c>
      <c r="E362" s="784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91"/>
      <c r="R362" s="791"/>
      <c r="S362" s="791"/>
      <c r="T362" s="792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3">
        <v>4680115885622</v>
      </c>
      <c r="E363" s="784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19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91"/>
      <c r="R363" s="791"/>
      <c r="S363" s="791"/>
      <c r="T363" s="792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3">
        <v>4680115881938</v>
      </c>
      <c r="E364" s="784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91"/>
      <c r="R364" s="791"/>
      <c r="S364" s="791"/>
      <c r="T364" s="792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3">
        <v>4607091387346</v>
      </c>
      <c r="E365" s="784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91"/>
      <c r="R365" s="791"/>
      <c r="S365" s="791"/>
      <c r="T365" s="792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3">
        <v>4607091386011</v>
      </c>
      <c r="E366" s="784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9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1"/>
      <c r="R366" s="791"/>
      <c r="S366" s="791"/>
      <c r="T366" s="792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3">
        <v>4680115885608</v>
      </c>
      <c r="E367" s="784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1"/>
      <c r="R367" s="791"/>
      <c r="S367" s="791"/>
      <c r="T367" s="792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idden="1" x14ac:dyDescent="0.2">
      <c r="A368" s="814"/>
      <c r="B368" s="789"/>
      <c r="C368" s="789"/>
      <c r="D368" s="789"/>
      <c r="E368" s="789"/>
      <c r="F368" s="789"/>
      <c r="G368" s="789"/>
      <c r="H368" s="789"/>
      <c r="I368" s="789"/>
      <c r="J368" s="789"/>
      <c r="K368" s="789"/>
      <c r="L368" s="789"/>
      <c r="M368" s="789"/>
      <c r="N368" s="789"/>
      <c r="O368" s="815"/>
      <c r="P368" s="785" t="s">
        <v>71</v>
      </c>
      <c r="Q368" s="786"/>
      <c r="R368" s="786"/>
      <c r="S368" s="786"/>
      <c r="T368" s="786"/>
      <c r="U368" s="786"/>
      <c r="V368" s="787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hidden="1" x14ac:dyDescent="0.2">
      <c r="A369" s="789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815"/>
      <c r="P369" s="785" t="s">
        <v>71</v>
      </c>
      <c r="Q369" s="786"/>
      <c r="R369" s="786"/>
      <c r="S369" s="786"/>
      <c r="T369" s="786"/>
      <c r="U369" s="786"/>
      <c r="V369" s="787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hidden="1" customHeight="1" x14ac:dyDescent="0.25">
      <c r="A370" s="796" t="s">
        <v>64</v>
      </c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89"/>
      <c r="P370" s="789"/>
      <c r="Q370" s="789"/>
      <c r="R370" s="789"/>
      <c r="S370" s="789"/>
      <c r="T370" s="789"/>
      <c r="U370" s="789"/>
      <c r="V370" s="789"/>
      <c r="W370" s="789"/>
      <c r="X370" s="789"/>
      <c r="Y370" s="789"/>
      <c r="Z370" s="789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3">
        <v>4607091387193</v>
      </c>
      <c r="E371" s="784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91"/>
      <c r="R371" s="791"/>
      <c r="S371" s="791"/>
      <c r="T371" s="792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3">
        <v>4607091387230</v>
      </c>
      <c r="E372" s="784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91"/>
      <c r="R372" s="791"/>
      <c r="S372" s="791"/>
      <c r="T372" s="792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3">
        <v>4607091387292</v>
      </c>
      <c r="E373" s="784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91"/>
      <c r="R373" s="791"/>
      <c r="S373" s="791"/>
      <c r="T373" s="792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3">
        <v>4607091387285</v>
      </c>
      <c r="E374" s="784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9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91"/>
      <c r="R374" s="791"/>
      <c r="S374" s="791"/>
      <c r="T374" s="792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4"/>
      <c r="B375" s="789"/>
      <c r="C375" s="789"/>
      <c r="D375" s="789"/>
      <c r="E375" s="789"/>
      <c r="F375" s="789"/>
      <c r="G375" s="789"/>
      <c r="H375" s="789"/>
      <c r="I375" s="789"/>
      <c r="J375" s="789"/>
      <c r="K375" s="789"/>
      <c r="L375" s="789"/>
      <c r="M375" s="789"/>
      <c r="N375" s="789"/>
      <c r="O375" s="815"/>
      <c r="P375" s="785" t="s">
        <v>71</v>
      </c>
      <c r="Q375" s="786"/>
      <c r="R375" s="786"/>
      <c r="S375" s="786"/>
      <c r="T375" s="786"/>
      <c r="U375" s="786"/>
      <c r="V375" s="787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89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815"/>
      <c r="P376" s="785" t="s">
        <v>71</v>
      </c>
      <c r="Q376" s="786"/>
      <c r="R376" s="786"/>
      <c r="S376" s="786"/>
      <c r="T376" s="786"/>
      <c r="U376" s="786"/>
      <c r="V376" s="787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6" t="s">
        <v>73</v>
      </c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89"/>
      <c r="P377" s="789"/>
      <c r="Q377" s="789"/>
      <c r="R377" s="789"/>
      <c r="S377" s="789"/>
      <c r="T377" s="789"/>
      <c r="U377" s="789"/>
      <c r="V377" s="789"/>
      <c r="W377" s="789"/>
      <c r="X377" s="789"/>
      <c r="Y377" s="789"/>
      <c r="Z377" s="789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3">
        <v>4607091387766</v>
      </c>
      <c r="E378" s="784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91"/>
      <c r="R378" s="791"/>
      <c r="S378" s="791"/>
      <c r="T378" s="792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3">
        <v>4607091387957</v>
      </c>
      <c r="E379" s="784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7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91"/>
      <c r="R379" s="791"/>
      <c r="S379" s="791"/>
      <c r="T379" s="792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3">
        <v>4607091387964</v>
      </c>
      <c r="E380" s="784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91"/>
      <c r="R380" s="791"/>
      <c r="S380" s="791"/>
      <c r="T380" s="792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3">
        <v>4680115884588</v>
      </c>
      <c r="E381" s="784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6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91"/>
      <c r="R381" s="791"/>
      <c r="S381" s="791"/>
      <c r="T381" s="792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3">
        <v>4607091387537</v>
      </c>
      <c r="E382" s="784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8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91"/>
      <c r="R382" s="791"/>
      <c r="S382" s="791"/>
      <c r="T382" s="792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3">
        <v>4607091387513</v>
      </c>
      <c r="E383" s="784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91"/>
      <c r="R383" s="791"/>
      <c r="S383" s="791"/>
      <c r="T383" s="792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4"/>
      <c r="B384" s="789"/>
      <c r="C384" s="789"/>
      <c r="D384" s="789"/>
      <c r="E384" s="789"/>
      <c r="F384" s="789"/>
      <c r="G384" s="789"/>
      <c r="H384" s="789"/>
      <c r="I384" s="789"/>
      <c r="J384" s="789"/>
      <c r="K384" s="789"/>
      <c r="L384" s="789"/>
      <c r="M384" s="789"/>
      <c r="N384" s="789"/>
      <c r="O384" s="815"/>
      <c r="P384" s="785" t="s">
        <v>71</v>
      </c>
      <c r="Q384" s="786"/>
      <c r="R384" s="786"/>
      <c r="S384" s="786"/>
      <c r="T384" s="786"/>
      <c r="U384" s="786"/>
      <c r="V384" s="787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89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815"/>
      <c r="P385" s="785" t="s">
        <v>71</v>
      </c>
      <c r="Q385" s="786"/>
      <c r="R385" s="786"/>
      <c r="S385" s="786"/>
      <c r="T385" s="786"/>
      <c r="U385" s="786"/>
      <c r="V385" s="787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6" t="s">
        <v>222</v>
      </c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89"/>
      <c r="P386" s="789"/>
      <c r="Q386" s="789"/>
      <c r="R386" s="789"/>
      <c r="S386" s="789"/>
      <c r="T386" s="789"/>
      <c r="U386" s="789"/>
      <c r="V386" s="789"/>
      <c r="W386" s="789"/>
      <c r="X386" s="789"/>
      <c r="Y386" s="789"/>
      <c r="Z386" s="789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3">
        <v>4607091380880</v>
      </c>
      <c r="E387" s="784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4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91"/>
      <c r="R387" s="791"/>
      <c r="S387" s="791"/>
      <c r="T387" s="792"/>
      <c r="U387" s="34"/>
      <c r="V387" s="34"/>
      <c r="W387" s="35" t="s">
        <v>69</v>
      </c>
      <c r="X387" s="777">
        <v>120</v>
      </c>
      <c r="Y387" s="778">
        <f>IFERROR(IF(X387="",0,CEILING((X387/$H387),1)*$H387),"")</f>
        <v>126</v>
      </c>
      <c r="Z387" s="36">
        <f>IFERROR(IF(Y387=0,"",ROUNDUP(Y387/H387,0)*0.02175),"")</f>
        <v>0.32624999999999998</v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128.05714285714285</v>
      </c>
      <c r="BN387" s="64">
        <f>IFERROR(Y387*I387/H387,"0")</f>
        <v>134.45999999999998</v>
      </c>
      <c r="BO387" s="64">
        <f>IFERROR(1/J387*(X387/H387),"0")</f>
        <v>0.25510204081632648</v>
      </c>
      <c r="BP387" s="64">
        <f>IFERROR(1/J387*(Y387/H387),"0")</f>
        <v>0.26785714285714285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3">
        <v>4607091384482</v>
      </c>
      <c r="E388" s="784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91"/>
      <c r="R388" s="791"/>
      <c r="S388" s="791"/>
      <c r="T388" s="792"/>
      <c r="U388" s="34"/>
      <c r="V388" s="34"/>
      <c r="W388" s="35" t="s">
        <v>69</v>
      </c>
      <c r="X388" s="777">
        <v>30</v>
      </c>
      <c r="Y388" s="778">
        <f>IFERROR(IF(X388="",0,CEILING((X388/$H388),1)*$H388),"")</f>
        <v>31.2</v>
      </c>
      <c r="Z388" s="36">
        <f>IFERROR(IF(Y388=0,"",ROUNDUP(Y388/H388,0)*0.02175),"")</f>
        <v>8.6999999999999994E-2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32.169230769230772</v>
      </c>
      <c r="BN388" s="64">
        <f>IFERROR(Y388*I388/H388,"0")</f>
        <v>33.456000000000003</v>
      </c>
      <c r="BO388" s="64">
        <f>IFERROR(1/J388*(X388/H388),"0")</f>
        <v>6.8681318681318673E-2</v>
      </c>
      <c r="BP388" s="64">
        <f>IFERROR(1/J388*(Y388/H388),"0")</f>
        <v>7.1428571428571425E-2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3">
        <v>4607091380897</v>
      </c>
      <c r="E389" s="784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1"/>
      <c r="R389" s="791"/>
      <c r="S389" s="791"/>
      <c r="T389" s="792"/>
      <c r="U389" s="34"/>
      <c r="V389" s="34"/>
      <c r="W389" s="35" t="s">
        <v>69</v>
      </c>
      <c r="X389" s="777">
        <v>15</v>
      </c>
      <c r="Y389" s="778">
        <f>IFERROR(IF(X389="",0,CEILING((X389/$H389),1)*$H389),"")</f>
        <v>16.8</v>
      </c>
      <c r="Z389" s="36">
        <f>IFERROR(IF(Y389=0,"",ROUNDUP(Y389/H389,0)*0.02175),"")</f>
        <v>4.3499999999999997E-2</v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16.007142857142856</v>
      </c>
      <c r="BN389" s="64">
        <f>IFERROR(Y389*I389/H389,"0")</f>
        <v>17.928000000000001</v>
      </c>
      <c r="BO389" s="64">
        <f>IFERROR(1/J389*(X389/H389),"0")</f>
        <v>3.188775510204081E-2</v>
      </c>
      <c r="BP389" s="64">
        <f>IFERROR(1/J389*(Y389/H389),"0")</f>
        <v>3.5714285714285712E-2</v>
      </c>
    </row>
    <row r="390" spans="1:68" x14ac:dyDescent="0.2">
      <c r="A390" s="814"/>
      <c r="B390" s="789"/>
      <c r="C390" s="789"/>
      <c r="D390" s="789"/>
      <c r="E390" s="789"/>
      <c r="F390" s="789"/>
      <c r="G390" s="789"/>
      <c r="H390" s="789"/>
      <c r="I390" s="789"/>
      <c r="J390" s="789"/>
      <c r="K390" s="789"/>
      <c r="L390" s="789"/>
      <c r="M390" s="789"/>
      <c r="N390" s="789"/>
      <c r="O390" s="815"/>
      <c r="P390" s="785" t="s">
        <v>71</v>
      </c>
      <c r="Q390" s="786"/>
      <c r="R390" s="786"/>
      <c r="S390" s="786"/>
      <c r="T390" s="786"/>
      <c r="U390" s="786"/>
      <c r="V390" s="787"/>
      <c r="W390" s="37" t="s">
        <v>72</v>
      </c>
      <c r="X390" s="779">
        <f>IFERROR(X387/H387,"0")+IFERROR(X388/H388,"0")+IFERROR(X389/H389,"0")</f>
        <v>19.917582417582416</v>
      </c>
      <c r="Y390" s="779">
        <f>IFERROR(Y387/H387,"0")+IFERROR(Y388/H388,"0")+IFERROR(Y389/H389,"0")</f>
        <v>21</v>
      </c>
      <c r="Z390" s="779">
        <f>IFERROR(IF(Z387="",0,Z387),"0")+IFERROR(IF(Z388="",0,Z388),"0")+IFERROR(IF(Z389="",0,Z389),"0")</f>
        <v>0.45674999999999999</v>
      </c>
      <c r="AA390" s="780"/>
      <c r="AB390" s="780"/>
      <c r="AC390" s="780"/>
    </row>
    <row r="391" spans="1:68" x14ac:dyDescent="0.2">
      <c r="A391" s="789"/>
      <c r="B391" s="789"/>
      <c r="C391" s="789"/>
      <c r="D391" s="789"/>
      <c r="E391" s="789"/>
      <c r="F391" s="789"/>
      <c r="G391" s="789"/>
      <c r="H391" s="789"/>
      <c r="I391" s="789"/>
      <c r="J391" s="789"/>
      <c r="K391" s="789"/>
      <c r="L391" s="789"/>
      <c r="M391" s="789"/>
      <c r="N391" s="789"/>
      <c r="O391" s="815"/>
      <c r="P391" s="785" t="s">
        <v>71</v>
      </c>
      <c r="Q391" s="786"/>
      <c r="R391" s="786"/>
      <c r="S391" s="786"/>
      <c r="T391" s="786"/>
      <c r="U391" s="786"/>
      <c r="V391" s="787"/>
      <c r="W391" s="37" t="s">
        <v>69</v>
      </c>
      <c r="X391" s="779">
        <f>IFERROR(SUM(X387:X389),"0")</f>
        <v>165</v>
      </c>
      <c r="Y391" s="779">
        <f>IFERROR(SUM(Y387:Y389),"0")</f>
        <v>174</v>
      </c>
      <c r="Z391" s="37"/>
      <c r="AA391" s="780"/>
      <c r="AB391" s="780"/>
      <c r="AC391" s="780"/>
    </row>
    <row r="392" spans="1:68" ht="14.25" hidden="1" customHeight="1" x14ac:dyDescent="0.25">
      <c r="A392" s="796" t="s">
        <v>113</v>
      </c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89"/>
      <c r="P392" s="789"/>
      <c r="Q392" s="789"/>
      <c r="R392" s="789"/>
      <c r="S392" s="789"/>
      <c r="T392" s="789"/>
      <c r="U392" s="789"/>
      <c r="V392" s="789"/>
      <c r="W392" s="789"/>
      <c r="X392" s="789"/>
      <c r="Y392" s="789"/>
      <c r="Z392" s="789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3">
        <v>4607091388374</v>
      </c>
      <c r="E393" s="784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0" t="s">
        <v>635</v>
      </c>
      <c r="Q393" s="791"/>
      <c r="R393" s="791"/>
      <c r="S393" s="791"/>
      <c r="T393" s="792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3">
        <v>4607091388381</v>
      </c>
      <c r="E394" s="784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67" t="s">
        <v>639</v>
      </c>
      <c r="Q394" s="791"/>
      <c r="R394" s="791"/>
      <c r="S394" s="791"/>
      <c r="T394" s="792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3">
        <v>4607091383102</v>
      </c>
      <c r="E395" s="784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7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1"/>
      <c r="R395" s="791"/>
      <c r="S395" s="791"/>
      <c r="T395" s="792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643</v>
      </c>
      <c r="B396" s="54" t="s">
        <v>644</v>
      </c>
      <c r="C396" s="31">
        <v>4301030233</v>
      </c>
      <c r="D396" s="783">
        <v>4607091388404</v>
      </c>
      <c r="E396" s="784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1"/>
      <c r="R396" s="791"/>
      <c r="S396" s="791"/>
      <c r="T396" s="792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14"/>
      <c r="B397" s="789"/>
      <c r="C397" s="789"/>
      <c r="D397" s="789"/>
      <c r="E397" s="789"/>
      <c r="F397" s="789"/>
      <c r="G397" s="789"/>
      <c r="H397" s="789"/>
      <c r="I397" s="789"/>
      <c r="J397" s="789"/>
      <c r="K397" s="789"/>
      <c r="L397" s="789"/>
      <c r="M397" s="789"/>
      <c r="N397" s="789"/>
      <c r="O397" s="815"/>
      <c r="P397" s="785" t="s">
        <v>71</v>
      </c>
      <c r="Q397" s="786"/>
      <c r="R397" s="786"/>
      <c r="S397" s="786"/>
      <c r="T397" s="786"/>
      <c r="U397" s="786"/>
      <c r="V397" s="787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hidden="1" x14ac:dyDescent="0.2">
      <c r="A398" s="789"/>
      <c r="B398" s="789"/>
      <c r="C398" s="789"/>
      <c r="D398" s="789"/>
      <c r="E398" s="789"/>
      <c r="F398" s="789"/>
      <c r="G398" s="789"/>
      <c r="H398" s="789"/>
      <c r="I398" s="789"/>
      <c r="J398" s="789"/>
      <c r="K398" s="789"/>
      <c r="L398" s="789"/>
      <c r="M398" s="789"/>
      <c r="N398" s="789"/>
      <c r="O398" s="815"/>
      <c r="P398" s="785" t="s">
        <v>71</v>
      </c>
      <c r="Q398" s="786"/>
      <c r="R398" s="786"/>
      <c r="S398" s="786"/>
      <c r="T398" s="786"/>
      <c r="U398" s="786"/>
      <c r="V398" s="787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hidden="1" customHeight="1" x14ac:dyDescent="0.25">
      <c r="A399" s="796" t="s">
        <v>645</v>
      </c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89"/>
      <c r="P399" s="789"/>
      <c r="Q399" s="789"/>
      <c r="R399" s="789"/>
      <c r="S399" s="789"/>
      <c r="T399" s="789"/>
      <c r="U399" s="789"/>
      <c r="V399" s="789"/>
      <c r="W399" s="789"/>
      <c r="X399" s="789"/>
      <c r="Y399" s="789"/>
      <c r="Z399" s="789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3">
        <v>4680115881808</v>
      </c>
      <c r="E400" s="784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1"/>
      <c r="R400" s="791"/>
      <c r="S400" s="791"/>
      <c r="T400" s="792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3">
        <v>4680115881822</v>
      </c>
      <c r="E401" s="784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1"/>
      <c r="R401" s="791"/>
      <c r="S401" s="791"/>
      <c r="T401" s="792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3">
        <v>4680115880016</v>
      </c>
      <c r="E402" s="784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1"/>
      <c r="R402" s="791"/>
      <c r="S402" s="791"/>
      <c r="T402" s="792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4"/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815"/>
      <c r="P403" s="785" t="s">
        <v>71</v>
      </c>
      <c r="Q403" s="786"/>
      <c r="R403" s="786"/>
      <c r="S403" s="786"/>
      <c r="T403" s="786"/>
      <c r="U403" s="786"/>
      <c r="V403" s="787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89"/>
      <c r="B404" s="789"/>
      <c r="C404" s="789"/>
      <c r="D404" s="789"/>
      <c r="E404" s="789"/>
      <c r="F404" s="789"/>
      <c r="G404" s="789"/>
      <c r="H404" s="789"/>
      <c r="I404" s="789"/>
      <c r="J404" s="789"/>
      <c r="K404" s="789"/>
      <c r="L404" s="789"/>
      <c r="M404" s="789"/>
      <c r="N404" s="789"/>
      <c r="O404" s="815"/>
      <c r="P404" s="785" t="s">
        <v>71</v>
      </c>
      <c r="Q404" s="786"/>
      <c r="R404" s="786"/>
      <c r="S404" s="786"/>
      <c r="T404" s="786"/>
      <c r="U404" s="786"/>
      <c r="V404" s="787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88" t="s">
        <v>654</v>
      </c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89"/>
      <c r="P405" s="789"/>
      <c r="Q405" s="789"/>
      <c r="R405" s="789"/>
      <c r="S405" s="789"/>
      <c r="T405" s="789"/>
      <c r="U405" s="789"/>
      <c r="V405" s="789"/>
      <c r="W405" s="789"/>
      <c r="X405" s="789"/>
      <c r="Y405" s="789"/>
      <c r="Z405" s="789"/>
      <c r="AA405" s="772"/>
      <c r="AB405" s="772"/>
      <c r="AC405" s="772"/>
    </row>
    <row r="406" spans="1:68" ht="14.25" hidden="1" customHeight="1" x14ac:dyDescent="0.25">
      <c r="A406" s="796" t="s">
        <v>64</v>
      </c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89"/>
      <c r="P406" s="789"/>
      <c r="Q406" s="789"/>
      <c r="R406" s="789"/>
      <c r="S406" s="789"/>
      <c r="T406" s="789"/>
      <c r="U406" s="789"/>
      <c r="V406" s="789"/>
      <c r="W406" s="789"/>
      <c r="X406" s="789"/>
      <c r="Y406" s="789"/>
      <c r="Z406" s="789"/>
      <c r="AA406" s="773"/>
      <c r="AB406" s="773"/>
      <c r="AC406" s="773"/>
    </row>
    <row r="407" spans="1:68" ht="27" hidden="1" customHeight="1" x14ac:dyDescent="0.25">
      <c r="A407" s="54" t="s">
        <v>655</v>
      </c>
      <c r="B407" s="54" t="s">
        <v>656</v>
      </c>
      <c r="C407" s="31">
        <v>4301031066</v>
      </c>
      <c r="D407" s="783">
        <v>4607091383836</v>
      </c>
      <c r="E407" s="784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1"/>
      <c r="R407" s="791"/>
      <c r="S407" s="791"/>
      <c r="T407" s="792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14"/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815"/>
      <c r="P408" s="785" t="s">
        <v>71</v>
      </c>
      <c r="Q408" s="786"/>
      <c r="R408" s="786"/>
      <c r="S408" s="786"/>
      <c r="T408" s="786"/>
      <c r="U408" s="786"/>
      <c r="V408" s="787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hidden="1" x14ac:dyDescent="0.2">
      <c r="A409" s="789"/>
      <c r="B409" s="789"/>
      <c r="C409" s="789"/>
      <c r="D409" s="789"/>
      <c r="E409" s="789"/>
      <c r="F409" s="789"/>
      <c r="G409" s="789"/>
      <c r="H409" s="789"/>
      <c r="I409" s="789"/>
      <c r="J409" s="789"/>
      <c r="K409" s="789"/>
      <c r="L409" s="789"/>
      <c r="M409" s="789"/>
      <c r="N409" s="789"/>
      <c r="O409" s="815"/>
      <c r="P409" s="785" t="s">
        <v>71</v>
      </c>
      <c r="Q409" s="786"/>
      <c r="R409" s="786"/>
      <c r="S409" s="786"/>
      <c r="T409" s="786"/>
      <c r="U409" s="786"/>
      <c r="V409" s="787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hidden="1" customHeight="1" x14ac:dyDescent="0.25">
      <c r="A410" s="796" t="s">
        <v>73</v>
      </c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89"/>
      <c r="P410" s="789"/>
      <c r="Q410" s="789"/>
      <c r="R410" s="789"/>
      <c r="S410" s="789"/>
      <c r="T410" s="789"/>
      <c r="U410" s="789"/>
      <c r="V410" s="789"/>
      <c r="W410" s="789"/>
      <c r="X410" s="789"/>
      <c r="Y410" s="789"/>
      <c r="Z410" s="789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3">
        <v>4607091387919</v>
      </c>
      <c r="E411" s="784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1"/>
      <c r="R411" s="791"/>
      <c r="S411" s="791"/>
      <c r="T411" s="792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3">
        <v>4680115883604</v>
      </c>
      <c r="E412" s="784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1"/>
      <c r="R412" s="791"/>
      <c r="S412" s="791"/>
      <c r="T412" s="792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3">
        <v>4680115883567</v>
      </c>
      <c r="E413" s="784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1"/>
      <c r="R413" s="791"/>
      <c r="S413" s="791"/>
      <c r="T413" s="792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814"/>
      <c r="B414" s="789"/>
      <c r="C414" s="789"/>
      <c r="D414" s="789"/>
      <c r="E414" s="789"/>
      <c r="F414" s="789"/>
      <c r="G414" s="789"/>
      <c r="H414" s="789"/>
      <c r="I414" s="789"/>
      <c r="J414" s="789"/>
      <c r="K414" s="789"/>
      <c r="L414" s="789"/>
      <c r="M414" s="789"/>
      <c r="N414" s="789"/>
      <c r="O414" s="815"/>
      <c r="P414" s="785" t="s">
        <v>71</v>
      </c>
      <c r="Q414" s="786"/>
      <c r="R414" s="786"/>
      <c r="S414" s="786"/>
      <c r="T414" s="786"/>
      <c r="U414" s="786"/>
      <c r="V414" s="787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hidden="1" x14ac:dyDescent="0.2">
      <c r="A415" s="789"/>
      <c r="B415" s="789"/>
      <c r="C415" s="789"/>
      <c r="D415" s="789"/>
      <c r="E415" s="789"/>
      <c r="F415" s="789"/>
      <c r="G415" s="789"/>
      <c r="H415" s="789"/>
      <c r="I415" s="789"/>
      <c r="J415" s="789"/>
      <c r="K415" s="789"/>
      <c r="L415" s="789"/>
      <c r="M415" s="789"/>
      <c r="N415" s="789"/>
      <c r="O415" s="815"/>
      <c r="P415" s="785" t="s">
        <v>71</v>
      </c>
      <c r="Q415" s="786"/>
      <c r="R415" s="786"/>
      <c r="S415" s="786"/>
      <c r="T415" s="786"/>
      <c r="U415" s="786"/>
      <c r="V415" s="787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hidden="1" customHeight="1" x14ac:dyDescent="0.2">
      <c r="A416" s="952" t="s">
        <v>667</v>
      </c>
      <c r="B416" s="953"/>
      <c r="C416" s="953"/>
      <c r="D416" s="953"/>
      <c r="E416" s="953"/>
      <c r="F416" s="953"/>
      <c r="G416" s="953"/>
      <c r="H416" s="953"/>
      <c r="I416" s="953"/>
      <c r="J416" s="953"/>
      <c r="K416" s="953"/>
      <c r="L416" s="953"/>
      <c r="M416" s="953"/>
      <c r="N416" s="953"/>
      <c r="O416" s="953"/>
      <c r="P416" s="953"/>
      <c r="Q416" s="953"/>
      <c r="R416" s="953"/>
      <c r="S416" s="953"/>
      <c r="T416" s="953"/>
      <c r="U416" s="953"/>
      <c r="V416" s="953"/>
      <c r="W416" s="953"/>
      <c r="X416" s="953"/>
      <c r="Y416" s="953"/>
      <c r="Z416" s="953"/>
      <c r="AA416" s="48"/>
      <c r="AB416" s="48"/>
      <c r="AC416" s="48"/>
    </row>
    <row r="417" spans="1:68" ht="16.5" hidden="1" customHeight="1" x14ac:dyDescent="0.25">
      <c r="A417" s="788" t="s">
        <v>668</v>
      </c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89"/>
      <c r="P417" s="789"/>
      <c r="Q417" s="789"/>
      <c r="R417" s="789"/>
      <c r="S417" s="789"/>
      <c r="T417" s="789"/>
      <c r="U417" s="789"/>
      <c r="V417" s="789"/>
      <c r="W417" s="789"/>
      <c r="X417" s="789"/>
      <c r="Y417" s="789"/>
      <c r="Z417" s="789"/>
      <c r="AA417" s="772"/>
      <c r="AB417" s="772"/>
      <c r="AC417" s="772"/>
    </row>
    <row r="418" spans="1:68" ht="14.25" hidden="1" customHeight="1" x14ac:dyDescent="0.25">
      <c r="A418" s="796" t="s">
        <v>124</v>
      </c>
      <c r="B418" s="789"/>
      <c r="C418" s="789"/>
      <c r="D418" s="789"/>
      <c r="E418" s="789"/>
      <c r="F418" s="789"/>
      <c r="G418" s="789"/>
      <c r="H418" s="789"/>
      <c r="I418" s="789"/>
      <c r="J418" s="789"/>
      <c r="K418" s="789"/>
      <c r="L418" s="789"/>
      <c r="M418" s="789"/>
      <c r="N418" s="789"/>
      <c r="O418" s="789"/>
      <c r="P418" s="789"/>
      <c r="Q418" s="789"/>
      <c r="R418" s="789"/>
      <c r="S418" s="789"/>
      <c r="T418" s="789"/>
      <c r="U418" s="789"/>
      <c r="V418" s="789"/>
      <c r="W418" s="789"/>
      <c r="X418" s="789"/>
      <c r="Y418" s="789"/>
      <c r="Z418" s="789"/>
      <c r="AA418" s="773"/>
      <c r="AB418" s="773"/>
      <c r="AC418" s="773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3">
        <v>4680115884847</v>
      </c>
      <c r="E419" s="784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8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91"/>
      <c r="R419" s="791"/>
      <c r="S419" s="791"/>
      <c r="T419" s="792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3">
        <v>4680115884847</v>
      </c>
      <c r="E420" s="784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91"/>
      <c r="R420" s="791"/>
      <c r="S420" s="791"/>
      <c r="T420" s="792"/>
      <c r="U420" s="34"/>
      <c r="V420" s="34"/>
      <c r="W420" s="35" t="s">
        <v>69</v>
      </c>
      <c r="X420" s="777">
        <v>1000</v>
      </c>
      <c r="Y420" s="778">
        <f t="shared" si="82"/>
        <v>1005</v>
      </c>
      <c r="Z420" s="36">
        <f>IFERROR(IF(Y420=0,"",ROUNDUP(Y420/H420,0)*0.02175),"")</f>
        <v>1.4572499999999999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1032</v>
      </c>
      <c r="BN420" s="64">
        <f t="shared" si="84"/>
        <v>1037.1600000000001</v>
      </c>
      <c r="BO420" s="64">
        <f t="shared" si="85"/>
        <v>1.3888888888888888</v>
      </c>
      <c r="BP420" s="64">
        <f t="shared" si="86"/>
        <v>1.3958333333333333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3">
        <v>4680115884854</v>
      </c>
      <c r="E421" s="784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9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1"/>
      <c r="R421" s="791"/>
      <c r="S421" s="791"/>
      <c r="T421" s="792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3">
        <v>4680115884854</v>
      </c>
      <c r="E422" s="784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1"/>
      <c r="R422" s="791"/>
      <c r="S422" s="791"/>
      <c r="T422" s="792"/>
      <c r="U422" s="34"/>
      <c r="V422" s="34"/>
      <c r="W422" s="35" t="s">
        <v>69</v>
      </c>
      <c r="X422" s="777">
        <v>1000</v>
      </c>
      <c r="Y422" s="778">
        <f t="shared" si="82"/>
        <v>1005</v>
      </c>
      <c r="Z422" s="36">
        <f>IFERROR(IF(Y422=0,"",ROUNDUP(Y422/H422,0)*0.02175),"")</f>
        <v>1.4572499999999999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1032</v>
      </c>
      <c r="BN422" s="64">
        <f t="shared" si="84"/>
        <v>1037.1600000000001</v>
      </c>
      <c r="BO422" s="64">
        <f t="shared" si="85"/>
        <v>1.3888888888888888</v>
      </c>
      <c r="BP422" s="64">
        <f t="shared" si="86"/>
        <v>1.3958333333333333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4301011339</v>
      </c>
      <c r="D423" s="783">
        <v>4607091383997</v>
      </c>
      <c r="E423" s="784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1"/>
      <c r="R423" s="791"/>
      <c r="S423" s="791"/>
      <c r="T423" s="792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3">
        <v>4680115884830</v>
      </c>
      <c r="E424" s="784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5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1"/>
      <c r="R424" s="791"/>
      <c r="S424" s="791"/>
      <c r="T424" s="792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3">
        <v>4680115884830</v>
      </c>
      <c r="E425" s="784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9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1"/>
      <c r="R425" s="791"/>
      <c r="S425" s="791"/>
      <c r="T425" s="792"/>
      <c r="U425" s="34"/>
      <c r="V425" s="34"/>
      <c r="W425" s="35" t="s">
        <v>69</v>
      </c>
      <c r="X425" s="777">
        <v>4000</v>
      </c>
      <c r="Y425" s="778">
        <f t="shared" si="82"/>
        <v>4005</v>
      </c>
      <c r="Z425" s="36">
        <f>IFERROR(IF(Y425=0,"",ROUNDUP(Y425/H425,0)*0.02175),"")</f>
        <v>5.8072499999999998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4128</v>
      </c>
      <c r="BN425" s="64">
        <f t="shared" si="84"/>
        <v>4133.16</v>
      </c>
      <c r="BO425" s="64">
        <f t="shared" si="85"/>
        <v>5.5555555555555554</v>
      </c>
      <c r="BP425" s="64">
        <f t="shared" si="86"/>
        <v>5.5625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3">
        <v>4680115882638</v>
      </c>
      <c r="E426" s="784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8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1"/>
      <c r="R426" s="791"/>
      <c r="S426" s="791"/>
      <c r="T426" s="792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3">
        <v>4680115884922</v>
      </c>
      <c r="E427" s="784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1"/>
      <c r="R427" s="791"/>
      <c r="S427" s="791"/>
      <c r="T427" s="792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3">
        <v>4680115884878</v>
      </c>
      <c r="E428" s="784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89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1"/>
      <c r="R428" s="791"/>
      <c r="S428" s="791"/>
      <c r="T428" s="792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3">
        <v>4680115884861</v>
      </c>
      <c r="E429" s="784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1"/>
      <c r="R429" s="791"/>
      <c r="S429" s="791"/>
      <c r="T429" s="792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4"/>
      <c r="B430" s="789"/>
      <c r="C430" s="789"/>
      <c r="D430" s="789"/>
      <c r="E430" s="789"/>
      <c r="F430" s="789"/>
      <c r="G430" s="789"/>
      <c r="H430" s="789"/>
      <c r="I430" s="789"/>
      <c r="J430" s="789"/>
      <c r="K430" s="789"/>
      <c r="L430" s="789"/>
      <c r="M430" s="789"/>
      <c r="N430" s="789"/>
      <c r="O430" s="815"/>
      <c r="P430" s="785" t="s">
        <v>71</v>
      </c>
      <c r="Q430" s="786"/>
      <c r="R430" s="786"/>
      <c r="S430" s="786"/>
      <c r="T430" s="786"/>
      <c r="U430" s="786"/>
      <c r="V430" s="787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400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401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8.7217500000000001</v>
      </c>
      <c r="AA430" s="780"/>
      <c r="AB430" s="780"/>
      <c r="AC430" s="780"/>
    </row>
    <row r="431" spans="1:68" x14ac:dyDescent="0.2">
      <c r="A431" s="789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815"/>
      <c r="P431" s="785" t="s">
        <v>71</v>
      </c>
      <c r="Q431" s="786"/>
      <c r="R431" s="786"/>
      <c r="S431" s="786"/>
      <c r="T431" s="786"/>
      <c r="U431" s="786"/>
      <c r="V431" s="787"/>
      <c r="W431" s="37" t="s">
        <v>69</v>
      </c>
      <c r="X431" s="779">
        <f>IFERROR(SUM(X419:X429),"0")</f>
        <v>6000</v>
      </c>
      <c r="Y431" s="779">
        <f>IFERROR(SUM(Y419:Y429),"0")</f>
        <v>6015</v>
      </c>
      <c r="Z431" s="37"/>
      <c r="AA431" s="780"/>
      <c r="AB431" s="780"/>
      <c r="AC431" s="780"/>
    </row>
    <row r="432" spans="1:68" ht="14.25" hidden="1" customHeight="1" x14ac:dyDescent="0.25">
      <c r="A432" s="796" t="s">
        <v>180</v>
      </c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89"/>
      <c r="P432" s="789"/>
      <c r="Q432" s="789"/>
      <c r="R432" s="789"/>
      <c r="S432" s="789"/>
      <c r="T432" s="789"/>
      <c r="U432" s="789"/>
      <c r="V432" s="789"/>
      <c r="W432" s="789"/>
      <c r="X432" s="789"/>
      <c r="Y432" s="789"/>
      <c r="Z432" s="789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3">
        <v>4607091383980</v>
      </c>
      <c r="E433" s="784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1"/>
      <c r="R433" s="791"/>
      <c r="S433" s="791"/>
      <c r="T433" s="792"/>
      <c r="U433" s="34"/>
      <c r="V433" s="34"/>
      <c r="W433" s="35" t="s">
        <v>69</v>
      </c>
      <c r="X433" s="777">
        <v>2000</v>
      </c>
      <c r="Y433" s="778">
        <f>IFERROR(IF(X433="",0,CEILING((X433/$H433),1)*$H433),"")</f>
        <v>2010</v>
      </c>
      <c r="Z433" s="36">
        <f>IFERROR(IF(Y433=0,"",ROUNDUP(Y433/H433,0)*0.02175),"")</f>
        <v>2.9144999999999999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2064</v>
      </c>
      <c r="BN433" s="64">
        <f>IFERROR(Y433*I433/H433,"0")</f>
        <v>2074.3200000000002</v>
      </c>
      <c r="BO433" s="64">
        <f>IFERROR(1/J433*(X433/H433),"0")</f>
        <v>2.7777777777777777</v>
      </c>
      <c r="BP433" s="64">
        <f>IFERROR(1/J433*(Y433/H433),"0")</f>
        <v>2.7916666666666665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3">
        <v>4607091384178</v>
      </c>
      <c r="E434" s="784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1"/>
      <c r="R434" s="791"/>
      <c r="S434" s="791"/>
      <c r="T434" s="792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4"/>
      <c r="B435" s="789"/>
      <c r="C435" s="789"/>
      <c r="D435" s="789"/>
      <c r="E435" s="789"/>
      <c r="F435" s="789"/>
      <c r="G435" s="789"/>
      <c r="H435" s="789"/>
      <c r="I435" s="789"/>
      <c r="J435" s="789"/>
      <c r="K435" s="789"/>
      <c r="L435" s="789"/>
      <c r="M435" s="789"/>
      <c r="N435" s="789"/>
      <c r="O435" s="815"/>
      <c r="P435" s="785" t="s">
        <v>71</v>
      </c>
      <c r="Q435" s="786"/>
      <c r="R435" s="786"/>
      <c r="S435" s="786"/>
      <c r="T435" s="786"/>
      <c r="U435" s="786"/>
      <c r="V435" s="787"/>
      <c r="W435" s="37" t="s">
        <v>72</v>
      </c>
      <c r="X435" s="779">
        <f>IFERROR(X433/H433,"0")+IFERROR(X434/H434,"0")</f>
        <v>133.33333333333334</v>
      </c>
      <c r="Y435" s="779">
        <f>IFERROR(Y433/H433,"0")+IFERROR(Y434/H434,"0")</f>
        <v>134</v>
      </c>
      <c r="Z435" s="779">
        <f>IFERROR(IF(Z433="",0,Z433),"0")+IFERROR(IF(Z434="",0,Z434),"0")</f>
        <v>2.9144999999999999</v>
      </c>
      <c r="AA435" s="780"/>
      <c r="AB435" s="780"/>
      <c r="AC435" s="780"/>
    </row>
    <row r="436" spans="1:68" x14ac:dyDescent="0.2">
      <c r="A436" s="789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815"/>
      <c r="P436" s="785" t="s">
        <v>71</v>
      </c>
      <c r="Q436" s="786"/>
      <c r="R436" s="786"/>
      <c r="S436" s="786"/>
      <c r="T436" s="786"/>
      <c r="U436" s="786"/>
      <c r="V436" s="787"/>
      <c r="W436" s="37" t="s">
        <v>69</v>
      </c>
      <c r="X436" s="779">
        <f>IFERROR(SUM(X433:X434),"0")</f>
        <v>2000</v>
      </c>
      <c r="Y436" s="779">
        <f>IFERROR(SUM(Y433:Y434),"0")</f>
        <v>2010</v>
      </c>
      <c r="Z436" s="37"/>
      <c r="AA436" s="780"/>
      <c r="AB436" s="780"/>
      <c r="AC436" s="780"/>
    </row>
    <row r="437" spans="1:68" ht="14.25" hidden="1" customHeight="1" x14ac:dyDescent="0.25">
      <c r="A437" s="796" t="s">
        <v>73</v>
      </c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89"/>
      <c r="P437" s="789"/>
      <c r="Q437" s="789"/>
      <c r="R437" s="789"/>
      <c r="S437" s="789"/>
      <c r="T437" s="789"/>
      <c r="U437" s="789"/>
      <c r="V437" s="789"/>
      <c r="W437" s="789"/>
      <c r="X437" s="789"/>
      <c r="Y437" s="789"/>
      <c r="Z437" s="789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3">
        <v>4607091383928</v>
      </c>
      <c r="E438" s="784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99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91"/>
      <c r="R438" s="791"/>
      <c r="S438" s="791"/>
      <c r="T438" s="792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3">
        <v>4607091383928</v>
      </c>
      <c r="E439" s="784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47" t="s">
        <v>704</v>
      </c>
      <c r="Q439" s="791"/>
      <c r="R439" s="791"/>
      <c r="S439" s="791"/>
      <c r="T439" s="792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3">
        <v>4607091384260</v>
      </c>
      <c r="E440" s="784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0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91"/>
      <c r="R440" s="791"/>
      <c r="S440" s="791"/>
      <c r="T440" s="792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3">
        <v>4607091384260</v>
      </c>
      <c r="E441" s="784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67" t="s">
        <v>710</v>
      </c>
      <c r="Q441" s="791"/>
      <c r="R441" s="791"/>
      <c r="S441" s="791"/>
      <c r="T441" s="792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4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815"/>
      <c r="P442" s="785" t="s">
        <v>71</v>
      </c>
      <c r="Q442" s="786"/>
      <c r="R442" s="786"/>
      <c r="S442" s="786"/>
      <c r="T442" s="786"/>
      <c r="U442" s="786"/>
      <c r="V442" s="787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89"/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815"/>
      <c r="P443" s="785" t="s">
        <v>71</v>
      </c>
      <c r="Q443" s="786"/>
      <c r="R443" s="786"/>
      <c r="S443" s="786"/>
      <c r="T443" s="786"/>
      <c r="U443" s="786"/>
      <c r="V443" s="787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796" t="s">
        <v>222</v>
      </c>
      <c r="B444" s="789"/>
      <c r="C444" s="789"/>
      <c r="D444" s="789"/>
      <c r="E444" s="789"/>
      <c r="F444" s="789"/>
      <c r="G444" s="789"/>
      <c r="H444" s="789"/>
      <c r="I444" s="789"/>
      <c r="J444" s="789"/>
      <c r="K444" s="789"/>
      <c r="L444" s="789"/>
      <c r="M444" s="789"/>
      <c r="N444" s="789"/>
      <c r="O444" s="789"/>
      <c r="P444" s="789"/>
      <c r="Q444" s="789"/>
      <c r="R444" s="789"/>
      <c r="S444" s="789"/>
      <c r="T444" s="789"/>
      <c r="U444" s="789"/>
      <c r="V444" s="789"/>
      <c r="W444" s="789"/>
      <c r="X444" s="789"/>
      <c r="Y444" s="789"/>
      <c r="Z444" s="789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3">
        <v>4607091384673</v>
      </c>
      <c r="E445" s="784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91"/>
      <c r="R445" s="791"/>
      <c r="S445" s="791"/>
      <c r="T445" s="792"/>
      <c r="U445" s="34"/>
      <c r="V445" s="34"/>
      <c r="W445" s="35" t="s">
        <v>69</v>
      </c>
      <c r="X445" s="777">
        <v>300</v>
      </c>
      <c r="Y445" s="778">
        <f>IFERROR(IF(X445="",0,CEILING((X445/$H445),1)*$H445),"")</f>
        <v>304.2</v>
      </c>
      <c r="Z445" s="36">
        <f>IFERROR(IF(Y445=0,"",ROUNDUP(Y445/H445,0)*0.02175),"")</f>
        <v>0.84824999999999995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321.69230769230774</v>
      </c>
      <c r="BN445" s="64">
        <f>IFERROR(Y445*I445/H445,"0")</f>
        <v>326.19600000000003</v>
      </c>
      <c r="BO445" s="64">
        <f>IFERROR(1/J445*(X445/H445),"0")</f>
        <v>0.6868131868131867</v>
      </c>
      <c r="BP445" s="64">
        <f>IFERROR(1/J445*(Y445/H445),"0")</f>
        <v>0.6964285714285714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3">
        <v>4607091384673</v>
      </c>
      <c r="E446" s="784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0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91"/>
      <c r="R446" s="791"/>
      <c r="S446" s="791"/>
      <c r="T446" s="792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3">
        <v>4607091384673</v>
      </c>
      <c r="E447" s="784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94" t="s">
        <v>718</v>
      </c>
      <c r="Q447" s="791"/>
      <c r="R447" s="791"/>
      <c r="S447" s="791"/>
      <c r="T447" s="792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14"/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815"/>
      <c r="P448" s="785" t="s">
        <v>71</v>
      </c>
      <c r="Q448" s="786"/>
      <c r="R448" s="786"/>
      <c r="S448" s="786"/>
      <c r="T448" s="786"/>
      <c r="U448" s="786"/>
      <c r="V448" s="787"/>
      <c r="W448" s="37" t="s">
        <v>72</v>
      </c>
      <c r="X448" s="779">
        <f>IFERROR(X445/H445,"0")+IFERROR(X446/H446,"0")+IFERROR(X447/H447,"0")</f>
        <v>38.46153846153846</v>
      </c>
      <c r="Y448" s="779">
        <f>IFERROR(Y445/H445,"0")+IFERROR(Y446/H446,"0")+IFERROR(Y447/H447,"0")</f>
        <v>39</v>
      </c>
      <c r="Z448" s="779">
        <f>IFERROR(IF(Z445="",0,Z445),"0")+IFERROR(IF(Z446="",0,Z446),"0")+IFERROR(IF(Z447="",0,Z447),"0")</f>
        <v>0.84824999999999995</v>
      </c>
      <c r="AA448" s="780"/>
      <c r="AB448" s="780"/>
      <c r="AC448" s="780"/>
    </row>
    <row r="449" spans="1:68" x14ac:dyDescent="0.2">
      <c r="A449" s="789"/>
      <c r="B449" s="789"/>
      <c r="C449" s="789"/>
      <c r="D449" s="789"/>
      <c r="E449" s="789"/>
      <c r="F449" s="789"/>
      <c r="G449" s="789"/>
      <c r="H449" s="789"/>
      <c r="I449" s="789"/>
      <c r="J449" s="789"/>
      <c r="K449" s="789"/>
      <c r="L449" s="789"/>
      <c r="M449" s="789"/>
      <c r="N449" s="789"/>
      <c r="O449" s="815"/>
      <c r="P449" s="785" t="s">
        <v>71</v>
      </c>
      <c r="Q449" s="786"/>
      <c r="R449" s="786"/>
      <c r="S449" s="786"/>
      <c r="T449" s="786"/>
      <c r="U449" s="786"/>
      <c r="V449" s="787"/>
      <c r="W449" s="37" t="s">
        <v>69</v>
      </c>
      <c r="X449" s="779">
        <f>IFERROR(SUM(X445:X447),"0")</f>
        <v>300</v>
      </c>
      <c r="Y449" s="779">
        <f>IFERROR(SUM(Y445:Y447),"0")</f>
        <v>304.2</v>
      </c>
      <c r="Z449" s="37"/>
      <c r="AA449" s="780"/>
      <c r="AB449" s="780"/>
      <c r="AC449" s="780"/>
    </row>
    <row r="450" spans="1:68" ht="16.5" hidden="1" customHeight="1" x14ac:dyDescent="0.25">
      <c r="A450" s="788" t="s">
        <v>720</v>
      </c>
      <c r="B450" s="789"/>
      <c r="C450" s="789"/>
      <c r="D450" s="789"/>
      <c r="E450" s="789"/>
      <c r="F450" s="789"/>
      <c r="G450" s="789"/>
      <c r="H450" s="789"/>
      <c r="I450" s="789"/>
      <c r="J450" s="789"/>
      <c r="K450" s="789"/>
      <c r="L450" s="789"/>
      <c r="M450" s="789"/>
      <c r="N450" s="789"/>
      <c r="O450" s="789"/>
      <c r="P450" s="789"/>
      <c r="Q450" s="789"/>
      <c r="R450" s="789"/>
      <c r="S450" s="789"/>
      <c r="T450" s="789"/>
      <c r="U450" s="789"/>
      <c r="V450" s="789"/>
      <c r="W450" s="789"/>
      <c r="X450" s="789"/>
      <c r="Y450" s="789"/>
      <c r="Z450" s="789"/>
      <c r="AA450" s="772"/>
      <c r="AB450" s="772"/>
      <c r="AC450" s="772"/>
    </row>
    <row r="451" spans="1:68" ht="14.25" hidden="1" customHeight="1" x14ac:dyDescent="0.25">
      <c r="A451" s="796" t="s">
        <v>124</v>
      </c>
      <c r="B451" s="789"/>
      <c r="C451" s="789"/>
      <c r="D451" s="789"/>
      <c r="E451" s="789"/>
      <c r="F451" s="789"/>
      <c r="G451" s="789"/>
      <c r="H451" s="789"/>
      <c r="I451" s="789"/>
      <c r="J451" s="789"/>
      <c r="K451" s="789"/>
      <c r="L451" s="789"/>
      <c r="M451" s="789"/>
      <c r="N451" s="789"/>
      <c r="O451" s="789"/>
      <c r="P451" s="789"/>
      <c r="Q451" s="789"/>
      <c r="R451" s="789"/>
      <c r="S451" s="789"/>
      <c r="T451" s="789"/>
      <c r="U451" s="789"/>
      <c r="V451" s="789"/>
      <c r="W451" s="789"/>
      <c r="X451" s="789"/>
      <c r="Y451" s="789"/>
      <c r="Z451" s="789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3">
        <v>4680115881907</v>
      </c>
      <c r="E452" s="784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91"/>
      <c r="R452" s="791"/>
      <c r="S452" s="791"/>
      <c r="T452" s="792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3">
        <v>4680115881907</v>
      </c>
      <c r="E453" s="784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91"/>
      <c r="R453" s="791"/>
      <c r="S453" s="791"/>
      <c r="T453" s="792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3">
        <v>4680115883925</v>
      </c>
      <c r="E454" s="784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4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91"/>
      <c r="R454" s="791"/>
      <c r="S454" s="791"/>
      <c r="T454" s="792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3">
        <v>4680115883925</v>
      </c>
      <c r="E455" s="784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91"/>
      <c r="R455" s="791"/>
      <c r="S455" s="791"/>
      <c r="T455" s="792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3">
        <v>4607091384192</v>
      </c>
      <c r="E456" s="784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91"/>
      <c r="R456" s="791"/>
      <c r="S456" s="791"/>
      <c r="T456" s="792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3">
        <v>4680115884892</v>
      </c>
      <c r="E457" s="784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91"/>
      <c r="R457" s="791"/>
      <c r="S457" s="791"/>
      <c r="T457" s="792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3">
        <v>4680115884885</v>
      </c>
      <c r="E458" s="784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91"/>
      <c r="R458" s="791"/>
      <c r="S458" s="791"/>
      <c r="T458" s="792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3">
        <v>4680115884908</v>
      </c>
      <c r="E459" s="784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9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91"/>
      <c r="R459" s="791"/>
      <c r="S459" s="791"/>
      <c r="T459" s="792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4"/>
      <c r="B460" s="789"/>
      <c r="C460" s="789"/>
      <c r="D460" s="789"/>
      <c r="E460" s="789"/>
      <c r="F460" s="789"/>
      <c r="G460" s="789"/>
      <c r="H460" s="789"/>
      <c r="I460" s="789"/>
      <c r="J460" s="789"/>
      <c r="K460" s="789"/>
      <c r="L460" s="789"/>
      <c r="M460" s="789"/>
      <c r="N460" s="789"/>
      <c r="O460" s="815"/>
      <c r="P460" s="785" t="s">
        <v>71</v>
      </c>
      <c r="Q460" s="786"/>
      <c r="R460" s="786"/>
      <c r="S460" s="786"/>
      <c r="T460" s="786"/>
      <c r="U460" s="786"/>
      <c r="V460" s="787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89"/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815"/>
      <c r="P461" s="785" t="s">
        <v>71</v>
      </c>
      <c r="Q461" s="786"/>
      <c r="R461" s="786"/>
      <c r="S461" s="786"/>
      <c r="T461" s="786"/>
      <c r="U461" s="786"/>
      <c r="V461" s="787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796" t="s">
        <v>64</v>
      </c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89"/>
      <c r="P462" s="789"/>
      <c r="Q462" s="789"/>
      <c r="R462" s="789"/>
      <c r="S462" s="789"/>
      <c r="T462" s="789"/>
      <c r="U462" s="789"/>
      <c r="V462" s="789"/>
      <c r="W462" s="789"/>
      <c r="X462" s="789"/>
      <c r="Y462" s="789"/>
      <c r="Z462" s="789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3">
        <v>4607091384802</v>
      </c>
      <c r="E463" s="784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91"/>
      <c r="R463" s="791"/>
      <c r="S463" s="791"/>
      <c r="T463" s="792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3">
        <v>4607091384826</v>
      </c>
      <c r="E464" s="784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7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91"/>
      <c r="R464" s="791"/>
      <c r="S464" s="791"/>
      <c r="T464" s="792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4"/>
      <c r="B465" s="789"/>
      <c r="C465" s="789"/>
      <c r="D465" s="789"/>
      <c r="E465" s="789"/>
      <c r="F465" s="789"/>
      <c r="G465" s="789"/>
      <c r="H465" s="789"/>
      <c r="I465" s="789"/>
      <c r="J465" s="789"/>
      <c r="K465" s="789"/>
      <c r="L465" s="789"/>
      <c r="M465" s="789"/>
      <c r="N465" s="789"/>
      <c r="O465" s="815"/>
      <c r="P465" s="785" t="s">
        <v>71</v>
      </c>
      <c r="Q465" s="786"/>
      <c r="R465" s="786"/>
      <c r="S465" s="786"/>
      <c r="T465" s="786"/>
      <c r="U465" s="786"/>
      <c r="V465" s="787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89"/>
      <c r="B466" s="789"/>
      <c r="C466" s="789"/>
      <c r="D466" s="789"/>
      <c r="E466" s="789"/>
      <c r="F466" s="789"/>
      <c r="G466" s="789"/>
      <c r="H466" s="789"/>
      <c r="I466" s="789"/>
      <c r="J466" s="789"/>
      <c r="K466" s="789"/>
      <c r="L466" s="789"/>
      <c r="M466" s="789"/>
      <c r="N466" s="789"/>
      <c r="O466" s="815"/>
      <c r="P466" s="785" t="s">
        <v>71</v>
      </c>
      <c r="Q466" s="786"/>
      <c r="R466" s="786"/>
      <c r="S466" s="786"/>
      <c r="T466" s="786"/>
      <c r="U466" s="786"/>
      <c r="V466" s="787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6" t="s">
        <v>73</v>
      </c>
      <c r="B467" s="789"/>
      <c r="C467" s="789"/>
      <c r="D467" s="789"/>
      <c r="E467" s="789"/>
      <c r="F467" s="789"/>
      <c r="G467" s="789"/>
      <c r="H467" s="789"/>
      <c r="I467" s="789"/>
      <c r="J467" s="789"/>
      <c r="K467" s="789"/>
      <c r="L467" s="789"/>
      <c r="M467" s="789"/>
      <c r="N467" s="789"/>
      <c r="O467" s="789"/>
      <c r="P467" s="789"/>
      <c r="Q467" s="789"/>
      <c r="R467" s="789"/>
      <c r="S467" s="789"/>
      <c r="T467" s="789"/>
      <c r="U467" s="789"/>
      <c r="V467" s="789"/>
      <c r="W467" s="789"/>
      <c r="X467" s="789"/>
      <c r="Y467" s="789"/>
      <c r="Z467" s="789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3">
        <v>4607091384246</v>
      </c>
      <c r="E468" s="784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95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91"/>
      <c r="R468" s="791"/>
      <c r="S468" s="791"/>
      <c r="T468" s="792"/>
      <c r="U468" s="34"/>
      <c r="V468" s="34"/>
      <c r="W468" s="35" t="s">
        <v>69</v>
      </c>
      <c r="X468" s="777">
        <v>50</v>
      </c>
      <c r="Y468" s="778">
        <f t="shared" ref="Y468:Y474" si="93">IFERROR(IF(X468="",0,CEILING((X468/$H468),1)*$H468),"")</f>
        <v>54.6</v>
      </c>
      <c r="Z468" s="36">
        <f>IFERROR(IF(Y468=0,"",ROUNDUP(Y468/H468,0)*0.02175),"")</f>
        <v>0.15225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53.61538461538462</v>
      </c>
      <c r="BN468" s="64">
        <f t="shared" ref="BN468:BN474" si="95">IFERROR(Y468*I468/H468,"0")</f>
        <v>58.548000000000009</v>
      </c>
      <c r="BO468" s="64">
        <f t="shared" ref="BO468:BO474" si="96">IFERROR(1/J468*(X468/H468),"0")</f>
        <v>0.11446886446886446</v>
      </c>
      <c r="BP468" s="64">
        <f t="shared" ref="BP468:BP474" si="97">IFERROR(1/J468*(Y468/H468),"0")</f>
        <v>0.125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3">
        <v>4607091384246</v>
      </c>
      <c r="E469" s="784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06" t="s">
        <v>748</v>
      </c>
      <c r="Q469" s="791"/>
      <c r="R469" s="791"/>
      <c r="S469" s="791"/>
      <c r="T469" s="792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3">
        <v>4680115881976</v>
      </c>
      <c r="E470" s="784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91"/>
      <c r="R470" s="791"/>
      <c r="S470" s="791"/>
      <c r="T470" s="792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3">
        <v>4680115881976</v>
      </c>
      <c r="E471" s="784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03" t="s">
        <v>754</v>
      </c>
      <c r="Q471" s="791"/>
      <c r="R471" s="791"/>
      <c r="S471" s="791"/>
      <c r="T471" s="792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3">
        <v>4607091384253</v>
      </c>
      <c r="E472" s="784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91"/>
      <c r="R472" s="791"/>
      <c r="S472" s="791"/>
      <c r="T472" s="792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3">
        <v>4607091384253</v>
      </c>
      <c r="E473" s="784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91"/>
      <c r="R473" s="791"/>
      <c r="S473" s="791"/>
      <c r="T473" s="792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3">
        <v>4680115881969</v>
      </c>
      <c r="E474" s="784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91"/>
      <c r="R474" s="791"/>
      <c r="S474" s="791"/>
      <c r="T474" s="792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14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815"/>
      <c r="P475" s="785" t="s">
        <v>71</v>
      </c>
      <c r="Q475" s="786"/>
      <c r="R475" s="786"/>
      <c r="S475" s="786"/>
      <c r="T475" s="786"/>
      <c r="U475" s="786"/>
      <c r="V475" s="787"/>
      <c r="W475" s="37" t="s">
        <v>72</v>
      </c>
      <c r="X475" s="779">
        <f>IFERROR(X468/H468,"0")+IFERROR(X469/H469,"0")+IFERROR(X470/H470,"0")+IFERROR(X471/H471,"0")+IFERROR(X472/H472,"0")+IFERROR(X473/H473,"0")+IFERROR(X474/H474,"0")</f>
        <v>6.4102564102564106</v>
      </c>
      <c r="Y475" s="779">
        <f>IFERROR(Y468/H468,"0")+IFERROR(Y469/H469,"0")+IFERROR(Y470/H470,"0")+IFERROR(Y471/H471,"0")+IFERROR(Y472/H472,"0")+IFERROR(Y473/H473,"0")+IFERROR(Y474/H474,"0")</f>
        <v>7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0.15225</v>
      </c>
      <c r="AA475" s="780"/>
      <c r="AB475" s="780"/>
      <c r="AC475" s="780"/>
    </row>
    <row r="476" spans="1:68" x14ac:dyDescent="0.2">
      <c r="A476" s="789"/>
      <c r="B476" s="789"/>
      <c r="C476" s="789"/>
      <c r="D476" s="789"/>
      <c r="E476" s="789"/>
      <c r="F476" s="789"/>
      <c r="G476" s="789"/>
      <c r="H476" s="789"/>
      <c r="I476" s="789"/>
      <c r="J476" s="789"/>
      <c r="K476" s="789"/>
      <c r="L476" s="789"/>
      <c r="M476" s="789"/>
      <c r="N476" s="789"/>
      <c r="O476" s="815"/>
      <c r="P476" s="785" t="s">
        <v>71</v>
      </c>
      <c r="Q476" s="786"/>
      <c r="R476" s="786"/>
      <c r="S476" s="786"/>
      <c r="T476" s="786"/>
      <c r="U476" s="786"/>
      <c r="V476" s="787"/>
      <c r="W476" s="37" t="s">
        <v>69</v>
      </c>
      <c r="X476" s="779">
        <f>IFERROR(SUM(X468:X474),"0")</f>
        <v>50</v>
      </c>
      <c r="Y476" s="779">
        <f>IFERROR(SUM(Y468:Y474),"0")</f>
        <v>54.6</v>
      </c>
      <c r="Z476" s="37"/>
      <c r="AA476" s="780"/>
      <c r="AB476" s="780"/>
      <c r="AC476" s="780"/>
    </row>
    <row r="477" spans="1:68" ht="14.25" hidden="1" customHeight="1" x14ac:dyDescent="0.25">
      <c r="A477" s="796" t="s">
        <v>222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3">
        <v>4607091389357</v>
      </c>
      <c r="E478" s="784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91"/>
      <c r="R478" s="791"/>
      <c r="S478" s="791"/>
      <c r="T478" s="792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3">
        <v>4607091389357</v>
      </c>
      <c r="E479" s="784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02" t="s">
        <v>766</v>
      </c>
      <c r="Q479" s="791"/>
      <c r="R479" s="791"/>
      <c r="S479" s="791"/>
      <c r="T479" s="792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4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815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815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52" t="s">
        <v>768</v>
      </c>
      <c r="B482" s="953"/>
      <c r="C482" s="953"/>
      <c r="D482" s="953"/>
      <c r="E482" s="953"/>
      <c r="F482" s="953"/>
      <c r="G482" s="953"/>
      <c r="H482" s="953"/>
      <c r="I482" s="953"/>
      <c r="J482" s="953"/>
      <c r="K482" s="953"/>
      <c r="L482" s="953"/>
      <c r="M482" s="953"/>
      <c r="N482" s="953"/>
      <c r="O482" s="953"/>
      <c r="P482" s="953"/>
      <c r="Q482" s="953"/>
      <c r="R482" s="953"/>
      <c r="S482" s="953"/>
      <c r="T482" s="953"/>
      <c r="U482" s="953"/>
      <c r="V482" s="953"/>
      <c r="W482" s="953"/>
      <c r="X482" s="953"/>
      <c r="Y482" s="953"/>
      <c r="Z482" s="953"/>
      <c r="AA482" s="48"/>
      <c r="AB482" s="48"/>
      <c r="AC482" s="48"/>
    </row>
    <row r="483" spans="1:68" ht="16.5" hidden="1" customHeight="1" x14ac:dyDescent="0.25">
      <c r="A483" s="788" t="s">
        <v>769</v>
      </c>
      <c r="B483" s="789"/>
      <c r="C483" s="789"/>
      <c r="D483" s="789"/>
      <c r="E483" s="789"/>
      <c r="F483" s="789"/>
      <c r="G483" s="789"/>
      <c r="H483" s="789"/>
      <c r="I483" s="789"/>
      <c r="J483" s="789"/>
      <c r="K483" s="789"/>
      <c r="L483" s="789"/>
      <c r="M483" s="789"/>
      <c r="N483" s="789"/>
      <c r="O483" s="789"/>
      <c r="P483" s="789"/>
      <c r="Q483" s="789"/>
      <c r="R483" s="789"/>
      <c r="S483" s="789"/>
      <c r="T483" s="789"/>
      <c r="U483" s="789"/>
      <c r="V483" s="789"/>
      <c r="W483" s="789"/>
      <c r="X483" s="789"/>
      <c r="Y483" s="789"/>
      <c r="Z483" s="789"/>
      <c r="AA483" s="772"/>
      <c r="AB483" s="772"/>
      <c r="AC483" s="772"/>
    </row>
    <row r="484" spans="1:68" ht="14.25" hidden="1" customHeight="1" x14ac:dyDescent="0.25">
      <c r="A484" s="796" t="s">
        <v>124</v>
      </c>
      <c r="B484" s="789"/>
      <c r="C484" s="789"/>
      <c r="D484" s="789"/>
      <c r="E484" s="789"/>
      <c r="F484" s="789"/>
      <c r="G484" s="789"/>
      <c r="H484" s="789"/>
      <c r="I484" s="789"/>
      <c r="J484" s="789"/>
      <c r="K484" s="789"/>
      <c r="L484" s="789"/>
      <c r="M484" s="789"/>
      <c r="N484" s="789"/>
      <c r="O484" s="789"/>
      <c r="P484" s="789"/>
      <c r="Q484" s="789"/>
      <c r="R484" s="789"/>
      <c r="S484" s="789"/>
      <c r="T484" s="789"/>
      <c r="U484" s="789"/>
      <c r="V484" s="789"/>
      <c r="W484" s="789"/>
      <c r="X484" s="789"/>
      <c r="Y484" s="789"/>
      <c r="Z484" s="789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3">
        <v>4607091389708</v>
      </c>
      <c r="E485" s="784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91"/>
      <c r="R485" s="791"/>
      <c r="S485" s="791"/>
      <c r="T485" s="792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4"/>
      <c r="B486" s="789"/>
      <c r="C486" s="789"/>
      <c r="D486" s="789"/>
      <c r="E486" s="789"/>
      <c r="F486" s="789"/>
      <c r="G486" s="789"/>
      <c r="H486" s="789"/>
      <c r="I486" s="789"/>
      <c r="J486" s="789"/>
      <c r="K486" s="789"/>
      <c r="L486" s="789"/>
      <c r="M486" s="789"/>
      <c r="N486" s="789"/>
      <c r="O486" s="815"/>
      <c r="P486" s="785" t="s">
        <v>71</v>
      </c>
      <c r="Q486" s="786"/>
      <c r="R486" s="786"/>
      <c r="S486" s="786"/>
      <c r="T486" s="786"/>
      <c r="U486" s="786"/>
      <c r="V486" s="787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89"/>
      <c r="B487" s="789"/>
      <c r="C487" s="789"/>
      <c r="D487" s="789"/>
      <c r="E487" s="789"/>
      <c r="F487" s="789"/>
      <c r="G487" s="789"/>
      <c r="H487" s="789"/>
      <c r="I487" s="789"/>
      <c r="J487" s="789"/>
      <c r="K487" s="789"/>
      <c r="L487" s="789"/>
      <c r="M487" s="789"/>
      <c r="N487" s="789"/>
      <c r="O487" s="815"/>
      <c r="P487" s="785" t="s">
        <v>71</v>
      </c>
      <c r="Q487" s="786"/>
      <c r="R487" s="786"/>
      <c r="S487" s="786"/>
      <c r="T487" s="786"/>
      <c r="U487" s="786"/>
      <c r="V487" s="787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6" t="s">
        <v>64</v>
      </c>
      <c r="B488" s="789"/>
      <c r="C488" s="789"/>
      <c r="D488" s="789"/>
      <c r="E488" s="789"/>
      <c r="F488" s="789"/>
      <c r="G488" s="789"/>
      <c r="H488" s="789"/>
      <c r="I488" s="789"/>
      <c r="J488" s="789"/>
      <c r="K488" s="789"/>
      <c r="L488" s="789"/>
      <c r="M488" s="789"/>
      <c r="N488" s="789"/>
      <c r="O488" s="789"/>
      <c r="P488" s="789"/>
      <c r="Q488" s="789"/>
      <c r="R488" s="789"/>
      <c r="S488" s="789"/>
      <c r="T488" s="789"/>
      <c r="U488" s="789"/>
      <c r="V488" s="789"/>
      <c r="W488" s="789"/>
      <c r="X488" s="789"/>
      <c r="Y488" s="789"/>
      <c r="Z488" s="789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3">
        <v>4607091389753</v>
      </c>
      <c r="E489" s="784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91"/>
      <c r="R489" s="791"/>
      <c r="S489" s="791"/>
      <c r="T489" s="792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hidden="1" customHeight="1" x14ac:dyDescent="0.25">
      <c r="A490" s="54" t="s">
        <v>773</v>
      </c>
      <c r="B490" s="54" t="s">
        <v>776</v>
      </c>
      <c r="C490" s="31">
        <v>4301031355</v>
      </c>
      <c r="D490" s="783">
        <v>4607091389753</v>
      </c>
      <c r="E490" s="784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91"/>
      <c r="R490" s="791"/>
      <c r="S490" s="791"/>
      <c r="T490" s="792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3">
        <v>4607091389760</v>
      </c>
      <c r="E491" s="784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5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91"/>
      <c r="R491" s="791"/>
      <c r="S491" s="791"/>
      <c r="T491" s="792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3">
        <v>4607091389746</v>
      </c>
      <c r="E492" s="784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91"/>
      <c r="R492" s="791"/>
      <c r="S492" s="791"/>
      <c r="T492" s="792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3">
        <v>4607091389746</v>
      </c>
      <c r="E493" s="784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91"/>
      <c r="R493" s="791"/>
      <c r="S493" s="791"/>
      <c r="T493" s="792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3">
        <v>4680115883147</v>
      </c>
      <c r="E494" s="784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91"/>
      <c r="R494" s="791"/>
      <c r="S494" s="791"/>
      <c r="T494" s="792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3">
        <v>4607091384338</v>
      </c>
      <c r="E495" s="784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91"/>
      <c r="R495" s="791"/>
      <c r="S495" s="791"/>
      <c r="T495" s="792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3">
        <v>4607091384338</v>
      </c>
      <c r="E496" s="784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91"/>
      <c r="R496" s="791"/>
      <c r="S496" s="791"/>
      <c r="T496" s="792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3">
        <v>4680115883154</v>
      </c>
      <c r="E497" s="784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91"/>
      <c r="R497" s="791"/>
      <c r="S497" s="791"/>
      <c r="T497" s="792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3">
        <v>4680115883154</v>
      </c>
      <c r="E498" s="784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91"/>
      <c r="R498" s="791"/>
      <c r="S498" s="791"/>
      <c r="T498" s="792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3">
        <v>4607091389524</v>
      </c>
      <c r="E499" s="784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91"/>
      <c r="R499" s="791"/>
      <c r="S499" s="791"/>
      <c r="T499" s="792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3">
        <v>4607091389524</v>
      </c>
      <c r="E500" s="784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1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91"/>
      <c r="R500" s="791"/>
      <c r="S500" s="791"/>
      <c r="T500" s="792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3">
        <v>4680115883161</v>
      </c>
      <c r="E501" s="784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91"/>
      <c r="R501" s="791"/>
      <c r="S501" s="791"/>
      <c r="T501" s="792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3">
        <v>4607091389531</v>
      </c>
      <c r="E502" s="784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1"/>
      <c r="R502" s="791"/>
      <c r="S502" s="791"/>
      <c r="T502" s="792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3">
        <v>4607091389531</v>
      </c>
      <c r="E503" s="784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91"/>
      <c r="R503" s="791"/>
      <c r="S503" s="791"/>
      <c r="T503" s="792"/>
      <c r="U503" s="34"/>
      <c r="V503" s="34"/>
      <c r="W503" s="35" t="s">
        <v>69</v>
      </c>
      <c r="X503" s="777">
        <v>12.6</v>
      </c>
      <c r="Y503" s="778">
        <f t="shared" si="98"/>
        <v>12.600000000000001</v>
      </c>
      <c r="Z503" s="36">
        <f t="shared" si="103"/>
        <v>3.0120000000000001E-2</v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13.379999999999999</v>
      </c>
      <c r="BN503" s="64">
        <f t="shared" si="100"/>
        <v>13.38</v>
      </c>
      <c r="BO503" s="64">
        <f t="shared" si="101"/>
        <v>2.5641025641025644E-2</v>
      </c>
      <c r="BP503" s="64">
        <f t="shared" si="102"/>
        <v>2.5641025641025644E-2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3">
        <v>4607091384345</v>
      </c>
      <c r="E504" s="784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91"/>
      <c r="R504" s="791"/>
      <c r="S504" s="791"/>
      <c r="T504" s="792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3">
        <v>4680115883185</v>
      </c>
      <c r="E505" s="784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19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91"/>
      <c r="R505" s="791"/>
      <c r="S505" s="791"/>
      <c r="T505" s="792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3">
        <v>4680115883185</v>
      </c>
      <c r="E506" s="784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1"/>
      <c r="R506" s="791"/>
      <c r="S506" s="791"/>
      <c r="T506" s="792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14"/>
      <c r="B507" s="789"/>
      <c r="C507" s="789"/>
      <c r="D507" s="789"/>
      <c r="E507" s="789"/>
      <c r="F507" s="789"/>
      <c r="G507" s="789"/>
      <c r="H507" s="789"/>
      <c r="I507" s="789"/>
      <c r="J507" s="789"/>
      <c r="K507" s="789"/>
      <c r="L507" s="789"/>
      <c r="M507" s="789"/>
      <c r="N507" s="789"/>
      <c r="O507" s="815"/>
      <c r="P507" s="785" t="s">
        <v>71</v>
      </c>
      <c r="Q507" s="786"/>
      <c r="R507" s="786"/>
      <c r="S507" s="786"/>
      <c r="T507" s="786"/>
      <c r="U507" s="786"/>
      <c r="V507" s="787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6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6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3.0120000000000001E-2</v>
      </c>
      <c r="AA507" s="780"/>
      <c r="AB507" s="780"/>
      <c r="AC507" s="780"/>
    </row>
    <row r="508" spans="1:68" x14ac:dyDescent="0.2">
      <c r="A508" s="789"/>
      <c r="B508" s="789"/>
      <c r="C508" s="789"/>
      <c r="D508" s="789"/>
      <c r="E508" s="789"/>
      <c r="F508" s="789"/>
      <c r="G508" s="789"/>
      <c r="H508" s="789"/>
      <c r="I508" s="789"/>
      <c r="J508" s="789"/>
      <c r="K508" s="789"/>
      <c r="L508" s="789"/>
      <c r="M508" s="789"/>
      <c r="N508" s="789"/>
      <c r="O508" s="815"/>
      <c r="P508" s="785" t="s">
        <v>71</v>
      </c>
      <c r="Q508" s="786"/>
      <c r="R508" s="786"/>
      <c r="S508" s="786"/>
      <c r="T508" s="786"/>
      <c r="U508" s="786"/>
      <c r="V508" s="787"/>
      <c r="W508" s="37" t="s">
        <v>69</v>
      </c>
      <c r="X508" s="779">
        <f>IFERROR(SUM(X489:X506),"0")</f>
        <v>12.6</v>
      </c>
      <c r="Y508" s="779">
        <f>IFERROR(SUM(Y489:Y506),"0")</f>
        <v>12.600000000000001</v>
      </c>
      <c r="Z508" s="37"/>
      <c r="AA508" s="780"/>
      <c r="AB508" s="780"/>
      <c r="AC508" s="780"/>
    </row>
    <row r="509" spans="1:68" ht="14.25" hidden="1" customHeight="1" x14ac:dyDescent="0.25">
      <c r="A509" s="796" t="s">
        <v>73</v>
      </c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89"/>
      <c r="P509" s="789"/>
      <c r="Q509" s="789"/>
      <c r="R509" s="789"/>
      <c r="S509" s="789"/>
      <c r="T509" s="789"/>
      <c r="U509" s="789"/>
      <c r="V509" s="789"/>
      <c r="W509" s="789"/>
      <c r="X509" s="789"/>
      <c r="Y509" s="789"/>
      <c r="Z509" s="789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3">
        <v>4607091384352</v>
      </c>
      <c r="E510" s="784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1"/>
      <c r="R510" s="791"/>
      <c r="S510" s="791"/>
      <c r="T510" s="792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3">
        <v>4607091389654</v>
      </c>
      <c r="E511" s="784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1"/>
      <c r="R511" s="791"/>
      <c r="S511" s="791"/>
      <c r="T511" s="792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4"/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815"/>
      <c r="P512" s="785" t="s">
        <v>71</v>
      </c>
      <c r="Q512" s="786"/>
      <c r="R512" s="786"/>
      <c r="S512" s="786"/>
      <c r="T512" s="786"/>
      <c r="U512" s="786"/>
      <c r="V512" s="787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89"/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815"/>
      <c r="P513" s="785" t="s">
        <v>71</v>
      </c>
      <c r="Q513" s="786"/>
      <c r="R513" s="786"/>
      <c r="S513" s="786"/>
      <c r="T513" s="786"/>
      <c r="U513" s="786"/>
      <c r="V513" s="787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6" t="s">
        <v>113</v>
      </c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89"/>
      <c r="P514" s="789"/>
      <c r="Q514" s="789"/>
      <c r="R514" s="789"/>
      <c r="S514" s="789"/>
      <c r="T514" s="789"/>
      <c r="U514" s="789"/>
      <c r="V514" s="789"/>
      <c r="W514" s="789"/>
      <c r="X514" s="789"/>
      <c r="Y514" s="789"/>
      <c r="Z514" s="789"/>
      <c r="AA514" s="773"/>
      <c r="AB514" s="773"/>
      <c r="AC514" s="773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3">
        <v>4680115884335</v>
      </c>
      <c r="E515" s="784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1"/>
      <c r="R515" s="791"/>
      <c r="S515" s="791"/>
      <c r="T515" s="792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3">
        <v>4680115884113</v>
      </c>
      <c r="E516" s="784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1"/>
      <c r="R516" s="791"/>
      <c r="S516" s="791"/>
      <c r="T516" s="792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14"/>
      <c r="B517" s="789"/>
      <c r="C517" s="789"/>
      <c r="D517" s="789"/>
      <c r="E517" s="789"/>
      <c r="F517" s="789"/>
      <c r="G517" s="789"/>
      <c r="H517" s="789"/>
      <c r="I517" s="789"/>
      <c r="J517" s="789"/>
      <c r="K517" s="789"/>
      <c r="L517" s="789"/>
      <c r="M517" s="789"/>
      <c r="N517" s="789"/>
      <c r="O517" s="815"/>
      <c r="P517" s="785" t="s">
        <v>71</v>
      </c>
      <c r="Q517" s="786"/>
      <c r="R517" s="786"/>
      <c r="S517" s="786"/>
      <c r="T517" s="786"/>
      <c r="U517" s="786"/>
      <c r="V517" s="787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hidden="1" x14ac:dyDescent="0.2">
      <c r="A518" s="789"/>
      <c r="B518" s="789"/>
      <c r="C518" s="789"/>
      <c r="D518" s="789"/>
      <c r="E518" s="789"/>
      <c r="F518" s="789"/>
      <c r="G518" s="789"/>
      <c r="H518" s="789"/>
      <c r="I518" s="789"/>
      <c r="J518" s="789"/>
      <c r="K518" s="789"/>
      <c r="L518" s="789"/>
      <c r="M518" s="789"/>
      <c r="N518" s="789"/>
      <c r="O518" s="815"/>
      <c r="P518" s="785" t="s">
        <v>71</v>
      </c>
      <c r="Q518" s="786"/>
      <c r="R518" s="786"/>
      <c r="S518" s="786"/>
      <c r="T518" s="786"/>
      <c r="U518" s="786"/>
      <c r="V518" s="787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hidden="1" customHeight="1" x14ac:dyDescent="0.25">
      <c r="A519" s="788" t="s">
        <v>824</v>
      </c>
      <c r="B519" s="789"/>
      <c r="C519" s="789"/>
      <c r="D519" s="789"/>
      <c r="E519" s="789"/>
      <c r="F519" s="789"/>
      <c r="G519" s="789"/>
      <c r="H519" s="789"/>
      <c r="I519" s="789"/>
      <c r="J519" s="789"/>
      <c r="K519" s="789"/>
      <c r="L519" s="789"/>
      <c r="M519" s="789"/>
      <c r="N519" s="789"/>
      <c r="O519" s="789"/>
      <c r="P519" s="789"/>
      <c r="Q519" s="789"/>
      <c r="R519" s="789"/>
      <c r="S519" s="789"/>
      <c r="T519" s="789"/>
      <c r="U519" s="789"/>
      <c r="V519" s="789"/>
      <c r="W519" s="789"/>
      <c r="X519" s="789"/>
      <c r="Y519" s="789"/>
      <c r="Z519" s="789"/>
      <c r="AA519" s="772"/>
      <c r="AB519" s="772"/>
      <c r="AC519" s="772"/>
    </row>
    <row r="520" spans="1:68" ht="14.25" hidden="1" customHeight="1" x14ac:dyDescent="0.25">
      <c r="A520" s="796" t="s">
        <v>180</v>
      </c>
      <c r="B520" s="789"/>
      <c r="C520" s="789"/>
      <c r="D520" s="789"/>
      <c r="E520" s="789"/>
      <c r="F520" s="789"/>
      <c r="G520" s="789"/>
      <c r="H520" s="789"/>
      <c r="I520" s="789"/>
      <c r="J520" s="789"/>
      <c r="K520" s="789"/>
      <c r="L520" s="789"/>
      <c r="M520" s="789"/>
      <c r="N520" s="789"/>
      <c r="O520" s="789"/>
      <c r="P520" s="789"/>
      <c r="Q520" s="789"/>
      <c r="R520" s="789"/>
      <c r="S520" s="789"/>
      <c r="T520" s="789"/>
      <c r="U520" s="789"/>
      <c r="V520" s="789"/>
      <c r="W520" s="789"/>
      <c r="X520" s="789"/>
      <c r="Y520" s="789"/>
      <c r="Z520" s="789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3">
        <v>4607091389364</v>
      </c>
      <c r="E521" s="784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1"/>
      <c r="R521" s="791"/>
      <c r="S521" s="791"/>
      <c r="T521" s="792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4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815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815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6" t="s">
        <v>64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3"/>
      <c r="AB524" s="773"/>
      <c r="AC524" s="773"/>
    </row>
    <row r="525" spans="1:68" ht="27" hidden="1" customHeight="1" x14ac:dyDescent="0.25">
      <c r="A525" s="54" t="s">
        <v>828</v>
      </c>
      <c r="B525" s="54" t="s">
        <v>829</v>
      </c>
      <c r="C525" s="31">
        <v>4301031324</v>
      </c>
      <c r="D525" s="783">
        <v>4607091389739</v>
      </c>
      <c r="E525" s="784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2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1"/>
      <c r="R525" s="791"/>
      <c r="S525" s="791"/>
      <c r="T525" s="792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3">
        <v>4607091389425</v>
      </c>
      <c r="E526" s="784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91"/>
      <c r="R526" s="791"/>
      <c r="S526" s="791"/>
      <c r="T526" s="792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3">
        <v>4680115880771</v>
      </c>
      <c r="E527" s="784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91"/>
      <c r="R527" s="791"/>
      <c r="S527" s="791"/>
      <c r="T527" s="792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3">
        <v>4607091389500</v>
      </c>
      <c r="E528" s="784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8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1"/>
      <c r="R528" s="791"/>
      <c r="S528" s="791"/>
      <c r="T528" s="792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3">
        <v>4607091389500</v>
      </c>
      <c r="E529" s="784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1"/>
      <c r="R529" s="791"/>
      <c r="S529" s="791"/>
      <c r="T529" s="792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814"/>
      <c r="B530" s="789"/>
      <c r="C530" s="789"/>
      <c r="D530" s="789"/>
      <c r="E530" s="789"/>
      <c r="F530" s="789"/>
      <c r="G530" s="789"/>
      <c r="H530" s="789"/>
      <c r="I530" s="789"/>
      <c r="J530" s="789"/>
      <c r="K530" s="789"/>
      <c r="L530" s="789"/>
      <c r="M530" s="789"/>
      <c r="N530" s="789"/>
      <c r="O530" s="815"/>
      <c r="P530" s="785" t="s">
        <v>71</v>
      </c>
      <c r="Q530" s="786"/>
      <c r="R530" s="786"/>
      <c r="S530" s="786"/>
      <c r="T530" s="786"/>
      <c r="U530" s="786"/>
      <c r="V530" s="787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hidden="1" x14ac:dyDescent="0.2">
      <c r="A531" s="789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815"/>
      <c r="P531" s="785" t="s">
        <v>71</v>
      </c>
      <c r="Q531" s="786"/>
      <c r="R531" s="786"/>
      <c r="S531" s="786"/>
      <c r="T531" s="786"/>
      <c r="U531" s="786"/>
      <c r="V531" s="787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hidden="1" customHeight="1" x14ac:dyDescent="0.25">
      <c r="A532" s="796" t="s">
        <v>113</v>
      </c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89"/>
      <c r="P532" s="789"/>
      <c r="Q532" s="789"/>
      <c r="R532" s="789"/>
      <c r="S532" s="789"/>
      <c r="T532" s="789"/>
      <c r="U532" s="789"/>
      <c r="V532" s="789"/>
      <c r="W532" s="789"/>
      <c r="X532" s="789"/>
      <c r="Y532" s="789"/>
      <c r="Z532" s="789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3">
        <v>4680115884359</v>
      </c>
      <c r="E533" s="784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91"/>
      <c r="R533" s="791"/>
      <c r="S533" s="791"/>
      <c r="T533" s="792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4"/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815"/>
      <c r="P534" s="785" t="s">
        <v>71</v>
      </c>
      <c r="Q534" s="786"/>
      <c r="R534" s="786"/>
      <c r="S534" s="786"/>
      <c r="T534" s="786"/>
      <c r="U534" s="786"/>
      <c r="V534" s="787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89"/>
      <c r="B535" s="789"/>
      <c r="C535" s="789"/>
      <c r="D535" s="789"/>
      <c r="E535" s="789"/>
      <c r="F535" s="789"/>
      <c r="G535" s="789"/>
      <c r="H535" s="789"/>
      <c r="I535" s="789"/>
      <c r="J535" s="789"/>
      <c r="K535" s="789"/>
      <c r="L535" s="789"/>
      <c r="M535" s="789"/>
      <c r="N535" s="789"/>
      <c r="O535" s="815"/>
      <c r="P535" s="785" t="s">
        <v>71</v>
      </c>
      <c r="Q535" s="786"/>
      <c r="R535" s="786"/>
      <c r="S535" s="786"/>
      <c r="T535" s="786"/>
      <c r="U535" s="786"/>
      <c r="V535" s="787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6" t="s">
        <v>842</v>
      </c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89"/>
      <c r="P536" s="789"/>
      <c r="Q536" s="789"/>
      <c r="R536" s="789"/>
      <c r="S536" s="789"/>
      <c r="T536" s="789"/>
      <c r="U536" s="789"/>
      <c r="V536" s="789"/>
      <c r="W536" s="789"/>
      <c r="X536" s="789"/>
      <c r="Y536" s="789"/>
      <c r="Z536" s="789"/>
      <c r="AA536" s="773"/>
      <c r="AB536" s="773"/>
      <c r="AC536" s="773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3">
        <v>4680115884564</v>
      </c>
      <c r="E537" s="784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7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91"/>
      <c r="R537" s="791"/>
      <c r="S537" s="791"/>
      <c r="T537" s="792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4"/>
      <c r="B538" s="789"/>
      <c r="C538" s="789"/>
      <c r="D538" s="789"/>
      <c r="E538" s="789"/>
      <c r="F538" s="789"/>
      <c r="G538" s="789"/>
      <c r="H538" s="789"/>
      <c r="I538" s="789"/>
      <c r="J538" s="789"/>
      <c r="K538" s="789"/>
      <c r="L538" s="789"/>
      <c r="M538" s="789"/>
      <c r="N538" s="789"/>
      <c r="O538" s="815"/>
      <c r="P538" s="785" t="s">
        <v>71</v>
      </c>
      <c r="Q538" s="786"/>
      <c r="R538" s="786"/>
      <c r="S538" s="786"/>
      <c r="T538" s="786"/>
      <c r="U538" s="786"/>
      <c r="V538" s="787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89"/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815"/>
      <c r="P539" s="785" t="s">
        <v>71</v>
      </c>
      <c r="Q539" s="786"/>
      <c r="R539" s="786"/>
      <c r="S539" s="786"/>
      <c r="T539" s="786"/>
      <c r="U539" s="786"/>
      <c r="V539" s="787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88" t="s">
        <v>846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2"/>
      <c r="AB540" s="772"/>
      <c r="AC540" s="772"/>
    </row>
    <row r="541" spans="1:68" ht="14.25" hidden="1" customHeight="1" x14ac:dyDescent="0.25">
      <c r="A541" s="796" t="s">
        <v>64</v>
      </c>
      <c r="B541" s="789"/>
      <c r="C541" s="789"/>
      <c r="D541" s="789"/>
      <c r="E541" s="789"/>
      <c r="F541" s="789"/>
      <c r="G541" s="789"/>
      <c r="H541" s="789"/>
      <c r="I541" s="789"/>
      <c r="J541" s="789"/>
      <c r="K541" s="789"/>
      <c r="L541" s="789"/>
      <c r="M541" s="789"/>
      <c r="N541" s="789"/>
      <c r="O541" s="789"/>
      <c r="P541" s="789"/>
      <c r="Q541" s="789"/>
      <c r="R541" s="789"/>
      <c r="S541" s="789"/>
      <c r="T541" s="789"/>
      <c r="U541" s="789"/>
      <c r="V541" s="789"/>
      <c r="W541" s="789"/>
      <c r="X541" s="789"/>
      <c r="Y541" s="789"/>
      <c r="Z541" s="789"/>
      <c r="AA541" s="773"/>
      <c r="AB541" s="773"/>
      <c r="AC541" s="773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3">
        <v>4680115885189</v>
      </c>
      <c r="E542" s="784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91"/>
      <c r="R542" s="791"/>
      <c r="S542" s="791"/>
      <c r="T542" s="792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3">
        <v>4680115885172</v>
      </c>
      <c r="E543" s="784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91"/>
      <c r="R543" s="791"/>
      <c r="S543" s="791"/>
      <c r="T543" s="792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3">
        <v>4680115885110</v>
      </c>
      <c r="E544" s="784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91"/>
      <c r="R544" s="791"/>
      <c r="S544" s="791"/>
      <c r="T544" s="792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3">
        <v>4680115885219</v>
      </c>
      <c r="E545" s="784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91"/>
      <c r="R545" s="791"/>
      <c r="S545" s="791"/>
      <c r="T545" s="792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4"/>
      <c r="B546" s="789"/>
      <c r="C546" s="789"/>
      <c r="D546" s="789"/>
      <c r="E546" s="789"/>
      <c r="F546" s="789"/>
      <c r="G546" s="789"/>
      <c r="H546" s="789"/>
      <c r="I546" s="789"/>
      <c r="J546" s="789"/>
      <c r="K546" s="789"/>
      <c r="L546" s="789"/>
      <c r="M546" s="789"/>
      <c r="N546" s="789"/>
      <c r="O546" s="815"/>
      <c r="P546" s="785" t="s">
        <v>71</v>
      </c>
      <c r="Q546" s="786"/>
      <c r="R546" s="786"/>
      <c r="S546" s="786"/>
      <c r="T546" s="786"/>
      <c r="U546" s="786"/>
      <c r="V546" s="787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89"/>
      <c r="B547" s="789"/>
      <c r="C547" s="789"/>
      <c r="D547" s="789"/>
      <c r="E547" s="789"/>
      <c r="F547" s="789"/>
      <c r="G547" s="789"/>
      <c r="H547" s="789"/>
      <c r="I547" s="789"/>
      <c r="J547" s="789"/>
      <c r="K547" s="789"/>
      <c r="L547" s="789"/>
      <c r="M547" s="789"/>
      <c r="N547" s="789"/>
      <c r="O547" s="815"/>
      <c r="P547" s="785" t="s">
        <v>71</v>
      </c>
      <c r="Q547" s="786"/>
      <c r="R547" s="786"/>
      <c r="S547" s="786"/>
      <c r="T547" s="786"/>
      <c r="U547" s="786"/>
      <c r="V547" s="787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788" t="s">
        <v>858</v>
      </c>
      <c r="B548" s="789"/>
      <c r="C548" s="789"/>
      <c r="D548" s="789"/>
      <c r="E548" s="789"/>
      <c r="F548" s="789"/>
      <c r="G548" s="789"/>
      <c r="H548" s="789"/>
      <c r="I548" s="789"/>
      <c r="J548" s="789"/>
      <c r="K548" s="789"/>
      <c r="L548" s="789"/>
      <c r="M548" s="789"/>
      <c r="N548" s="789"/>
      <c r="O548" s="789"/>
      <c r="P548" s="789"/>
      <c r="Q548" s="789"/>
      <c r="R548" s="789"/>
      <c r="S548" s="789"/>
      <c r="T548" s="789"/>
      <c r="U548" s="789"/>
      <c r="V548" s="789"/>
      <c r="W548" s="789"/>
      <c r="X548" s="789"/>
      <c r="Y548" s="789"/>
      <c r="Z548" s="789"/>
      <c r="AA548" s="772"/>
      <c r="AB548" s="772"/>
      <c r="AC548" s="772"/>
    </row>
    <row r="549" spans="1:68" ht="14.25" hidden="1" customHeight="1" x14ac:dyDescent="0.25">
      <c r="A549" s="796" t="s">
        <v>64</v>
      </c>
      <c r="B549" s="789"/>
      <c r="C549" s="789"/>
      <c r="D549" s="789"/>
      <c r="E549" s="789"/>
      <c r="F549" s="789"/>
      <c r="G549" s="789"/>
      <c r="H549" s="789"/>
      <c r="I549" s="789"/>
      <c r="J549" s="789"/>
      <c r="K549" s="789"/>
      <c r="L549" s="789"/>
      <c r="M549" s="789"/>
      <c r="N549" s="789"/>
      <c r="O549" s="789"/>
      <c r="P549" s="789"/>
      <c r="Q549" s="789"/>
      <c r="R549" s="789"/>
      <c r="S549" s="789"/>
      <c r="T549" s="789"/>
      <c r="U549" s="789"/>
      <c r="V549" s="789"/>
      <c r="W549" s="789"/>
      <c r="X549" s="789"/>
      <c r="Y549" s="789"/>
      <c r="Z549" s="789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3">
        <v>4680115885103</v>
      </c>
      <c r="E550" s="784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9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91"/>
      <c r="R550" s="791"/>
      <c r="S550" s="791"/>
      <c r="T550" s="792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4"/>
      <c r="B551" s="789"/>
      <c r="C551" s="789"/>
      <c r="D551" s="789"/>
      <c r="E551" s="789"/>
      <c r="F551" s="789"/>
      <c r="G551" s="789"/>
      <c r="H551" s="789"/>
      <c r="I551" s="789"/>
      <c r="J551" s="789"/>
      <c r="K551" s="789"/>
      <c r="L551" s="789"/>
      <c r="M551" s="789"/>
      <c r="N551" s="789"/>
      <c r="O551" s="815"/>
      <c r="P551" s="785" t="s">
        <v>71</v>
      </c>
      <c r="Q551" s="786"/>
      <c r="R551" s="786"/>
      <c r="S551" s="786"/>
      <c r="T551" s="786"/>
      <c r="U551" s="786"/>
      <c r="V551" s="787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89"/>
      <c r="B552" s="789"/>
      <c r="C552" s="789"/>
      <c r="D552" s="789"/>
      <c r="E552" s="789"/>
      <c r="F552" s="789"/>
      <c r="G552" s="789"/>
      <c r="H552" s="789"/>
      <c r="I552" s="789"/>
      <c r="J552" s="789"/>
      <c r="K552" s="789"/>
      <c r="L552" s="789"/>
      <c r="M552" s="789"/>
      <c r="N552" s="789"/>
      <c r="O552" s="815"/>
      <c r="P552" s="785" t="s">
        <v>71</v>
      </c>
      <c r="Q552" s="786"/>
      <c r="R552" s="786"/>
      <c r="S552" s="786"/>
      <c r="T552" s="786"/>
      <c r="U552" s="786"/>
      <c r="V552" s="787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52" t="s">
        <v>862</v>
      </c>
      <c r="B553" s="953"/>
      <c r="C553" s="953"/>
      <c r="D553" s="953"/>
      <c r="E553" s="953"/>
      <c r="F553" s="953"/>
      <c r="G553" s="953"/>
      <c r="H553" s="953"/>
      <c r="I553" s="953"/>
      <c r="J553" s="953"/>
      <c r="K553" s="953"/>
      <c r="L553" s="953"/>
      <c r="M553" s="953"/>
      <c r="N553" s="953"/>
      <c r="O553" s="953"/>
      <c r="P553" s="953"/>
      <c r="Q553" s="953"/>
      <c r="R553" s="953"/>
      <c r="S553" s="953"/>
      <c r="T553" s="953"/>
      <c r="U553" s="953"/>
      <c r="V553" s="953"/>
      <c r="W553" s="953"/>
      <c r="X553" s="953"/>
      <c r="Y553" s="953"/>
      <c r="Z553" s="953"/>
      <c r="AA553" s="48"/>
      <c r="AB553" s="48"/>
      <c r="AC553" s="48"/>
    </row>
    <row r="554" spans="1:68" ht="16.5" hidden="1" customHeight="1" x14ac:dyDescent="0.25">
      <c r="A554" s="788" t="s">
        <v>862</v>
      </c>
      <c r="B554" s="789"/>
      <c r="C554" s="789"/>
      <c r="D554" s="789"/>
      <c r="E554" s="789"/>
      <c r="F554" s="789"/>
      <c r="G554" s="789"/>
      <c r="H554" s="789"/>
      <c r="I554" s="789"/>
      <c r="J554" s="789"/>
      <c r="K554" s="789"/>
      <c r="L554" s="789"/>
      <c r="M554" s="789"/>
      <c r="N554" s="789"/>
      <c r="O554" s="789"/>
      <c r="P554" s="789"/>
      <c r="Q554" s="789"/>
      <c r="R554" s="789"/>
      <c r="S554" s="789"/>
      <c r="T554" s="789"/>
      <c r="U554" s="789"/>
      <c r="V554" s="789"/>
      <c r="W554" s="789"/>
      <c r="X554" s="789"/>
      <c r="Y554" s="789"/>
      <c r="Z554" s="789"/>
      <c r="AA554" s="772"/>
      <c r="AB554" s="772"/>
      <c r="AC554" s="772"/>
    </row>
    <row r="555" spans="1:68" ht="14.25" hidden="1" customHeight="1" x14ac:dyDescent="0.25">
      <c r="A555" s="796" t="s">
        <v>124</v>
      </c>
      <c r="B555" s="789"/>
      <c r="C555" s="789"/>
      <c r="D555" s="789"/>
      <c r="E555" s="789"/>
      <c r="F555" s="789"/>
      <c r="G555" s="789"/>
      <c r="H555" s="789"/>
      <c r="I555" s="789"/>
      <c r="J555" s="789"/>
      <c r="K555" s="789"/>
      <c r="L555" s="789"/>
      <c r="M555" s="789"/>
      <c r="N555" s="789"/>
      <c r="O555" s="789"/>
      <c r="P555" s="789"/>
      <c r="Q555" s="789"/>
      <c r="R555" s="789"/>
      <c r="S555" s="789"/>
      <c r="T555" s="789"/>
      <c r="U555" s="789"/>
      <c r="V555" s="789"/>
      <c r="W555" s="789"/>
      <c r="X555" s="789"/>
      <c r="Y555" s="789"/>
      <c r="Z555" s="789"/>
      <c r="AA555" s="773"/>
      <c r="AB555" s="773"/>
      <c r="AC555" s="773"/>
    </row>
    <row r="556" spans="1:68" ht="27" hidden="1" customHeight="1" x14ac:dyDescent="0.25">
      <c r="A556" s="54" t="s">
        <v>863</v>
      </c>
      <c r="B556" s="54" t="s">
        <v>864</v>
      </c>
      <c r="C556" s="31">
        <v>4301011795</v>
      </c>
      <c r="D556" s="783">
        <v>4607091389067</v>
      </c>
      <c r="E556" s="784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1"/>
      <c r="R556" s="791"/>
      <c r="S556" s="791"/>
      <c r="T556" s="792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3">
        <v>4680115885271</v>
      </c>
      <c r="E557" s="784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1"/>
      <c r="R557" s="791"/>
      <c r="S557" s="791"/>
      <c r="T557" s="792"/>
      <c r="U557" s="34"/>
      <c r="V557" s="34"/>
      <c r="W557" s="35" t="s">
        <v>69</v>
      </c>
      <c r="X557" s="777">
        <v>50</v>
      </c>
      <c r="Y557" s="778">
        <f t="shared" si="104"/>
        <v>52.800000000000004</v>
      </c>
      <c r="Z557" s="36">
        <f t="shared" si="105"/>
        <v>0.1196</v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53.409090909090907</v>
      </c>
      <c r="BN557" s="64">
        <f t="shared" si="107"/>
        <v>56.400000000000006</v>
      </c>
      <c r="BO557" s="64">
        <f t="shared" si="108"/>
        <v>9.1054778554778545E-2</v>
      </c>
      <c r="BP557" s="64">
        <f t="shared" si="109"/>
        <v>9.6153846153846159E-2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3">
        <v>4680115884502</v>
      </c>
      <c r="E558" s="784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1"/>
      <c r="R558" s="791"/>
      <c r="S558" s="791"/>
      <c r="T558" s="792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3">
        <v>4607091389104</v>
      </c>
      <c r="E559" s="784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1"/>
      <c r="R559" s="791"/>
      <c r="S559" s="791"/>
      <c r="T559" s="792"/>
      <c r="U559" s="34"/>
      <c r="V559" s="34"/>
      <c r="W559" s="35" t="s">
        <v>69</v>
      </c>
      <c r="X559" s="777">
        <v>100</v>
      </c>
      <c r="Y559" s="778">
        <f t="shared" si="104"/>
        <v>100.32000000000001</v>
      </c>
      <c r="Z559" s="36">
        <f t="shared" si="105"/>
        <v>0.22724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106.81818181818181</v>
      </c>
      <c r="BN559" s="64">
        <f t="shared" si="107"/>
        <v>107.16</v>
      </c>
      <c r="BO559" s="64">
        <f t="shared" si="108"/>
        <v>0.18210955710955709</v>
      </c>
      <c r="BP559" s="64">
        <f t="shared" si="109"/>
        <v>0.18269230769230771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3">
        <v>4680115884519</v>
      </c>
      <c r="E560" s="784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1"/>
      <c r="R560" s="791"/>
      <c r="S560" s="791"/>
      <c r="T560" s="792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3">
        <v>4680115885226</v>
      </c>
      <c r="E561" s="784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1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1"/>
      <c r="R561" s="791"/>
      <c r="S561" s="791"/>
      <c r="T561" s="792"/>
      <c r="U561" s="34"/>
      <c r="V561" s="34"/>
      <c r="W561" s="35" t="s">
        <v>69</v>
      </c>
      <c r="X561" s="777">
        <v>100</v>
      </c>
      <c r="Y561" s="778">
        <f t="shared" si="104"/>
        <v>100.32000000000001</v>
      </c>
      <c r="Z561" s="36">
        <f t="shared" si="105"/>
        <v>0.22724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106.81818181818181</v>
      </c>
      <c r="BN561" s="64">
        <f t="shared" si="107"/>
        <v>107.16</v>
      </c>
      <c r="BO561" s="64">
        <f t="shared" si="108"/>
        <v>0.18210955710955709</v>
      </c>
      <c r="BP561" s="64">
        <f t="shared" si="109"/>
        <v>0.18269230769230771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3">
        <v>4680115880603</v>
      </c>
      <c r="E562" s="784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1"/>
      <c r="R562" s="791"/>
      <c r="S562" s="791"/>
      <c r="T562" s="792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3">
        <v>4680115880603</v>
      </c>
      <c r="E563" s="784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1"/>
      <c r="R563" s="791"/>
      <c r="S563" s="791"/>
      <c r="T563" s="792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3">
        <v>4680115882782</v>
      </c>
      <c r="E564" s="784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1"/>
      <c r="R564" s="791"/>
      <c r="S564" s="791"/>
      <c r="T564" s="792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3">
        <v>4607091389982</v>
      </c>
      <c r="E565" s="784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1"/>
      <c r="R565" s="791"/>
      <c r="S565" s="791"/>
      <c r="T565" s="792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3">
        <v>4607091389982</v>
      </c>
      <c r="E566" s="784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1"/>
      <c r="R566" s="791"/>
      <c r="S566" s="791"/>
      <c r="T566" s="792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4"/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815"/>
      <c r="P567" s="785" t="s">
        <v>71</v>
      </c>
      <c r="Q567" s="786"/>
      <c r="R567" s="786"/>
      <c r="S567" s="786"/>
      <c r="T567" s="786"/>
      <c r="U567" s="786"/>
      <c r="V567" s="787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47.348484848484844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48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0.57407999999999992</v>
      </c>
      <c r="AA567" s="780"/>
      <c r="AB567" s="780"/>
      <c r="AC567" s="780"/>
    </row>
    <row r="568" spans="1:68" x14ac:dyDescent="0.2">
      <c r="A568" s="789"/>
      <c r="B568" s="789"/>
      <c r="C568" s="789"/>
      <c r="D568" s="789"/>
      <c r="E568" s="789"/>
      <c r="F568" s="789"/>
      <c r="G568" s="789"/>
      <c r="H568" s="789"/>
      <c r="I568" s="789"/>
      <c r="J568" s="789"/>
      <c r="K568" s="789"/>
      <c r="L568" s="789"/>
      <c r="M568" s="789"/>
      <c r="N568" s="789"/>
      <c r="O568" s="815"/>
      <c r="P568" s="785" t="s">
        <v>71</v>
      </c>
      <c r="Q568" s="786"/>
      <c r="R568" s="786"/>
      <c r="S568" s="786"/>
      <c r="T568" s="786"/>
      <c r="U568" s="786"/>
      <c r="V568" s="787"/>
      <c r="W568" s="37" t="s">
        <v>69</v>
      </c>
      <c r="X568" s="779">
        <f>IFERROR(SUM(X556:X566),"0")</f>
        <v>250</v>
      </c>
      <c r="Y568" s="779">
        <f>IFERROR(SUM(Y556:Y566),"0")</f>
        <v>253.44</v>
      </c>
      <c r="Z568" s="37"/>
      <c r="AA568" s="780"/>
      <c r="AB568" s="780"/>
      <c r="AC568" s="780"/>
    </row>
    <row r="569" spans="1:68" ht="14.25" hidden="1" customHeight="1" x14ac:dyDescent="0.25">
      <c r="A569" s="796" t="s">
        <v>180</v>
      </c>
      <c r="B569" s="789"/>
      <c r="C569" s="789"/>
      <c r="D569" s="789"/>
      <c r="E569" s="789"/>
      <c r="F569" s="789"/>
      <c r="G569" s="789"/>
      <c r="H569" s="789"/>
      <c r="I569" s="789"/>
      <c r="J569" s="789"/>
      <c r="K569" s="789"/>
      <c r="L569" s="789"/>
      <c r="M569" s="789"/>
      <c r="N569" s="789"/>
      <c r="O569" s="789"/>
      <c r="P569" s="789"/>
      <c r="Q569" s="789"/>
      <c r="R569" s="789"/>
      <c r="S569" s="789"/>
      <c r="T569" s="789"/>
      <c r="U569" s="789"/>
      <c r="V569" s="789"/>
      <c r="W569" s="789"/>
      <c r="X569" s="789"/>
      <c r="Y569" s="789"/>
      <c r="Z569" s="789"/>
      <c r="AA569" s="773"/>
      <c r="AB569" s="773"/>
      <c r="AC569" s="773"/>
    </row>
    <row r="570" spans="1:68" ht="16.5" hidden="1" customHeight="1" x14ac:dyDescent="0.25">
      <c r="A570" s="54" t="s">
        <v>888</v>
      </c>
      <c r="B570" s="54" t="s">
        <v>889</v>
      </c>
      <c r="C570" s="31">
        <v>4301020222</v>
      </c>
      <c r="D570" s="783">
        <v>4607091388930</v>
      </c>
      <c r="E570" s="784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6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1"/>
      <c r="R570" s="791"/>
      <c r="S570" s="791"/>
      <c r="T570" s="792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3">
        <v>4680115880054</v>
      </c>
      <c r="E571" s="784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91"/>
      <c r="R571" s="791"/>
      <c r="S571" s="791"/>
      <c r="T571" s="792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3">
        <v>4680115880054</v>
      </c>
      <c r="E572" s="784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1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91"/>
      <c r="R572" s="791"/>
      <c r="S572" s="791"/>
      <c r="T572" s="792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814"/>
      <c r="B573" s="789"/>
      <c r="C573" s="789"/>
      <c r="D573" s="789"/>
      <c r="E573" s="789"/>
      <c r="F573" s="789"/>
      <c r="G573" s="789"/>
      <c r="H573" s="789"/>
      <c r="I573" s="789"/>
      <c r="J573" s="789"/>
      <c r="K573" s="789"/>
      <c r="L573" s="789"/>
      <c r="M573" s="789"/>
      <c r="N573" s="789"/>
      <c r="O573" s="815"/>
      <c r="P573" s="785" t="s">
        <v>71</v>
      </c>
      <c r="Q573" s="786"/>
      <c r="R573" s="786"/>
      <c r="S573" s="786"/>
      <c r="T573" s="786"/>
      <c r="U573" s="786"/>
      <c r="V573" s="787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89"/>
      <c r="B574" s="789"/>
      <c r="C574" s="789"/>
      <c r="D574" s="789"/>
      <c r="E574" s="789"/>
      <c r="F574" s="789"/>
      <c r="G574" s="789"/>
      <c r="H574" s="789"/>
      <c r="I574" s="789"/>
      <c r="J574" s="789"/>
      <c r="K574" s="789"/>
      <c r="L574" s="789"/>
      <c r="M574" s="789"/>
      <c r="N574" s="789"/>
      <c r="O574" s="815"/>
      <c r="P574" s="785" t="s">
        <v>71</v>
      </c>
      <c r="Q574" s="786"/>
      <c r="R574" s="786"/>
      <c r="S574" s="786"/>
      <c r="T574" s="786"/>
      <c r="U574" s="786"/>
      <c r="V574" s="787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6" t="s">
        <v>64</v>
      </c>
      <c r="B575" s="789"/>
      <c r="C575" s="789"/>
      <c r="D575" s="789"/>
      <c r="E575" s="789"/>
      <c r="F575" s="789"/>
      <c r="G575" s="789"/>
      <c r="H575" s="789"/>
      <c r="I575" s="789"/>
      <c r="J575" s="789"/>
      <c r="K575" s="789"/>
      <c r="L575" s="789"/>
      <c r="M575" s="789"/>
      <c r="N575" s="789"/>
      <c r="O575" s="789"/>
      <c r="P575" s="789"/>
      <c r="Q575" s="789"/>
      <c r="R575" s="789"/>
      <c r="S575" s="789"/>
      <c r="T575" s="789"/>
      <c r="U575" s="789"/>
      <c r="V575" s="789"/>
      <c r="W575" s="789"/>
      <c r="X575" s="789"/>
      <c r="Y575" s="789"/>
      <c r="Z575" s="789"/>
      <c r="AA575" s="773"/>
      <c r="AB575" s="773"/>
      <c r="AC575" s="773"/>
    </row>
    <row r="576" spans="1:68" ht="27" hidden="1" customHeight="1" x14ac:dyDescent="0.25">
      <c r="A576" s="54" t="s">
        <v>894</v>
      </c>
      <c r="B576" s="54" t="s">
        <v>895</v>
      </c>
      <c r="C576" s="31">
        <v>4301031252</v>
      </c>
      <c r="D576" s="783">
        <v>4680115883116</v>
      </c>
      <c r="E576" s="784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5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1"/>
      <c r="R576" s="791"/>
      <c r="S576" s="791"/>
      <c r="T576" s="792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hidden="1" customHeight="1" x14ac:dyDescent="0.25">
      <c r="A577" s="54" t="s">
        <v>897</v>
      </c>
      <c r="B577" s="54" t="s">
        <v>898</v>
      </c>
      <c r="C577" s="31">
        <v>4301031248</v>
      </c>
      <c r="D577" s="783">
        <v>4680115883093</v>
      </c>
      <c r="E577" s="784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1"/>
      <c r="R577" s="791"/>
      <c r="S577" s="791"/>
      <c r="T577" s="792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900</v>
      </c>
      <c r="B578" s="54" t="s">
        <v>901</v>
      </c>
      <c r="C578" s="31">
        <v>4301031250</v>
      </c>
      <c r="D578" s="783">
        <v>4680115883109</v>
      </c>
      <c r="E578" s="784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1"/>
      <c r="R578" s="791"/>
      <c r="S578" s="791"/>
      <c r="T578" s="792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3">
        <v>4680115882072</v>
      </c>
      <c r="E579" s="784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1"/>
      <c r="R579" s="791"/>
      <c r="S579" s="791"/>
      <c r="T579" s="792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3">
        <v>4680115882072</v>
      </c>
      <c r="E580" s="784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1"/>
      <c r="R580" s="791"/>
      <c r="S580" s="791"/>
      <c r="T580" s="792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3">
        <v>4680115882102</v>
      </c>
      <c r="E581" s="784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1"/>
      <c r="R581" s="791"/>
      <c r="S581" s="791"/>
      <c r="T581" s="792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3">
        <v>4680115882102</v>
      </c>
      <c r="E582" s="784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1"/>
      <c r="R582" s="791"/>
      <c r="S582" s="791"/>
      <c r="T582" s="792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3">
        <v>4680115882096</v>
      </c>
      <c r="E583" s="784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1"/>
      <c r="R583" s="791"/>
      <c r="S583" s="791"/>
      <c r="T583" s="792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3">
        <v>4680115882096</v>
      </c>
      <c r="E584" s="784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1"/>
      <c r="R584" s="791"/>
      <c r="S584" s="791"/>
      <c r="T584" s="792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idden="1" x14ac:dyDescent="0.2">
      <c r="A585" s="814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815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815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hidden="1" customHeight="1" x14ac:dyDescent="0.25">
      <c r="A587" s="796" t="s">
        <v>73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3">
        <v>4607091383409</v>
      </c>
      <c r="E588" s="784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1"/>
      <c r="R588" s="791"/>
      <c r="S588" s="791"/>
      <c r="T588" s="792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3">
        <v>4607091383416</v>
      </c>
      <c r="E589" s="784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7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1"/>
      <c r="R589" s="791"/>
      <c r="S589" s="791"/>
      <c r="T589" s="792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3">
        <v>4680115883536</v>
      </c>
      <c r="E590" s="784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1"/>
      <c r="R590" s="791"/>
      <c r="S590" s="791"/>
      <c r="T590" s="792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4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815"/>
      <c r="P591" s="785" t="s">
        <v>71</v>
      </c>
      <c r="Q591" s="786"/>
      <c r="R591" s="786"/>
      <c r="S591" s="786"/>
      <c r="T591" s="786"/>
      <c r="U591" s="786"/>
      <c r="V591" s="78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9"/>
      <c r="B592" s="789"/>
      <c r="C592" s="789"/>
      <c r="D592" s="789"/>
      <c r="E592" s="789"/>
      <c r="F592" s="789"/>
      <c r="G592" s="789"/>
      <c r="H592" s="789"/>
      <c r="I592" s="789"/>
      <c r="J592" s="789"/>
      <c r="K592" s="789"/>
      <c r="L592" s="789"/>
      <c r="M592" s="789"/>
      <c r="N592" s="789"/>
      <c r="O592" s="815"/>
      <c r="P592" s="785" t="s">
        <v>71</v>
      </c>
      <c r="Q592" s="786"/>
      <c r="R592" s="786"/>
      <c r="S592" s="786"/>
      <c r="T592" s="786"/>
      <c r="U592" s="786"/>
      <c r="V592" s="78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6" t="s">
        <v>222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3">
        <v>4680115885035</v>
      </c>
      <c r="E594" s="784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8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1"/>
      <c r="R594" s="791"/>
      <c r="S594" s="791"/>
      <c r="T594" s="792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3">
        <v>4680115885936</v>
      </c>
      <c r="E595" s="784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79" t="s">
        <v>929</v>
      </c>
      <c r="Q595" s="791"/>
      <c r="R595" s="791"/>
      <c r="S595" s="791"/>
      <c r="T595" s="792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4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815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815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52" t="s">
        <v>930</v>
      </c>
      <c r="B598" s="953"/>
      <c r="C598" s="953"/>
      <c r="D598" s="953"/>
      <c r="E598" s="953"/>
      <c r="F598" s="953"/>
      <c r="G598" s="953"/>
      <c r="H598" s="953"/>
      <c r="I598" s="953"/>
      <c r="J598" s="953"/>
      <c r="K598" s="953"/>
      <c r="L598" s="953"/>
      <c r="M598" s="953"/>
      <c r="N598" s="953"/>
      <c r="O598" s="953"/>
      <c r="P598" s="953"/>
      <c r="Q598" s="953"/>
      <c r="R598" s="953"/>
      <c r="S598" s="953"/>
      <c r="T598" s="953"/>
      <c r="U598" s="953"/>
      <c r="V598" s="953"/>
      <c r="W598" s="953"/>
      <c r="X598" s="953"/>
      <c r="Y598" s="953"/>
      <c r="Z598" s="953"/>
      <c r="AA598" s="48"/>
      <c r="AB598" s="48"/>
      <c r="AC598" s="48"/>
    </row>
    <row r="599" spans="1:68" ht="16.5" hidden="1" customHeight="1" x14ac:dyDescent="0.25">
      <c r="A599" s="788" t="s">
        <v>930</v>
      </c>
      <c r="B599" s="789"/>
      <c r="C599" s="789"/>
      <c r="D599" s="789"/>
      <c r="E599" s="789"/>
      <c r="F599" s="789"/>
      <c r="G599" s="789"/>
      <c r="H599" s="789"/>
      <c r="I599" s="789"/>
      <c r="J599" s="789"/>
      <c r="K599" s="789"/>
      <c r="L599" s="789"/>
      <c r="M599" s="789"/>
      <c r="N599" s="789"/>
      <c r="O599" s="789"/>
      <c r="P599" s="789"/>
      <c r="Q599" s="789"/>
      <c r="R599" s="789"/>
      <c r="S599" s="789"/>
      <c r="T599" s="789"/>
      <c r="U599" s="789"/>
      <c r="V599" s="789"/>
      <c r="W599" s="789"/>
      <c r="X599" s="789"/>
      <c r="Y599" s="789"/>
      <c r="Z599" s="789"/>
      <c r="AA599" s="772"/>
      <c r="AB599" s="772"/>
      <c r="AC599" s="772"/>
    </row>
    <row r="600" spans="1:68" ht="14.25" hidden="1" customHeight="1" x14ac:dyDescent="0.25">
      <c r="A600" s="796" t="s">
        <v>124</v>
      </c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89"/>
      <c r="P600" s="789"/>
      <c r="Q600" s="789"/>
      <c r="R600" s="789"/>
      <c r="S600" s="789"/>
      <c r="T600" s="789"/>
      <c r="U600" s="789"/>
      <c r="V600" s="789"/>
      <c r="W600" s="789"/>
      <c r="X600" s="789"/>
      <c r="Y600" s="789"/>
      <c r="Z600" s="789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3">
        <v>4640242181011</v>
      </c>
      <c r="E601" s="784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6" t="s">
        <v>933</v>
      </c>
      <c r="Q601" s="791"/>
      <c r="R601" s="791"/>
      <c r="S601" s="791"/>
      <c r="T601" s="792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3">
        <v>4640242180441</v>
      </c>
      <c r="E602" s="784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63" t="s">
        <v>937</v>
      </c>
      <c r="Q602" s="791"/>
      <c r="R602" s="791"/>
      <c r="S602" s="791"/>
      <c r="T602" s="792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3">
        <v>4640242180564</v>
      </c>
      <c r="E603" s="784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0" t="s">
        <v>941</v>
      </c>
      <c r="Q603" s="791"/>
      <c r="R603" s="791"/>
      <c r="S603" s="791"/>
      <c r="T603" s="792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3">
        <v>4640242180922</v>
      </c>
      <c r="E604" s="784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128" t="s">
        <v>945</v>
      </c>
      <c r="Q604" s="791"/>
      <c r="R604" s="791"/>
      <c r="S604" s="791"/>
      <c r="T604" s="792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3">
        <v>4640242181189</v>
      </c>
      <c r="E605" s="784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28" t="s">
        <v>949</v>
      </c>
      <c r="Q605" s="791"/>
      <c r="R605" s="791"/>
      <c r="S605" s="791"/>
      <c r="T605" s="792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3">
        <v>4640242180038</v>
      </c>
      <c r="E606" s="784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65" t="s">
        <v>952</v>
      </c>
      <c r="Q606" s="791"/>
      <c r="R606" s="791"/>
      <c r="S606" s="791"/>
      <c r="T606" s="792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3">
        <v>4640242181172</v>
      </c>
      <c r="E607" s="784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2" t="s">
        <v>955</v>
      </c>
      <c r="Q607" s="791"/>
      <c r="R607" s="791"/>
      <c r="S607" s="791"/>
      <c r="T607" s="792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4"/>
      <c r="B608" s="789"/>
      <c r="C608" s="789"/>
      <c r="D608" s="789"/>
      <c r="E608" s="789"/>
      <c r="F608" s="789"/>
      <c r="G608" s="789"/>
      <c r="H608" s="789"/>
      <c r="I608" s="789"/>
      <c r="J608" s="789"/>
      <c r="K608" s="789"/>
      <c r="L608" s="789"/>
      <c r="M608" s="789"/>
      <c r="N608" s="789"/>
      <c r="O608" s="815"/>
      <c r="P608" s="785" t="s">
        <v>71</v>
      </c>
      <c r="Q608" s="786"/>
      <c r="R608" s="786"/>
      <c r="S608" s="786"/>
      <c r="T608" s="786"/>
      <c r="U608" s="786"/>
      <c r="V608" s="78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9"/>
      <c r="B609" s="789"/>
      <c r="C609" s="789"/>
      <c r="D609" s="789"/>
      <c r="E609" s="789"/>
      <c r="F609" s="789"/>
      <c r="G609" s="789"/>
      <c r="H609" s="789"/>
      <c r="I609" s="789"/>
      <c r="J609" s="789"/>
      <c r="K609" s="789"/>
      <c r="L609" s="789"/>
      <c r="M609" s="789"/>
      <c r="N609" s="789"/>
      <c r="O609" s="815"/>
      <c r="P609" s="785" t="s">
        <v>71</v>
      </c>
      <c r="Q609" s="786"/>
      <c r="R609" s="786"/>
      <c r="S609" s="786"/>
      <c r="T609" s="786"/>
      <c r="U609" s="786"/>
      <c r="V609" s="78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6" t="s">
        <v>180</v>
      </c>
      <c r="B610" s="789"/>
      <c r="C610" s="789"/>
      <c r="D610" s="789"/>
      <c r="E610" s="789"/>
      <c r="F610" s="789"/>
      <c r="G610" s="789"/>
      <c r="H610" s="789"/>
      <c r="I610" s="789"/>
      <c r="J610" s="789"/>
      <c r="K610" s="789"/>
      <c r="L610" s="789"/>
      <c r="M610" s="789"/>
      <c r="N610" s="789"/>
      <c r="O610" s="789"/>
      <c r="P610" s="789"/>
      <c r="Q610" s="789"/>
      <c r="R610" s="789"/>
      <c r="S610" s="789"/>
      <c r="T610" s="789"/>
      <c r="U610" s="789"/>
      <c r="V610" s="789"/>
      <c r="W610" s="789"/>
      <c r="X610" s="789"/>
      <c r="Y610" s="789"/>
      <c r="Z610" s="789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3">
        <v>4640242180519</v>
      </c>
      <c r="E611" s="784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02" t="s">
        <v>958</v>
      </c>
      <c r="Q611" s="791"/>
      <c r="R611" s="791"/>
      <c r="S611" s="791"/>
      <c r="T611" s="792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3">
        <v>4640242180526</v>
      </c>
      <c r="E612" s="784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66" t="s">
        <v>962</v>
      </c>
      <c r="Q612" s="791"/>
      <c r="R612" s="791"/>
      <c r="S612" s="791"/>
      <c r="T612" s="792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3">
        <v>4640242180090</v>
      </c>
      <c r="E613" s="784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809" t="s">
        <v>965</v>
      </c>
      <c r="Q613" s="791"/>
      <c r="R613" s="791"/>
      <c r="S613" s="791"/>
      <c r="T613" s="792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3">
        <v>4640242181363</v>
      </c>
      <c r="E614" s="784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51" t="s">
        <v>969</v>
      </c>
      <c r="Q614" s="791"/>
      <c r="R614" s="791"/>
      <c r="S614" s="791"/>
      <c r="T614" s="792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4"/>
      <c r="B615" s="789"/>
      <c r="C615" s="789"/>
      <c r="D615" s="789"/>
      <c r="E615" s="789"/>
      <c r="F615" s="789"/>
      <c r="G615" s="789"/>
      <c r="H615" s="789"/>
      <c r="I615" s="789"/>
      <c r="J615" s="789"/>
      <c r="K615" s="789"/>
      <c r="L615" s="789"/>
      <c r="M615" s="789"/>
      <c r="N615" s="789"/>
      <c r="O615" s="815"/>
      <c r="P615" s="785" t="s">
        <v>71</v>
      </c>
      <c r="Q615" s="786"/>
      <c r="R615" s="786"/>
      <c r="S615" s="786"/>
      <c r="T615" s="786"/>
      <c r="U615" s="786"/>
      <c r="V615" s="78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9"/>
      <c r="B616" s="789"/>
      <c r="C616" s="789"/>
      <c r="D616" s="789"/>
      <c r="E616" s="789"/>
      <c r="F616" s="789"/>
      <c r="G616" s="789"/>
      <c r="H616" s="789"/>
      <c r="I616" s="789"/>
      <c r="J616" s="789"/>
      <c r="K616" s="789"/>
      <c r="L616" s="789"/>
      <c r="M616" s="789"/>
      <c r="N616" s="789"/>
      <c r="O616" s="815"/>
      <c r="P616" s="785" t="s">
        <v>71</v>
      </c>
      <c r="Q616" s="786"/>
      <c r="R616" s="786"/>
      <c r="S616" s="786"/>
      <c r="T616" s="786"/>
      <c r="U616" s="786"/>
      <c r="V616" s="78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6" t="s">
        <v>64</v>
      </c>
      <c r="B617" s="789"/>
      <c r="C617" s="789"/>
      <c r="D617" s="789"/>
      <c r="E617" s="789"/>
      <c r="F617" s="789"/>
      <c r="G617" s="789"/>
      <c r="H617" s="789"/>
      <c r="I617" s="789"/>
      <c r="J617" s="789"/>
      <c r="K617" s="789"/>
      <c r="L617" s="789"/>
      <c r="M617" s="789"/>
      <c r="N617" s="789"/>
      <c r="O617" s="789"/>
      <c r="P617" s="789"/>
      <c r="Q617" s="789"/>
      <c r="R617" s="789"/>
      <c r="S617" s="789"/>
      <c r="T617" s="789"/>
      <c r="U617" s="789"/>
      <c r="V617" s="789"/>
      <c r="W617" s="789"/>
      <c r="X617" s="789"/>
      <c r="Y617" s="789"/>
      <c r="Z617" s="789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3">
        <v>4640242180816</v>
      </c>
      <c r="E618" s="784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27" t="s">
        <v>972</v>
      </c>
      <c r="Q618" s="791"/>
      <c r="R618" s="791"/>
      <c r="S618" s="791"/>
      <c r="T618" s="792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3">
        <v>4640242180595</v>
      </c>
      <c r="E619" s="784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60" t="s">
        <v>976</v>
      </c>
      <c r="Q619" s="791"/>
      <c r="R619" s="791"/>
      <c r="S619" s="791"/>
      <c r="T619" s="792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3">
        <v>4640242181615</v>
      </c>
      <c r="E620" s="784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1" t="s">
        <v>980</v>
      </c>
      <c r="Q620" s="791"/>
      <c r="R620" s="791"/>
      <c r="S620" s="791"/>
      <c r="T620" s="792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3">
        <v>4640242181639</v>
      </c>
      <c r="E621" s="784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915" t="s">
        <v>984</v>
      </c>
      <c r="Q621" s="791"/>
      <c r="R621" s="791"/>
      <c r="S621" s="791"/>
      <c r="T621" s="792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3">
        <v>4640242181622</v>
      </c>
      <c r="E622" s="784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7" t="s">
        <v>988</v>
      </c>
      <c r="Q622" s="791"/>
      <c r="R622" s="791"/>
      <c r="S622" s="791"/>
      <c r="T622" s="792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3">
        <v>4640242180908</v>
      </c>
      <c r="E623" s="784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56" t="s">
        <v>992</v>
      </c>
      <c r="Q623" s="791"/>
      <c r="R623" s="791"/>
      <c r="S623" s="791"/>
      <c r="T623" s="792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3">
        <v>4640242180489</v>
      </c>
      <c r="E624" s="784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81" t="s">
        <v>995</v>
      </c>
      <c r="Q624" s="791"/>
      <c r="R624" s="791"/>
      <c r="S624" s="791"/>
      <c r="T624" s="792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4"/>
      <c r="B625" s="789"/>
      <c r="C625" s="789"/>
      <c r="D625" s="789"/>
      <c r="E625" s="789"/>
      <c r="F625" s="789"/>
      <c r="G625" s="789"/>
      <c r="H625" s="789"/>
      <c r="I625" s="789"/>
      <c r="J625" s="789"/>
      <c r="K625" s="789"/>
      <c r="L625" s="789"/>
      <c r="M625" s="789"/>
      <c r="N625" s="789"/>
      <c r="O625" s="815"/>
      <c r="P625" s="785" t="s">
        <v>71</v>
      </c>
      <c r="Q625" s="786"/>
      <c r="R625" s="786"/>
      <c r="S625" s="786"/>
      <c r="T625" s="786"/>
      <c r="U625" s="786"/>
      <c r="V625" s="78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9"/>
      <c r="B626" s="789"/>
      <c r="C626" s="789"/>
      <c r="D626" s="789"/>
      <c r="E626" s="789"/>
      <c r="F626" s="789"/>
      <c r="G626" s="789"/>
      <c r="H626" s="789"/>
      <c r="I626" s="789"/>
      <c r="J626" s="789"/>
      <c r="K626" s="789"/>
      <c r="L626" s="789"/>
      <c r="M626" s="789"/>
      <c r="N626" s="789"/>
      <c r="O626" s="815"/>
      <c r="P626" s="785" t="s">
        <v>71</v>
      </c>
      <c r="Q626" s="786"/>
      <c r="R626" s="786"/>
      <c r="S626" s="786"/>
      <c r="T626" s="786"/>
      <c r="U626" s="786"/>
      <c r="V626" s="78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6" t="s">
        <v>73</v>
      </c>
      <c r="B627" s="789"/>
      <c r="C627" s="789"/>
      <c r="D627" s="789"/>
      <c r="E627" s="789"/>
      <c r="F627" s="789"/>
      <c r="G627" s="789"/>
      <c r="H627" s="789"/>
      <c r="I627" s="789"/>
      <c r="J627" s="789"/>
      <c r="K627" s="789"/>
      <c r="L627" s="789"/>
      <c r="M627" s="789"/>
      <c r="N627" s="789"/>
      <c r="O627" s="789"/>
      <c r="P627" s="789"/>
      <c r="Q627" s="789"/>
      <c r="R627" s="789"/>
      <c r="S627" s="789"/>
      <c r="T627" s="789"/>
      <c r="U627" s="789"/>
      <c r="V627" s="789"/>
      <c r="W627" s="789"/>
      <c r="X627" s="789"/>
      <c r="Y627" s="789"/>
      <c r="Z627" s="789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3">
        <v>4640242180533</v>
      </c>
      <c r="E628" s="784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91"/>
      <c r="R628" s="791"/>
      <c r="S628" s="791"/>
      <c r="T628" s="792"/>
      <c r="U628" s="34"/>
      <c r="V628" s="34"/>
      <c r="W628" s="35" t="s">
        <v>69</v>
      </c>
      <c r="X628" s="777">
        <v>600</v>
      </c>
      <c r="Y628" s="778">
        <f t="shared" ref="Y628:Y635" si="125">IFERROR(IF(X628="",0,CEILING((X628/$H628),1)*$H628),"")</f>
        <v>600.6</v>
      </c>
      <c r="Z628" s="36">
        <f>IFERROR(IF(Y628=0,"",ROUNDUP(Y628/H628,0)*0.02175),"")</f>
        <v>1.67475</v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643.38461538461547</v>
      </c>
      <c r="BN628" s="64">
        <f t="shared" ref="BN628:BN635" si="127">IFERROR(Y628*I628/H628,"0")</f>
        <v>644.02800000000002</v>
      </c>
      <c r="BO628" s="64">
        <f t="shared" ref="BO628:BO635" si="128">IFERROR(1/J628*(X628/H628),"0")</f>
        <v>1.3736263736263734</v>
      </c>
      <c r="BP628" s="64">
        <f t="shared" ref="BP628:BP635" si="129">IFERROR(1/J628*(Y628/H628),"0")</f>
        <v>1.375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3">
        <v>4640242180533</v>
      </c>
      <c r="E629" s="784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26" t="s">
        <v>1001</v>
      </c>
      <c r="Q629" s="791"/>
      <c r="R629" s="791"/>
      <c r="S629" s="791"/>
      <c r="T629" s="792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3">
        <v>4640242180540</v>
      </c>
      <c r="E630" s="784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9" t="s">
        <v>1004</v>
      </c>
      <c r="Q630" s="791"/>
      <c r="R630" s="791"/>
      <c r="S630" s="791"/>
      <c r="T630" s="792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3">
        <v>4640242180540</v>
      </c>
      <c r="E631" s="784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24" t="s">
        <v>1007</v>
      </c>
      <c r="Q631" s="791"/>
      <c r="R631" s="791"/>
      <c r="S631" s="791"/>
      <c r="T631" s="792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3">
        <v>4640242181233</v>
      </c>
      <c r="E632" s="784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117" t="s">
        <v>1010</v>
      </c>
      <c r="Q632" s="791"/>
      <c r="R632" s="791"/>
      <c r="S632" s="791"/>
      <c r="T632" s="792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3">
        <v>4640242181233</v>
      </c>
      <c r="E633" s="784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1" t="s">
        <v>1012</v>
      </c>
      <c r="Q633" s="791"/>
      <c r="R633" s="791"/>
      <c r="S633" s="791"/>
      <c r="T633" s="792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3">
        <v>4640242181226</v>
      </c>
      <c r="E634" s="784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83" t="s">
        <v>1015</v>
      </c>
      <c r="Q634" s="791"/>
      <c r="R634" s="791"/>
      <c r="S634" s="791"/>
      <c r="T634" s="792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3">
        <v>4640242181226</v>
      </c>
      <c r="E635" s="784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74" t="s">
        <v>1017</v>
      </c>
      <c r="Q635" s="791"/>
      <c r="R635" s="791"/>
      <c r="S635" s="791"/>
      <c r="T635" s="792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14"/>
      <c r="B636" s="789"/>
      <c r="C636" s="789"/>
      <c r="D636" s="789"/>
      <c r="E636" s="789"/>
      <c r="F636" s="789"/>
      <c r="G636" s="789"/>
      <c r="H636" s="789"/>
      <c r="I636" s="789"/>
      <c r="J636" s="789"/>
      <c r="K636" s="789"/>
      <c r="L636" s="789"/>
      <c r="M636" s="789"/>
      <c r="N636" s="789"/>
      <c r="O636" s="815"/>
      <c r="P636" s="785" t="s">
        <v>71</v>
      </c>
      <c r="Q636" s="786"/>
      <c r="R636" s="786"/>
      <c r="S636" s="786"/>
      <c r="T636" s="786"/>
      <c r="U636" s="786"/>
      <c r="V636" s="78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76.92307692307692</v>
      </c>
      <c r="Y636" s="779">
        <f>IFERROR(Y628/H628,"0")+IFERROR(Y629/H629,"0")+IFERROR(Y630/H630,"0")+IFERROR(Y631/H631,"0")+IFERROR(Y632/H632,"0")+IFERROR(Y633/H633,"0")+IFERROR(Y634/H634,"0")+IFERROR(Y635/H635,"0")</f>
        <v>77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1.67475</v>
      </c>
      <c r="AA636" s="780"/>
      <c r="AB636" s="780"/>
      <c r="AC636" s="780"/>
    </row>
    <row r="637" spans="1:68" x14ac:dyDescent="0.2">
      <c r="A637" s="789"/>
      <c r="B637" s="789"/>
      <c r="C637" s="789"/>
      <c r="D637" s="789"/>
      <c r="E637" s="789"/>
      <c r="F637" s="789"/>
      <c r="G637" s="789"/>
      <c r="H637" s="789"/>
      <c r="I637" s="789"/>
      <c r="J637" s="789"/>
      <c r="K637" s="789"/>
      <c r="L637" s="789"/>
      <c r="M637" s="789"/>
      <c r="N637" s="789"/>
      <c r="O637" s="815"/>
      <c r="P637" s="785" t="s">
        <v>71</v>
      </c>
      <c r="Q637" s="786"/>
      <c r="R637" s="786"/>
      <c r="S637" s="786"/>
      <c r="T637" s="786"/>
      <c r="U637" s="786"/>
      <c r="V637" s="787"/>
      <c r="W637" s="37" t="s">
        <v>69</v>
      </c>
      <c r="X637" s="779">
        <f>IFERROR(SUM(X628:X635),"0")</f>
        <v>600</v>
      </c>
      <c r="Y637" s="779">
        <f>IFERROR(SUM(Y628:Y635),"0")</f>
        <v>600.6</v>
      </c>
      <c r="Z637" s="37"/>
      <c r="AA637" s="780"/>
      <c r="AB637" s="780"/>
      <c r="AC637" s="780"/>
    </row>
    <row r="638" spans="1:68" ht="14.25" hidden="1" customHeight="1" x14ac:dyDescent="0.25">
      <c r="A638" s="796" t="s">
        <v>222</v>
      </c>
      <c r="B638" s="789"/>
      <c r="C638" s="789"/>
      <c r="D638" s="789"/>
      <c r="E638" s="789"/>
      <c r="F638" s="789"/>
      <c r="G638" s="789"/>
      <c r="H638" s="789"/>
      <c r="I638" s="789"/>
      <c r="J638" s="789"/>
      <c r="K638" s="789"/>
      <c r="L638" s="789"/>
      <c r="M638" s="789"/>
      <c r="N638" s="789"/>
      <c r="O638" s="789"/>
      <c r="P638" s="789"/>
      <c r="Q638" s="789"/>
      <c r="R638" s="789"/>
      <c r="S638" s="789"/>
      <c r="T638" s="789"/>
      <c r="U638" s="789"/>
      <c r="V638" s="789"/>
      <c r="W638" s="789"/>
      <c r="X638" s="789"/>
      <c r="Y638" s="789"/>
      <c r="Z638" s="789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3">
        <v>4640242180120</v>
      </c>
      <c r="E639" s="784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7" t="s">
        <v>1020</v>
      </c>
      <c r="Q639" s="791"/>
      <c r="R639" s="791"/>
      <c r="S639" s="791"/>
      <c r="T639" s="792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3">
        <v>4640242180120</v>
      </c>
      <c r="E640" s="784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05" t="s">
        <v>1023</v>
      </c>
      <c r="Q640" s="791"/>
      <c r="R640" s="791"/>
      <c r="S640" s="791"/>
      <c r="T640" s="792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3">
        <v>4640242180137</v>
      </c>
      <c r="E641" s="784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031" t="s">
        <v>1026</v>
      </c>
      <c r="Q641" s="791"/>
      <c r="R641" s="791"/>
      <c r="S641" s="791"/>
      <c r="T641" s="792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3">
        <v>4640242180137</v>
      </c>
      <c r="E642" s="784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032" t="s">
        <v>1029</v>
      </c>
      <c r="Q642" s="791"/>
      <c r="R642" s="791"/>
      <c r="S642" s="791"/>
      <c r="T642" s="792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4"/>
      <c r="B643" s="789"/>
      <c r="C643" s="789"/>
      <c r="D643" s="789"/>
      <c r="E643" s="789"/>
      <c r="F643" s="789"/>
      <c r="G643" s="789"/>
      <c r="H643" s="789"/>
      <c r="I643" s="789"/>
      <c r="J643" s="789"/>
      <c r="K643" s="789"/>
      <c r="L643" s="789"/>
      <c r="M643" s="789"/>
      <c r="N643" s="789"/>
      <c r="O643" s="815"/>
      <c r="P643" s="785" t="s">
        <v>71</v>
      </c>
      <c r="Q643" s="786"/>
      <c r="R643" s="786"/>
      <c r="S643" s="786"/>
      <c r="T643" s="786"/>
      <c r="U643" s="786"/>
      <c r="V643" s="78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9"/>
      <c r="B644" s="789"/>
      <c r="C644" s="789"/>
      <c r="D644" s="789"/>
      <c r="E644" s="789"/>
      <c r="F644" s="789"/>
      <c r="G644" s="789"/>
      <c r="H644" s="789"/>
      <c r="I644" s="789"/>
      <c r="J644" s="789"/>
      <c r="K644" s="789"/>
      <c r="L644" s="789"/>
      <c r="M644" s="789"/>
      <c r="N644" s="789"/>
      <c r="O644" s="815"/>
      <c r="P644" s="785" t="s">
        <v>71</v>
      </c>
      <c r="Q644" s="786"/>
      <c r="R644" s="786"/>
      <c r="S644" s="786"/>
      <c r="T644" s="786"/>
      <c r="U644" s="786"/>
      <c r="V644" s="78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88" t="s">
        <v>1030</v>
      </c>
      <c r="B645" s="789"/>
      <c r="C645" s="789"/>
      <c r="D645" s="789"/>
      <c r="E645" s="789"/>
      <c r="F645" s="789"/>
      <c r="G645" s="789"/>
      <c r="H645" s="789"/>
      <c r="I645" s="789"/>
      <c r="J645" s="789"/>
      <c r="K645" s="789"/>
      <c r="L645" s="789"/>
      <c r="M645" s="789"/>
      <c r="N645" s="789"/>
      <c r="O645" s="789"/>
      <c r="P645" s="789"/>
      <c r="Q645" s="789"/>
      <c r="R645" s="789"/>
      <c r="S645" s="789"/>
      <c r="T645" s="789"/>
      <c r="U645" s="789"/>
      <c r="V645" s="789"/>
      <c r="W645" s="789"/>
      <c r="X645" s="789"/>
      <c r="Y645" s="789"/>
      <c r="Z645" s="789"/>
      <c r="AA645" s="772"/>
      <c r="AB645" s="772"/>
      <c r="AC645" s="772"/>
    </row>
    <row r="646" spans="1:68" ht="14.25" hidden="1" customHeight="1" x14ac:dyDescent="0.25">
      <c r="A646" s="796" t="s">
        <v>124</v>
      </c>
      <c r="B646" s="789"/>
      <c r="C646" s="789"/>
      <c r="D646" s="789"/>
      <c r="E646" s="789"/>
      <c r="F646" s="789"/>
      <c r="G646" s="789"/>
      <c r="H646" s="789"/>
      <c r="I646" s="789"/>
      <c r="J646" s="789"/>
      <c r="K646" s="789"/>
      <c r="L646" s="789"/>
      <c r="M646" s="789"/>
      <c r="N646" s="789"/>
      <c r="O646" s="789"/>
      <c r="P646" s="789"/>
      <c r="Q646" s="789"/>
      <c r="R646" s="789"/>
      <c r="S646" s="789"/>
      <c r="T646" s="789"/>
      <c r="U646" s="789"/>
      <c r="V646" s="789"/>
      <c r="W646" s="789"/>
      <c r="X646" s="789"/>
      <c r="Y646" s="789"/>
      <c r="Z646" s="789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3">
        <v>4640242180045</v>
      </c>
      <c r="E647" s="784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946" t="s">
        <v>1033</v>
      </c>
      <c r="Q647" s="791"/>
      <c r="R647" s="791"/>
      <c r="S647" s="791"/>
      <c r="T647" s="792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3">
        <v>4640242180601</v>
      </c>
      <c r="E648" s="784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98" t="s">
        <v>1037</v>
      </c>
      <c r="Q648" s="791"/>
      <c r="R648" s="791"/>
      <c r="S648" s="791"/>
      <c r="T648" s="792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4"/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815"/>
      <c r="P649" s="785" t="s">
        <v>71</v>
      </c>
      <c r="Q649" s="786"/>
      <c r="R649" s="786"/>
      <c r="S649" s="786"/>
      <c r="T649" s="786"/>
      <c r="U649" s="786"/>
      <c r="V649" s="78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9"/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815"/>
      <c r="P650" s="785" t="s">
        <v>71</v>
      </c>
      <c r="Q650" s="786"/>
      <c r="R650" s="786"/>
      <c r="S650" s="786"/>
      <c r="T650" s="786"/>
      <c r="U650" s="786"/>
      <c r="V650" s="78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6" t="s">
        <v>180</v>
      </c>
      <c r="B651" s="789"/>
      <c r="C651" s="789"/>
      <c r="D651" s="789"/>
      <c r="E651" s="789"/>
      <c r="F651" s="789"/>
      <c r="G651" s="789"/>
      <c r="H651" s="789"/>
      <c r="I651" s="789"/>
      <c r="J651" s="789"/>
      <c r="K651" s="789"/>
      <c r="L651" s="789"/>
      <c r="M651" s="789"/>
      <c r="N651" s="789"/>
      <c r="O651" s="789"/>
      <c r="P651" s="789"/>
      <c r="Q651" s="789"/>
      <c r="R651" s="789"/>
      <c r="S651" s="789"/>
      <c r="T651" s="789"/>
      <c r="U651" s="789"/>
      <c r="V651" s="789"/>
      <c r="W651" s="789"/>
      <c r="X651" s="789"/>
      <c r="Y651" s="789"/>
      <c r="Z651" s="789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3">
        <v>4640242180090</v>
      </c>
      <c r="E652" s="784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20" t="s">
        <v>1041</v>
      </c>
      <c r="Q652" s="791"/>
      <c r="R652" s="791"/>
      <c r="S652" s="791"/>
      <c r="T652" s="792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4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815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815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6" t="s">
        <v>64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3">
        <v>4640242180076</v>
      </c>
      <c r="E656" s="784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45" t="s">
        <v>1045</v>
      </c>
      <c r="Q656" s="791"/>
      <c r="R656" s="791"/>
      <c r="S656" s="791"/>
      <c r="T656" s="792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4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815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815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6" t="s">
        <v>73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3">
        <v>4640242180106</v>
      </c>
      <c r="E660" s="784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947" t="s">
        <v>1049</v>
      </c>
      <c r="Q660" s="791"/>
      <c r="R660" s="791"/>
      <c r="S660" s="791"/>
      <c r="T660" s="792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4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815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815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3"/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984"/>
      <c r="P663" s="944" t="s">
        <v>1051</v>
      </c>
      <c r="Q663" s="919"/>
      <c r="R663" s="919"/>
      <c r="S663" s="919"/>
      <c r="T663" s="919"/>
      <c r="U663" s="919"/>
      <c r="V663" s="920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10240.4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10303.440000000002</v>
      </c>
      <c r="Z663" s="37"/>
      <c r="AA663" s="780"/>
      <c r="AB663" s="780"/>
      <c r="AC663" s="780"/>
    </row>
    <row r="664" spans="1:68" x14ac:dyDescent="0.2">
      <c r="A664" s="789"/>
      <c r="B664" s="789"/>
      <c r="C664" s="789"/>
      <c r="D664" s="789"/>
      <c r="E664" s="789"/>
      <c r="F664" s="789"/>
      <c r="G664" s="789"/>
      <c r="H664" s="789"/>
      <c r="I664" s="789"/>
      <c r="J664" s="789"/>
      <c r="K664" s="789"/>
      <c r="L664" s="789"/>
      <c r="M664" s="789"/>
      <c r="N664" s="789"/>
      <c r="O664" s="984"/>
      <c r="P664" s="944" t="s">
        <v>1052</v>
      </c>
      <c r="Q664" s="919"/>
      <c r="R664" s="919"/>
      <c r="S664" s="919"/>
      <c r="T664" s="919"/>
      <c r="U664" s="919"/>
      <c r="V664" s="920"/>
      <c r="W664" s="37" t="s">
        <v>69</v>
      </c>
      <c r="X664" s="779">
        <f>IFERROR(SUM(BM22:BM660),"0")</f>
        <v>10669.871465941465</v>
      </c>
      <c r="Y664" s="779">
        <f>IFERROR(SUM(BN22:BN660),"0")</f>
        <v>10736.057999999999</v>
      </c>
      <c r="Z664" s="37"/>
      <c r="AA664" s="780"/>
      <c r="AB664" s="780"/>
      <c r="AC664" s="780"/>
    </row>
    <row r="665" spans="1:68" x14ac:dyDescent="0.2">
      <c r="A665" s="789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984"/>
      <c r="P665" s="944" t="s">
        <v>1053</v>
      </c>
      <c r="Q665" s="919"/>
      <c r="R665" s="919"/>
      <c r="S665" s="919"/>
      <c r="T665" s="919"/>
      <c r="U665" s="919"/>
      <c r="V665" s="920"/>
      <c r="W665" s="37" t="s">
        <v>1054</v>
      </c>
      <c r="X665" s="38">
        <f>ROUNDUP(SUM(BO22:BO660),0)</f>
        <v>17</v>
      </c>
      <c r="Y665" s="38">
        <f>ROUNDUP(SUM(BP22:BP660),0)</f>
        <v>17</v>
      </c>
      <c r="Z665" s="37"/>
      <c r="AA665" s="780"/>
      <c r="AB665" s="780"/>
      <c r="AC665" s="780"/>
    </row>
    <row r="666" spans="1:68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984"/>
      <c r="P666" s="944" t="s">
        <v>1055</v>
      </c>
      <c r="Q666" s="919"/>
      <c r="R666" s="919"/>
      <c r="S666" s="919"/>
      <c r="T666" s="919"/>
      <c r="U666" s="919"/>
      <c r="V666" s="920"/>
      <c r="W666" s="37" t="s">
        <v>69</v>
      </c>
      <c r="X666" s="779">
        <f>GrossWeightTotal+PalletQtyTotal*25</f>
        <v>11094.871465941465</v>
      </c>
      <c r="Y666" s="779">
        <f>GrossWeightTotalR+PalletQtyTotalR*25</f>
        <v>11161.057999999999</v>
      </c>
      <c r="Z666" s="37"/>
      <c r="AA666" s="780"/>
      <c r="AB666" s="780"/>
      <c r="AC666" s="780"/>
    </row>
    <row r="667" spans="1:68" x14ac:dyDescent="0.2">
      <c r="A667" s="789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84"/>
      <c r="P667" s="944" t="s">
        <v>1056</v>
      </c>
      <c r="Q667" s="919"/>
      <c r="R667" s="919"/>
      <c r="S667" s="919"/>
      <c r="T667" s="919"/>
      <c r="U667" s="919"/>
      <c r="V667" s="920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991.15482048815397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999</v>
      </c>
      <c r="Z667" s="37"/>
      <c r="AA667" s="780"/>
      <c r="AB667" s="780"/>
      <c r="AC667" s="780"/>
    </row>
    <row r="668" spans="1:68" ht="14.25" hidden="1" customHeight="1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84"/>
      <c r="P668" s="944" t="s">
        <v>1057</v>
      </c>
      <c r="Q668" s="919"/>
      <c r="R668" s="919"/>
      <c r="S668" s="919"/>
      <c r="T668" s="919"/>
      <c r="U668" s="919"/>
      <c r="V668" s="920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17.725619999999999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54"/>
      <c r="E670" s="854"/>
      <c r="F670" s="854"/>
      <c r="G670" s="854"/>
      <c r="H670" s="855"/>
      <c r="I670" s="829" t="s">
        <v>336</v>
      </c>
      <c r="J670" s="854"/>
      <c r="K670" s="854"/>
      <c r="L670" s="854"/>
      <c r="M670" s="854"/>
      <c r="N670" s="854"/>
      <c r="O670" s="854"/>
      <c r="P670" s="854"/>
      <c r="Q670" s="854"/>
      <c r="R670" s="854"/>
      <c r="S670" s="854"/>
      <c r="T670" s="854"/>
      <c r="U670" s="854"/>
      <c r="V670" s="855"/>
      <c r="W670" s="829" t="s">
        <v>667</v>
      </c>
      <c r="X670" s="855"/>
      <c r="Y670" s="829" t="s">
        <v>768</v>
      </c>
      <c r="Z670" s="854"/>
      <c r="AA670" s="854"/>
      <c r="AB670" s="855"/>
      <c r="AC670" s="774" t="s">
        <v>862</v>
      </c>
      <c r="AD670" s="829" t="s">
        <v>930</v>
      </c>
      <c r="AE670" s="855"/>
      <c r="AF670" s="775"/>
    </row>
    <row r="671" spans="1:68" ht="14.25" customHeight="1" thickTop="1" x14ac:dyDescent="0.2">
      <c r="A671" s="1121" t="s">
        <v>1060</v>
      </c>
      <c r="B671" s="829" t="s">
        <v>63</v>
      </c>
      <c r="C671" s="829" t="s">
        <v>123</v>
      </c>
      <c r="D671" s="829" t="s">
        <v>149</v>
      </c>
      <c r="E671" s="829" t="s">
        <v>230</v>
      </c>
      <c r="F671" s="829" t="s">
        <v>254</v>
      </c>
      <c r="G671" s="829" t="s">
        <v>300</v>
      </c>
      <c r="H671" s="829" t="s">
        <v>122</v>
      </c>
      <c r="I671" s="829" t="s">
        <v>337</v>
      </c>
      <c r="J671" s="829" t="s">
        <v>361</v>
      </c>
      <c r="K671" s="829" t="s">
        <v>436</v>
      </c>
      <c r="L671" s="829" t="s">
        <v>457</v>
      </c>
      <c r="M671" s="829" t="s">
        <v>481</v>
      </c>
      <c r="N671" s="775"/>
      <c r="O671" s="829" t="s">
        <v>508</v>
      </c>
      <c r="P671" s="829" t="s">
        <v>511</v>
      </c>
      <c r="Q671" s="829" t="s">
        <v>520</v>
      </c>
      <c r="R671" s="829" t="s">
        <v>536</v>
      </c>
      <c r="S671" s="829" t="s">
        <v>546</v>
      </c>
      <c r="T671" s="829" t="s">
        <v>559</v>
      </c>
      <c r="U671" s="829" t="s">
        <v>570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22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3" s="46">
        <f>IFERROR(Y110*1,"0")+IFERROR(Y111*1,"0")+IFERROR(Y112*1,"0")+IFERROR(Y116*1,"0")+IFERROR(Y117*1,"0")+IFERROR(Y118*1,"0")+IFERROR(Y119*1,"0")+IFERROR(Y120*1,"0")+IFERROR(Y121*1,"0")</f>
        <v>0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84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795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174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8329.2000000000007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54.6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12.600000000000001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253.44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600.6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 240,40"/>
        <filter val="10 669,87"/>
        <filter val="10,00"/>
        <filter val="100,00"/>
        <filter val="11 094,87"/>
        <filter val="12,60"/>
        <filter val="120,00"/>
        <filter val="133,33"/>
        <filter val="14,40"/>
        <filter val="144,00"/>
        <filter val="15,00"/>
        <filter val="150,00"/>
        <filter val="16,80"/>
        <filter val="165,00"/>
        <filter val="17"/>
        <filter val="19,92"/>
        <filter val="2 000,00"/>
        <filter val="202,70"/>
        <filter val="22,29"/>
        <filter val="24,00"/>
        <filter val="250,00"/>
        <filter val="27,78"/>
        <filter val="30,00"/>
        <filter val="300,00"/>
        <filter val="38,46"/>
        <filter val="4 000,00"/>
        <filter val="400,00"/>
        <filter val="47,35"/>
        <filter val="50,00"/>
        <filter val="6 000,00"/>
        <filter val="6,00"/>
        <filter val="6,41"/>
        <filter val="600,00"/>
        <filter val="612,00"/>
        <filter val="76,80"/>
        <filter val="76,92"/>
        <filter val="80,00"/>
        <filter val="9,60"/>
        <filter val="96,00"/>
        <filter val="991,15"/>
      </filters>
    </filterColumn>
    <filterColumn colId="29" showButton="0"/>
    <filterColumn colId="30" showButton="0"/>
  </autoFilter>
  <mergeCells count="1188">
    <mergeCell ref="D291:E291"/>
    <mergeCell ref="A20:Z20"/>
    <mergeCell ref="P585:V585"/>
    <mergeCell ref="P414:V414"/>
    <mergeCell ref="P43:V43"/>
    <mergeCell ref="P85:T85"/>
    <mergeCell ref="P383:T383"/>
    <mergeCell ref="D571:E571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P60:T60"/>
    <mergeCell ref="A155:Z155"/>
    <mergeCell ref="A93:Z93"/>
    <mergeCell ref="D318:E318"/>
    <mergeCell ref="D177:E177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671:P672"/>
    <mergeCell ref="P661:V661"/>
    <mergeCell ref="P650:V650"/>
    <mergeCell ref="P131:V131"/>
    <mergeCell ref="P174:V174"/>
    <mergeCell ref="P588:T588"/>
    <mergeCell ref="P481:V48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554:Z554"/>
    <mergeCell ref="P421:T421"/>
    <mergeCell ref="A348:Z348"/>
    <mergeCell ref="P189:V189"/>
    <mergeCell ref="A483:Z483"/>
    <mergeCell ref="D605:E605"/>
    <mergeCell ref="P648:T648"/>
    <mergeCell ref="P643:V643"/>
    <mergeCell ref="A615:O616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D33:E33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P663:V663"/>
    <mergeCell ref="A488:Z488"/>
    <mergeCell ref="A172:Z172"/>
    <mergeCell ref="P169:V169"/>
    <mergeCell ref="P442:V442"/>
    <mergeCell ref="A368:O369"/>
    <mergeCell ref="D455:E455"/>
    <mergeCell ref="P67:T6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U671:U672"/>
    <mergeCell ref="W671:W672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P523:V523"/>
    <mergeCell ref="P354:T354"/>
    <mergeCell ref="P352:V352"/>
    <mergeCell ref="P365:T365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P561:T561"/>
    <mergeCell ref="P632:T63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D151:E151"/>
    <mergeCell ref="D620:E620"/>
    <mergeCell ref="P577:T577"/>
    <mergeCell ref="D607:E607"/>
    <mergeCell ref="D226:E226"/>
    <mergeCell ref="D105:E105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P33:T33"/>
    <mergeCell ref="P226:T226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Z17:Z18"/>
    <mergeCell ref="P539:V539"/>
    <mergeCell ref="P335:T335"/>
    <mergeCell ref="P269:T269"/>
    <mergeCell ref="D256:E256"/>
    <mergeCell ref="A549:Z549"/>
    <mergeCell ref="A536:Z536"/>
    <mergeCell ref="A25:Z25"/>
    <mergeCell ref="P186:T186"/>
    <mergeCell ref="P434:T434"/>
    <mergeCell ref="P305:V305"/>
    <mergeCell ref="D244:E244"/>
    <mergeCell ref="P499:T499"/>
    <mergeCell ref="P397:V397"/>
    <mergeCell ref="P132:V132"/>
    <mergeCell ref="P72:T72"/>
    <mergeCell ref="P388:T388"/>
    <mergeCell ref="P630:T630"/>
    <mergeCell ref="P459:T459"/>
    <mergeCell ref="D440:E440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P620:T620"/>
    <mergeCell ref="P601:T601"/>
    <mergeCell ref="Q5:R5"/>
    <mergeCell ref="D614:E614"/>
    <mergeCell ref="F5:G5"/>
    <mergeCell ref="D589:E589"/>
    <mergeCell ref="D560:E560"/>
    <mergeCell ref="P199:T199"/>
    <mergeCell ref="D120:E120"/>
    <mergeCell ref="P573:V573"/>
    <mergeCell ref="A156:Z156"/>
    <mergeCell ref="A299:Z299"/>
    <mergeCell ref="D96:E96"/>
    <mergeCell ref="D52:E52"/>
    <mergeCell ref="A138:O139"/>
    <mergeCell ref="P97:T97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A280:Z280"/>
    <mergeCell ref="P249:V249"/>
    <mergeCell ref="A573:O574"/>
    <mergeCell ref="A432:Z432"/>
    <mergeCell ref="P564:T564"/>
    <mergeCell ref="P393:T393"/>
    <mergeCell ref="A509:Z509"/>
    <mergeCell ref="D51:E51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668:V668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A512:O513"/>
    <mergeCell ref="A538:O539"/>
    <mergeCell ref="D590:E590"/>
    <mergeCell ref="A323:O324"/>
    <mergeCell ref="A465:O466"/>
    <mergeCell ref="P568:V568"/>
    <mergeCell ref="D428:E428"/>
    <mergeCell ref="B671:B672"/>
    <mergeCell ref="A659:Z659"/>
    <mergeCell ref="A548:Z548"/>
    <mergeCell ref="P185:T185"/>
    <mergeCell ref="P581:T581"/>
    <mergeCell ref="P277:T277"/>
    <mergeCell ref="D220:E220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V6:W9"/>
    <mergeCell ref="D162:E162"/>
    <mergeCell ref="P272:T272"/>
    <mergeCell ref="F9:G9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636:O637"/>
    <mergeCell ref="P297:V297"/>
    <mergeCell ref="P435:V435"/>
    <mergeCell ref="A553:Z553"/>
    <mergeCell ref="P285:T285"/>
    <mergeCell ref="D157:E157"/>
    <mergeCell ref="P22:T22"/>
    <mergeCell ref="P15:T16"/>
    <mergeCell ref="D116:E11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A196:Z196"/>
    <mergeCell ref="D254:E254"/>
    <mergeCell ref="P238:T238"/>
    <mergeCell ref="D490:E490"/>
    <mergeCell ref="A530:O531"/>
    <mergeCell ref="P380:T380"/>
    <mergeCell ref="A325:Z325"/>
    <mergeCell ref="A417:Z417"/>
    <mergeCell ref="P112:T112"/>
    <mergeCell ref="P96:T96"/>
    <mergeCell ref="P531:V531"/>
    <mergeCell ref="P90:T90"/>
    <mergeCell ref="D581:E581"/>
    <mergeCell ref="D112:E112"/>
    <mergeCell ref="D582:E582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P644:V644"/>
    <mergeCell ref="D456:E456"/>
    <mergeCell ref="D632:E632"/>
    <mergeCell ref="A567:O568"/>
    <mergeCell ref="A430:O431"/>
    <mergeCell ref="P419:T419"/>
    <mergeCell ref="P219:T219"/>
    <mergeCell ref="A663:O668"/>
    <mergeCell ref="A653:O654"/>
    <mergeCell ref="D118:E118"/>
    <mergeCell ref="P53:T53"/>
    <mergeCell ref="P495:T495"/>
    <mergeCell ref="D167:E167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649:O650"/>
    <mergeCell ref="D371:E371"/>
    <mergeCell ref="D564:E564"/>
    <mergeCell ref="D68:E68"/>
    <mergeCell ref="P58:V58"/>
    <mergeCell ref="D61:E61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A534:O535"/>
    <mergeCell ref="P667:V667"/>
    <mergeCell ref="P656:T656"/>
    <mergeCell ref="P647:T647"/>
    <mergeCell ref="P660:T660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424:T424"/>
    <mergeCell ref="A274:O275"/>
    <mergeCell ref="D90:E90"/>
    <mergeCell ref="P411:T411"/>
    <mergeCell ref="D141:E141"/>
    <mergeCell ref="A319:O320"/>
    <mergeCell ref="D135:E135"/>
    <mergeCell ref="P456:T45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P74:T74"/>
    <mergeCell ref="A19:Z19"/>
    <mergeCell ref="A14:M14"/>
    <mergeCell ref="Q12:R12"/>
    <mergeCell ref="I17:I18"/>
    <mergeCell ref="P114:V114"/>
    <mergeCell ref="P287:T287"/>
    <mergeCell ref="P51:T51"/>
    <mergeCell ref="P26:T26"/>
    <mergeCell ref="D36:E36"/>
    <mergeCell ref="A13:M13"/>
    <mergeCell ref="A15:M15"/>
    <mergeCell ref="D350:E350"/>
    <mergeCell ref="P408:V408"/>
    <mergeCell ref="A627:Z627"/>
    <mergeCell ref="A392:Z392"/>
    <mergeCell ref="P259:T259"/>
    <mergeCell ref="A278:O279"/>
    <mergeCell ref="P175:V175"/>
    <mergeCell ref="D584:E584"/>
    <mergeCell ref="D559:E559"/>
    <mergeCell ref="A610:Z610"/>
    <mergeCell ref="D366:E366"/>
    <mergeCell ref="P550:T550"/>
    <mergeCell ref="P332:V332"/>
    <mergeCell ref="D70:E70"/>
    <mergeCell ref="P546:V546"/>
    <mergeCell ref="D81:E81"/>
    <mergeCell ref="P621:T621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D313:E313"/>
    <mergeCell ref="A174:O175"/>
    <mergeCell ref="D236:E236"/>
    <mergeCell ref="D117:E117"/>
    <mergeCell ref="D5:E5"/>
    <mergeCell ref="D94:E94"/>
    <mergeCell ref="A211:O212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382:T382"/>
    <mergeCell ref="D303:E303"/>
    <mergeCell ref="P624:T624"/>
    <mergeCell ref="D496:E496"/>
    <mergeCell ref="P453:T453"/>
    <mergeCell ref="D290:E290"/>
    <mergeCell ref="D361:E361"/>
    <mergeCell ref="P634:T634"/>
    <mergeCell ref="D640:E64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P562:T562"/>
    <mergeCell ref="D312:E312"/>
    <mergeCell ref="D505:E505"/>
    <mergeCell ref="P220:T220"/>
    <mergeCell ref="P217:V217"/>
    <mergeCell ref="A213:Z213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P640:T640"/>
    <mergeCell ref="D561:E561"/>
    <mergeCell ref="P469:T469"/>
    <mergeCell ref="P369:V369"/>
    <mergeCell ref="P347:V347"/>
    <mergeCell ref="P298:V298"/>
    <mergeCell ref="A115:Z115"/>
    <mergeCell ref="P474:T474"/>
    <mergeCell ref="D224:E224"/>
    <mergeCell ref="P103:T103"/>
    <mergeCell ref="A227:O228"/>
    <mergeCell ref="P572:T572"/>
    <mergeCell ref="P401:T401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P609:V609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157:T157"/>
    <mergeCell ref="D134:E134"/>
    <mergeCell ref="A585:O586"/>
    <mergeCell ref="D572:E572"/>
    <mergeCell ref="D382:E382"/>
    <mergeCell ref="P556:T556"/>
    <mergeCell ref="P423:T423"/>
    <mergeCell ref="A546:O547"/>
    <mergeCell ref="P116:T116"/>
    <mergeCell ref="D396:E396"/>
    <mergeCell ref="D533:E533"/>
    <mergeCell ref="P512:V512"/>
    <mergeCell ref="P319:V319"/>
    <mergeCell ref="P368:V368"/>
    <mergeCell ref="A251:Z251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86:T86"/>
    <mergeCell ref="P62:V62"/>
    <mergeCell ref="D9:E9"/>
    <mergeCell ref="P32:T32"/>
    <mergeCell ref="P55:T5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2024-11-29T12:03:53Z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