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18C2AF56-5966-4445-83A5-6BA8D14CC2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7" i="1" l="1"/>
  <c r="U97" i="1" s="1"/>
  <c r="K97" i="1"/>
  <c r="P96" i="1"/>
  <c r="U96" i="1" s="1"/>
  <c r="K96" i="1"/>
  <c r="P95" i="1"/>
  <c r="U95" i="1" s="1"/>
  <c r="K95" i="1"/>
  <c r="AC15" i="1"/>
  <c r="AC20" i="1"/>
  <c r="AC25" i="1"/>
  <c r="AC26" i="1"/>
  <c r="AC28" i="1"/>
  <c r="AC30" i="1"/>
  <c r="AC31" i="1"/>
  <c r="AC32" i="1"/>
  <c r="AC33" i="1"/>
  <c r="AC38" i="1"/>
  <c r="AC40" i="1"/>
  <c r="AC50" i="1"/>
  <c r="AC52" i="1"/>
  <c r="AC58" i="1"/>
  <c r="AC65" i="1"/>
  <c r="AC68" i="1"/>
  <c r="AC69" i="1"/>
  <c r="AC70" i="1"/>
  <c r="AC72" i="1"/>
  <c r="AC77" i="1"/>
  <c r="AC80" i="1"/>
  <c r="AC85" i="1"/>
  <c r="AC92" i="1"/>
  <c r="P7" i="1"/>
  <c r="Q7" i="1" s="1"/>
  <c r="AC7" i="1" s="1"/>
  <c r="P8" i="1"/>
  <c r="P9" i="1"/>
  <c r="AC9" i="1" s="1"/>
  <c r="P10" i="1"/>
  <c r="P11" i="1"/>
  <c r="Q11" i="1" s="1"/>
  <c r="AC11" i="1" s="1"/>
  <c r="P12" i="1"/>
  <c r="P13" i="1"/>
  <c r="Q13" i="1" s="1"/>
  <c r="AC13" i="1" s="1"/>
  <c r="P14" i="1"/>
  <c r="P15" i="1"/>
  <c r="P16" i="1"/>
  <c r="P17" i="1"/>
  <c r="P18" i="1"/>
  <c r="P19" i="1"/>
  <c r="Q19" i="1" s="1"/>
  <c r="AC19" i="1" s="1"/>
  <c r="P20" i="1"/>
  <c r="U20" i="1" s="1"/>
  <c r="P21" i="1"/>
  <c r="Q21" i="1" s="1"/>
  <c r="P22" i="1"/>
  <c r="P23" i="1"/>
  <c r="Q23" i="1" s="1"/>
  <c r="AC23" i="1" s="1"/>
  <c r="P24" i="1"/>
  <c r="Q24" i="1" s="1"/>
  <c r="P25" i="1"/>
  <c r="P26" i="1"/>
  <c r="T26" i="1" s="1"/>
  <c r="P27" i="1"/>
  <c r="Q27" i="1" s="1"/>
  <c r="AC27" i="1" s="1"/>
  <c r="P28" i="1"/>
  <c r="U28" i="1" s="1"/>
  <c r="P29" i="1"/>
  <c r="Q29" i="1" s="1"/>
  <c r="P30" i="1"/>
  <c r="T30" i="1" s="1"/>
  <c r="P31" i="1"/>
  <c r="P32" i="1"/>
  <c r="U32" i="1" s="1"/>
  <c r="P33" i="1"/>
  <c r="P34" i="1"/>
  <c r="P35" i="1"/>
  <c r="AC35" i="1" s="1"/>
  <c r="P36" i="1"/>
  <c r="P37" i="1"/>
  <c r="Q37" i="1" s="1"/>
  <c r="AC37" i="1" s="1"/>
  <c r="P38" i="1"/>
  <c r="T38" i="1" s="1"/>
  <c r="P39" i="1"/>
  <c r="Q39" i="1" s="1"/>
  <c r="AC39" i="1" s="1"/>
  <c r="P40" i="1"/>
  <c r="U40" i="1" s="1"/>
  <c r="P41" i="1"/>
  <c r="Q41" i="1" s="1"/>
  <c r="AC41" i="1" s="1"/>
  <c r="P42" i="1"/>
  <c r="P43" i="1"/>
  <c r="Q43" i="1" s="1"/>
  <c r="AC43" i="1" s="1"/>
  <c r="P44" i="1"/>
  <c r="P45" i="1"/>
  <c r="AC45" i="1" s="1"/>
  <c r="P46" i="1"/>
  <c r="P47" i="1"/>
  <c r="Q47" i="1" s="1"/>
  <c r="AC47" i="1" s="1"/>
  <c r="P48" i="1"/>
  <c r="P49" i="1"/>
  <c r="Q49" i="1" s="1"/>
  <c r="P50" i="1"/>
  <c r="T50" i="1" s="1"/>
  <c r="P51" i="1"/>
  <c r="AC51" i="1" s="1"/>
  <c r="P52" i="1"/>
  <c r="U52" i="1" s="1"/>
  <c r="P53" i="1"/>
  <c r="AC53" i="1" s="1"/>
  <c r="P54" i="1"/>
  <c r="P55" i="1"/>
  <c r="Q55" i="1" s="1"/>
  <c r="AC55" i="1" s="1"/>
  <c r="P56" i="1"/>
  <c r="Q56" i="1" s="1"/>
  <c r="P57" i="1"/>
  <c r="Q57" i="1" s="1"/>
  <c r="AC57" i="1" s="1"/>
  <c r="P58" i="1"/>
  <c r="T58" i="1" s="1"/>
  <c r="P59" i="1"/>
  <c r="Q59" i="1" s="1"/>
  <c r="AC59" i="1" s="1"/>
  <c r="P60" i="1"/>
  <c r="P61" i="1"/>
  <c r="Q61" i="1" s="1"/>
  <c r="AC61" i="1" s="1"/>
  <c r="P62" i="1"/>
  <c r="P63" i="1"/>
  <c r="Q63" i="1" s="1"/>
  <c r="AC63" i="1" s="1"/>
  <c r="P64" i="1"/>
  <c r="P65" i="1"/>
  <c r="P66" i="1"/>
  <c r="P67" i="1"/>
  <c r="AC67" i="1" s="1"/>
  <c r="P68" i="1"/>
  <c r="U68" i="1" s="1"/>
  <c r="P69" i="1"/>
  <c r="P70" i="1"/>
  <c r="T70" i="1" s="1"/>
  <c r="P71" i="1"/>
  <c r="Q71" i="1" s="1"/>
  <c r="AC71" i="1" s="1"/>
  <c r="P72" i="1"/>
  <c r="U72" i="1" s="1"/>
  <c r="P73" i="1"/>
  <c r="AC73" i="1" s="1"/>
  <c r="P74" i="1"/>
  <c r="P75" i="1"/>
  <c r="AC75" i="1" s="1"/>
  <c r="P76" i="1"/>
  <c r="P77" i="1"/>
  <c r="P78" i="1"/>
  <c r="P79" i="1"/>
  <c r="AC79" i="1" s="1"/>
  <c r="P80" i="1"/>
  <c r="U80" i="1" s="1"/>
  <c r="P81" i="1"/>
  <c r="Q81" i="1" s="1"/>
  <c r="AC81" i="1" s="1"/>
  <c r="P82" i="1"/>
  <c r="P83" i="1"/>
  <c r="U83" i="1" s="1"/>
  <c r="P84" i="1"/>
  <c r="Q84" i="1" s="1"/>
  <c r="P85" i="1"/>
  <c r="U85" i="1" s="1"/>
  <c r="P86" i="1"/>
  <c r="P87" i="1"/>
  <c r="U87" i="1" s="1"/>
  <c r="P88" i="1"/>
  <c r="P89" i="1"/>
  <c r="U89" i="1" s="1"/>
  <c r="P90" i="1"/>
  <c r="P91" i="1"/>
  <c r="U91" i="1" s="1"/>
  <c r="P92" i="1"/>
  <c r="U92" i="1" s="1"/>
  <c r="P93" i="1"/>
  <c r="U93" i="1" s="1"/>
  <c r="P94" i="1"/>
  <c r="P98" i="1"/>
  <c r="P99" i="1"/>
  <c r="P100" i="1"/>
  <c r="U100" i="1" s="1"/>
  <c r="P6" i="1"/>
  <c r="Q6" i="1" s="1"/>
  <c r="AC6" i="1" s="1"/>
  <c r="K100" i="1"/>
  <c r="K99" i="1"/>
  <c r="K9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49" i="1" l="1"/>
  <c r="Q17" i="1"/>
  <c r="AC17" i="1" s="1"/>
  <c r="AC29" i="1"/>
  <c r="AC21" i="1"/>
  <c r="Q83" i="1"/>
  <c r="AC83" i="1" s="1"/>
  <c r="AC95" i="1"/>
  <c r="Q93" i="1"/>
  <c r="AC93" i="1" s="1"/>
  <c r="AC97" i="1"/>
  <c r="U99" i="1"/>
  <c r="AC99" i="1"/>
  <c r="Q94" i="1"/>
  <c r="AC94" i="1" s="1"/>
  <c r="AC90" i="1"/>
  <c r="U88" i="1"/>
  <c r="Q88" i="1"/>
  <c r="AC88" i="1" s="1"/>
  <c r="AC86" i="1"/>
  <c r="U84" i="1"/>
  <c r="AC84" i="1"/>
  <c r="Q82" i="1"/>
  <c r="AC82" i="1" s="1"/>
  <c r="AC78" i="1"/>
  <c r="U76" i="1"/>
  <c r="AC76" i="1"/>
  <c r="AC74" i="1"/>
  <c r="AC66" i="1"/>
  <c r="U64" i="1"/>
  <c r="AC64" i="1"/>
  <c r="Q62" i="1"/>
  <c r="AC62" i="1" s="1"/>
  <c r="U60" i="1"/>
  <c r="Q60" i="1"/>
  <c r="AC60" i="1" s="1"/>
  <c r="U56" i="1"/>
  <c r="AC56" i="1"/>
  <c r="Q54" i="1"/>
  <c r="AC54" i="1" s="1"/>
  <c r="U48" i="1"/>
  <c r="Q48" i="1"/>
  <c r="AC48" i="1" s="1"/>
  <c r="Q46" i="1"/>
  <c r="AC46" i="1" s="1"/>
  <c r="U44" i="1"/>
  <c r="Q44" i="1"/>
  <c r="AC44" i="1" s="1"/>
  <c r="Q42" i="1"/>
  <c r="AC42" i="1" s="1"/>
  <c r="U36" i="1"/>
  <c r="Q36" i="1"/>
  <c r="AC36" i="1" s="1"/>
  <c r="Q34" i="1"/>
  <c r="AC34" i="1" s="1"/>
  <c r="U24" i="1"/>
  <c r="AC24" i="1"/>
  <c r="Q22" i="1"/>
  <c r="AC22" i="1" s="1"/>
  <c r="Q18" i="1"/>
  <c r="AC18" i="1" s="1"/>
  <c r="U16" i="1"/>
  <c r="Q16" i="1"/>
  <c r="AC16" i="1" s="1"/>
  <c r="AC14" i="1"/>
  <c r="U12" i="1"/>
  <c r="Q12" i="1"/>
  <c r="AC12" i="1" s="1"/>
  <c r="Q10" i="1"/>
  <c r="AC10" i="1" s="1"/>
  <c r="U8" i="1"/>
  <c r="Q8" i="1"/>
  <c r="AC8" i="1" s="1"/>
  <c r="AC87" i="1"/>
  <c r="AC89" i="1"/>
  <c r="AC91" i="1"/>
  <c r="AC96" i="1"/>
  <c r="Q98" i="1"/>
  <c r="AC98" i="1" s="1"/>
  <c r="AC100" i="1"/>
  <c r="T6" i="1"/>
  <c r="T87" i="1"/>
  <c r="T93" i="1"/>
  <c r="T89" i="1"/>
  <c r="T85" i="1"/>
  <c r="U98" i="1"/>
  <c r="U6" i="1"/>
  <c r="T99" i="1"/>
  <c r="T97" i="1"/>
  <c r="T95" i="1"/>
  <c r="T80" i="1"/>
  <c r="T72" i="1"/>
  <c r="T68" i="1"/>
  <c r="T52" i="1"/>
  <c r="T40" i="1"/>
  <c r="T32" i="1"/>
  <c r="T28" i="1"/>
  <c r="T20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100" i="1"/>
  <c r="T96" i="1"/>
  <c r="T92" i="1"/>
  <c r="T84" i="1"/>
  <c r="K5" i="1"/>
  <c r="P5" i="1"/>
  <c r="T12" i="1" l="1"/>
  <c r="T36" i="1"/>
  <c r="T44" i="1"/>
  <c r="T60" i="1"/>
  <c r="Q5" i="1"/>
  <c r="T76" i="1"/>
  <c r="T83" i="1"/>
  <c r="AC5" i="1"/>
  <c r="T88" i="1"/>
  <c r="T8" i="1"/>
  <c r="T16" i="1"/>
  <c r="T24" i="1"/>
  <c r="T48" i="1"/>
  <c r="T56" i="1"/>
  <c r="T64" i="1"/>
  <c r="T91" i="1"/>
  <c r="T98" i="1"/>
  <c r="T10" i="1"/>
  <c r="T14" i="1"/>
  <c r="T18" i="1"/>
  <c r="T22" i="1"/>
  <c r="T34" i="1"/>
  <c r="T42" i="1"/>
  <c r="T46" i="1"/>
  <c r="T54" i="1"/>
  <c r="T62" i="1"/>
  <c r="T66" i="1"/>
  <c r="T74" i="1"/>
  <c r="T78" i="1"/>
  <c r="T82" i="1"/>
  <c r="T86" i="1"/>
  <c r="T90" i="1"/>
  <c r="T94" i="1"/>
</calcChain>
</file>

<file path=xl/sharedStrings.xml><?xml version="1.0" encoding="utf-8"?>
<sst xmlns="http://schemas.openxmlformats.org/spreadsheetml/2006/main" count="384" uniqueCount="148">
  <si>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</si>
  <si>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</si>
  <si>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</si>
  <si>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</si>
  <si>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</si>
  <si>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</si>
  <si>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</si>
  <si>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</si>
  <si>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</si>
  <si>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</si>
  <si>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</si>
  <si>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</si>
  <si>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</si>
  <si>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</si>
  <si>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</si>
  <si>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</si>
  <si>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</si>
  <si>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</si>
  <si>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</si>
  <si>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</si>
  <si>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</si>
  <si>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</si>
  <si>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</si>
  <si>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23,11,(2)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</si>
  <si>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</si>
  <si>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</si>
  <si>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</si>
  <si>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</si>
  <si>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</si>
  <si>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</si>
  <si>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</si>
  <si>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</si>
  <si>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</si>
  <si>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</si>
  <si>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</si>
  <si>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</si>
  <si>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</si>
  <si>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</si>
  <si>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</si>
  <si>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</si>
  <si>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</si>
  <si>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</si>
  <si>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</si>
  <si>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</si>
  <si>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</si>
  <si>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</si>
  <si>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</si>
  <si>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</si>
  <si>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</si>
  <si>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</si>
  <si>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</si>
  <si>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</si>
  <si>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</si>
  <si>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</si>
  <si>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</si>
  <si>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</si>
  <si>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</si>
  <si>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</si>
  <si>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</si>
  <si>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</si>
  <si>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</si>
  <si>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</si>
  <si>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</si>
  <si>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</si>
  <si>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</si>
  <si>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</si>
  <si>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</si>
  <si>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</si>
  <si>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</si>
  <si>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</si>
  <si>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</si>
  <si>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</si>
  <si>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</si>
  <si>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</si>
  <si>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</si>
  <si>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</si>
  <si>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</si>
  <si>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</si>
  <si>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</si>
  <si>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</si>
  <si>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</si>
  <si>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</si>
  <si>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</si>
  <si>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</si>
  <si>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</si>
  <si>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</si>
  <si>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</si>
  <si>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</si>
  <si>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</si>
  <si>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</si>
  <si>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</si>
  <si>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</si>
  <si>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</si>
  <si>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</si>
  <si>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</si>
  <si>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</si>
  <si>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</si>
  <si>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</si>
  <si>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</si>
  <si>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</si>
  <si>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</si>
  <si>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</si>
  <si>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</si>
  <si>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</si>
  <si>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</si>
  <si>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</si>
  <si>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</si>
  <si>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</si>
  <si>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</si>
  <si>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</si>
  <si>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</si>
  <si>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</si>
  <si>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</si>
  <si>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</si>
  <si>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</si>
  <si>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</si>
  <si>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</si>
  <si>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</si>
  <si>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</si>
  <si>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</si>
  <si>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</si>
  <si>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</si>
  <si>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</si>
  <si>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</si>
  <si>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</si>
  <si>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</si>
  <si>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</si>
  <si>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</si>
  <si>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</si>
  <si>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</si>
  <si>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</si>
  <si>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</si>
  <si>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</si>
  <si>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</si>
  <si>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</si>
  <si>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</si>
  <si>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</si>
  <si>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</si>
  <si>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</si>
  <si>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</si>
  <si>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</si>
  <si>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</si>
  <si>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</si>
  <si>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</si>
  <si>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</si>
  <si>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t>нужно увеличить продажи!!! /</t>
    </r>
    <r>
      <rPr>
        <sz val="10"/>
        <rFont val="Arial"/>
        <family val="2"/>
        <charset val="204"/>
      </rPr>
      <t xml:space="preserve"> ротация на новинку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</si>
  <si>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товар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</si>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</sst>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85546875" style="8" customWidth="1"/>
    <col min="8" max="8" width="5.85546875" customWidth="1"/>
    <col min="9" max="9" width="12.7109375" bestFit="1" customWidth="1"/>
    <col min="10" max="11" width="6.85546875" customWidth="1"/>
    <col min="12" max="13" width="1" customWidth="1"/>
    <col min="14" max="18" width="6.85546875" customWidth="1"/>
    <col min="19" max="19" width="21.7109375" customWidth="1"/>
    <col min="20" max="21" width="5.140625" customWidth="1"/>
    <col min="22" max="27" width="6.140625" customWidth="1"/>
    <col min="28" max="28" width="39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SUM(E6:E476)</f>
        <v>43645.375999999989</v>
      </c>
      <c r="F5" s="4">
        <f>SUM(F6:F476)</f>
        <v>40154.689999999995</v>
      </c>
      <c r="G5" s="6"/>
      <c r="H5" s="1"/>
      <c r="I5" s="1"/>
      <c r="J5" s="4">
        <f t="shared" ref="J5:R5" si="0">SUM(J6:J476)</f>
        <v>43027.881999999998</v>
      </c>
      <c r="K5" s="4">
        <f t="shared" si="0"/>
        <v>617.49399999999946</v>
      </c>
      <c r="L5" s="4">
        <f t="shared" si="0"/>
        <v>0</v>
      </c>
      <c r="M5" s="4">
        <f t="shared" si="0"/>
        <v>0</v>
      </c>
      <c r="N5" s="4">
        <f t="shared" si="0"/>
        <v>9400</v>
      </c>
      <c r="O5" s="4">
        <f t="shared" si="0"/>
        <v>9425.2261800000015</v>
      </c>
      <c r="P5" s="4">
        <f t="shared" si="0"/>
        <v>8729.075200000003</v>
      </c>
      <c r="Q5" s="4">
        <f t="shared" si="0"/>
        <v>27278.299099999997</v>
      </c>
      <c r="R5" s="4">
        <f t="shared" si="0"/>
        <v>0</v>
      </c>
      <c r="S5" s="1"/>
      <c r="T5" s="1"/>
      <c r="U5" s="1"/>
      <c r="V5" s="4">
        <f t="shared" ref="V5:AA5" si="1">SUM(V6:V476)</f>
        <v>8034.2774000000009</v>
      </c>
      <c r="W5" s="4">
        <f t="shared" si="1"/>
        <v>8224.8907999999974</v>
      </c>
      <c r="X5" s="4">
        <f t="shared" si="1"/>
        <v>7621.2833999999984</v>
      </c>
      <c r="Y5" s="4">
        <f t="shared" si="1"/>
        <v>6818.6561999999976</v>
      </c>
      <c r="Z5" s="4">
        <f t="shared" si="1"/>
        <v>7155.5626000000029</v>
      </c>
      <c r="AA5" s="4">
        <f t="shared" si="1"/>
        <v>6696.6016000000009</v>
      </c>
      <c r="AB5" s="1"/>
      <c r="AC5" s="4">
        <f>SUM(AC6:AC476)</f>
        <v>24465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451.59300000000002</v>
      </c>
      <c r="D6" s="1">
        <v>840.36599999999999</v>
      </c>
      <c r="E6" s="1">
        <v>606.10599999999999</v>
      </c>
      <c r="F6" s="1">
        <v>546.375</v>
      </c>
      <c r="G6" s="6">
        <v>1</v>
      </c>
      <c r="H6" s="1">
        <v>50</v>
      </c>
      <c r="I6" s="1" t="s">
        <v>34</v>
      </c>
      <c r="J6" s="1">
        <v>590.58699999999999</v>
      </c>
      <c r="K6" s="1">
        <f t="shared" ref="K6:K31" si="2">E6-J6</f>
        <v>15.519000000000005</v>
      </c>
      <c r="L6" s="1"/>
      <c r="M6" s="1"/>
      <c r="N6" s="1"/>
      <c r="O6" s="1">
        <v>95.926600000000121</v>
      </c>
      <c r="P6" s="1">
        <f t="shared" ref="P6:P37" si="3">E6/5</f>
        <v>121.2212</v>
      </c>
      <c r="Q6" s="5">
        <f>10*P6-O6-N6-F6</f>
        <v>569.91039999999975</v>
      </c>
      <c r="R6" s="5"/>
      <c r="S6" s="1"/>
      <c r="T6" s="1">
        <f>(F6+N6+O6+Q6)/P6</f>
        <v>10</v>
      </c>
      <c r="U6" s="1">
        <f>(F6+N6+O6)/P6</f>
        <v>5.2985913355089718</v>
      </c>
      <c r="V6" s="1">
        <v>103.24979999999999</v>
      </c>
      <c r="W6" s="1">
        <v>113.14279999999999</v>
      </c>
      <c r="X6" s="1">
        <v>87.757800000000003</v>
      </c>
      <c r="Y6" s="1">
        <v>84.516999999999996</v>
      </c>
      <c r="Z6" s="1">
        <v>89.822199999999995</v>
      </c>
      <c r="AA6" s="1">
        <v>79.587999999999994</v>
      </c>
      <c r="AB6" s="1"/>
      <c r="AC6" s="1">
        <f t="shared" ref="AC6:AC37" si="4">ROUND(Q6*G6,0)</f>
        <v>570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196.779</v>
      </c>
      <c r="D7" s="1">
        <v>545.63199999999995</v>
      </c>
      <c r="E7" s="1">
        <v>294.09699999999998</v>
      </c>
      <c r="F7" s="1">
        <v>443.392</v>
      </c>
      <c r="G7" s="6">
        <v>1</v>
      </c>
      <c r="H7" s="1">
        <v>45</v>
      </c>
      <c r="I7" s="1" t="s">
        <v>34</v>
      </c>
      <c r="J7" s="1">
        <v>275.10000000000002</v>
      </c>
      <c r="K7" s="1">
        <f t="shared" si="2"/>
        <v>18.996999999999957</v>
      </c>
      <c r="L7" s="1"/>
      <c r="M7" s="1"/>
      <c r="N7" s="1"/>
      <c r="O7" s="1">
        <v>0</v>
      </c>
      <c r="P7" s="1">
        <f t="shared" si="3"/>
        <v>58.819399999999995</v>
      </c>
      <c r="Q7" s="5">
        <f t="shared" ref="Q7:Q13" si="5">10*P7-O7-N7-F7</f>
        <v>144.80199999999996</v>
      </c>
      <c r="R7" s="5"/>
      <c r="S7" s="1"/>
      <c r="T7" s="1">
        <f t="shared" ref="T7:T70" si="6">(F7+N7+O7+Q7)/P7</f>
        <v>10</v>
      </c>
      <c r="U7" s="1">
        <f t="shared" ref="U7:U70" si="7">(F7+N7+O7)/P7</f>
        <v>7.5381931811613185</v>
      </c>
      <c r="V7" s="1">
        <v>57.506399999999999</v>
      </c>
      <c r="W7" s="1">
        <v>72.272799999999989</v>
      </c>
      <c r="X7" s="1">
        <v>66.365800000000007</v>
      </c>
      <c r="Y7" s="1">
        <v>53.313599999999987</v>
      </c>
      <c r="Z7" s="1">
        <v>45.754399999999997</v>
      </c>
      <c r="AA7" s="1">
        <v>43.206800000000001</v>
      </c>
      <c r="AB7" s="1"/>
      <c r="AC7" s="1">
        <f t="shared" si="4"/>
        <v>145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1445.1079999999999</v>
      </c>
      <c r="D8" s="1">
        <v>613.947</v>
      </c>
      <c r="E8" s="1">
        <v>848.57399999999996</v>
      </c>
      <c r="F8" s="1">
        <v>1019.141</v>
      </c>
      <c r="G8" s="6">
        <v>1</v>
      </c>
      <c r="H8" s="1">
        <v>45</v>
      </c>
      <c r="I8" s="1" t="s">
        <v>34</v>
      </c>
      <c r="J8" s="1">
        <v>769.87800000000004</v>
      </c>
      <c r="K8" s="1">
        <f t="shared" si="2"/>
        <v>78.695999999999913</v>
      </c>
      <c r="L8" s="1"/>
      <c r="M8" s="1"/>
      <c r="N8" s="1"/>
      <c r="O8" s="1">
        <v>550.51980000000049</v>
      </c>
      <c r="P8" s="1">
        <f t="shared" si="3"/>
        <v>169.7148</v>
      </c>
      <c r="Q8" s="5">
        <f t="shared" si="5"/>
        <v>127.48719999999946</v>
      </c>
      <c r="R8" s="5"/>
      <c r="S8" s="1"/>
      <c r="T8" s="1">
        <f t="shared" si="6"/>
        <v>10.000000000000002</v>
      </c>
      <c r="U8" s="1">
        <f t="shared" si="7"/>
        <v>9.2488150709307657</v>
      </c>
      <c r="V8" s="1">
        <v>209.851</v>
      </c>
      <c r="W8" s="1">
        <v>207.45480000000001</v>
      </c>
      <c r="X8" s="1">
        <v>118.8352</v>
      </c>
      <c r="Y8" s="1">
        <v>110.9546</v>
      </c>
      <c r="Z8" s="1">
        <v>121.8528</v>
      </c>
      <c r="AA8" s="1">
        <v>171.90520000000001</v>
      </c>
      <c r="AB8" s="1"/>
      <c r="AC8" s="1">
        <f t="shared" si="4"/>
        <v>127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32.619</v>
      </c>
      <c r="D9" s="1">
        <v>60.478999999999999</v>
      </c>
      <c r="E9" s="1">
        <v>5.6020000000000003</v>
      </c>
      <c r="F9" s="1">
        <v>61.881999999999998</v>
      </c>
      <c r="G9" s="6">
        <v>1</v>
      </c>
      <c r="H9" s="1">
        <v>40</v>
      </c>
      <c r="I9" s="1" t="s">
        <v>34</v>
      </c>
      <c r="J9" s="1">
        <v>9.1</v>
      </c>
      <c r="K9" s="1">
        <f t="shared" si="2"/>
        <v>-3.4979999999999993</v>
      </c>
      <c r="L9" s="1"/>
      <c r="M9" s="1"/>
      <c r="N9" s="1"/>
      <c r="O9" s="1">
        <v>10.129400000000009</v>
      </c>
      <c r="P9" s="1">
        <f t="shared" si="3"/>
        <v>1.1204000000000001</v>
      </c>
      <c r="Q9" s="5"/>
      <c r="R9" s="5"/>
      <c r="S9" s="1"/>
      <c r="T9" s="1">
        <f t="shared" si="6"/>
        <v>64.27293823634416</v>
      </c>
      <c r="U9" s="1">
        <f t="shared" si="7"/>
        <v>64.27293823634416</v>
      </c>
      <c r="V9" s="1">
        <v>6.5224000000000002</v>
      </c>
      <c r="W9" s="1">
        <v>6.4426000000000014</v>
      </c>
      <c r="X9" s="1">
        <v>3.0085999999999999</v>
      </c>
      <c r="Y9" s="1">
        <v>3.7846000000000002</v>
      </c>
      <c r="Z9" s="1">
        <v>2.5238</v>
      </c>
      <c r="AA9" s="1">
        <v>1.2707999999999999</v>
      </c>
      <c r="AB9" s="15" t="s">
        <v>85</v>
      </c>
      <c r="AC9" s="1">
        <f t="shared" si="4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38</v>
      </c>
      <c r="C10" s="1">
        <v>952</v>
      </c>
      <c r="D10" s="1">
        <v>918</v>
      </c>
      <c r="E10" s="1">
        <v>738</v>
      </c>
      <c r="F10" s="1">
        <v>955</v>
      </c>
      <c r="G10" s="6">
        <v>0.45</v>
      </c>
      <c r="H10" s="1">
        <v>45</v>
      </c>
      <c r="I10" s="1" t="s">
        <v>34</v>
      </c>
      <c r="J10" s="1">
        <v>743</v>
      </c>
      <c r="K10" s="1">
        <f t="shared" si="2"/>
        <v>-5</v>
      </c>
      <c r="L10" s="1"/>
      <c r="M10" s="1"/>
      <c r="N10" s="1"/>
      <c r="O10" s="1">
        <v>118</v>
      </c>
      <c r="P10" s="1">
        <f t="shared" si="3"/>
        <v>147.6</v>
      </c>
      <c r="Q10" s="5">
        <f t="shared" si="5"/>
        <v>403</v>
      </c>
      <c r="R10" s="5"/>
      <c r="S10" s="1"/>
      <c r="T10" s="1">
        <f t="shared" si="6"/>
        <v>10</v>
      </c>
      <c r="U10" s="1">
        <f t="shared" si="7"/>
        <v>7.269647696476965</v>
      </c>
      <c r="V10" s="1">
        <v>154.80000000000001</v>
      </c>
      <c r="W10" s="1">
        <v>167.4</v>
      </c>
      <c r="X10" s="1">
        <v>154.19999999999999</v>
      </c>
      <c r="Y10" s="1">
        <v>158.19999999999999</v>
      </c>
      <c r="Z10" s="1">
        <v>164.6</v>
      </c>
      <c r="AA10" s="1">
        <v>162</v>
      </c>
      <c r="AB10" s="1"/>
      <c r="AC10" s="1">
        <f t="shared" si="4"/>
        <v>181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38</v>
      </c>
      <c r="C11" s="1">
        <v>1437.5239999999999</v>
      </c>
      <c r="D11" s="1">
        <v>1326</v>
      </c>
      <c r="E11" s="1">
        <v>1134</v>
      </c>
      <c r="F11" s="1">
        <v>1298.5239999999999</v>
      </c>
      <c r="G11" s="6">
        <v>0.45</v>
      </c>
      <c r="H11" s="1">
        <v>45</v>
      </c>
      <c r="I11" s="1" t="s">
        <v>34</v>
      </c>
      <c r="J11" s="1">
        <v>1153</v>
      </c>
      <c r="K11" s="1">
        <f t="shared" si="2"/>
        <v>-19</v>
      </c>
      <c r="L11" s="1"/>
      <c r="M11" s="1"/>
      <c r="N11" s="1"/>
      <c r="O11" s="1">
        <v>172.80000000000021</v>
      </c>
      <c r="P11" s="1">
        <f t="shared" si="3"/>
        <v>226.8</v>
      </c>
      <c r="Q11" s="5">
        <f t="shared" si="5"/>
        <v>796.67599999999993</v>
      </c>
      <c r="R11" s="5"/>
      <c r="S11" s="1"/>
      <c r="T11" s="1">
        <f t="shared" si="6"/>
        <v>10</v>
      </c>
      <c r="U11" s="1">
        <f t="shared" si="7"/>
        <v>6.4873192239858906</v>
      </c>
      <c r="V11" s="1">
        <v>225</v>
      </c>
      <c r="W11" s="1">
        <v>242</v>
      </c>
      <c r="X11" s="1">
        <v>227.8</v>
      </c>
      <c r="Y11" s="1">
        <v>229</v>
      </c>
      <c r="Z11" s="1">
        <v>223.4</v>
      </c>
      <c r="AA11" s="1">
        <v>223.6</v>
      </c>
      <c r="AB11" s="1" t="s">
        <v>42</v>
      </c>
      <c r="AC11" s="1">
        <f t="shared" si="4"/>
        <v>359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189</v>
      </c>
      <c r="D12" s="1"/>
      <c r="E12" s="1">
        <v>86</v>
      </c>
      <c r="F12" s="1">
        <v>64</v>
      </c>
      <c r="G12" s="6">
        <v>0.17</v>
      </c>
      <c r="H12" s="1">
        <v>180</v>
      </c>
      <c r="I12" s="1" t="s">
        <v>34</v>
      </c>
      <c r="J12" s="1">
        <v>86</v>
      </c>
      <c r="K12" s="1">
        <f t="shared" si="2"/>
        <v>0</v>
      </c>
      <c r="L12" s="1"/>
      <c r="M12" s="1"/>
      <c r="N12" s="1"/>
      <c r="O12" s="1">
        <v>41.600000000000023</v>
      </c>
      <c r="P12" s="1">
        <f t="shared" si="3"/>
        <v>17.2</v>
      </c>
      <c r="Q12" s="5">
        <f t="shared" si="5"/>
        <v>66.399999999999977</v>
      </c>
      <c r="R12" s="5"/>
      <c r="S12" s="1"/>
      <c r="T12" s="1">
        <f t="shared" si="6"/>
        <v>10</v>
      </c>
      <c r="U12" s="1">
        <f t="shared" si="7"/>
        <v>6.1395348837209314</v>
      </c>
      <c r="V12" s="1">
        <v>19.600000000000001</v>
      </c>
      <c r="W12" s="1">
        <v>19</v>
      </c>
      <c r="X12" s="1">
        <v>17.600000000000001</v>
      </c>
      <c r="Y12" s="1">
        <v>18.600000000000001</v>
      </c>
      <c r="Z12" s="1">
        <v>22.8</v>
      </c>
      <c r="AA12" s="1">
        <v>26.2</v>
      </c>
      <c r="AB12" s="1" t="s">
        <v>42</v>
      </c>
      <c r="AC12" s="1">
        <f t="shared" si="4"/>
        <v>11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38</v>
      </c>
      <c r="C13" s="1">
        <v>42</v>
      </c>
      <c r="D13" s="1">
        <v>42</v>
      </c>
      <c r="E13" s="1">
        <v>28</v>
      </c>
      <c r="F13" s="1">
        <v>44</v>
      </c>
      <c r="G13" s="6">
        <v>0.3</v>
      </c>
      <c r="H13" s="1">
        <v>40</v>
      </c>
      <c r="I13" s="1" t="s">
        <v>34</v>
      </c>
      <c r="J13" s="1">
        <v>31</v>
      </c>
      <c r="K13" s="1">
        <f t="shared" si="2"/>
        <v>-3</v>
      </c>
      <c r="L13" s="1"/>
      <c r="M13" s="1"/>
      <c r="N13" s="1"/>
      <c r="O13" s="1">
        <v>0</v>
      </c>
      <c r="P13" s="1">
        <f t="shared" si="3"/>
        <v>5.6</v>
      </c>
      <c r="Q13" s="5">
        <f t="shared" si="5"/>
        <v>12</v>
      </c>
      <c r="R13" s="5"/>
      <c r="S13" s="1"/>
      <c r="T13" s="1">
        <f t="shared" si="6"/>
        <v>10</v>
      </c>
      <c r="U13" s="1">
        <f t="shared" si="7"/>
        <v>7.8571428571428577</v>
      </c>
      <c r="V13" s="1">
        <v>5.8</v>
      </c>
      <c r="W13" s="1">
        <v>6.8</v>
      </c>
      <c r="X13" s="1">
        <v>6</v>
      </c>
      <c r="Y13" s="1">
        <v>4.8</v>
      </c>
      <c r="Z13" s="1">
        <v>2.8</v>
      </c>
      <c r="AA13" s="1">
        <v>2.6</v>
      </c>
      <c r="AB13" s="1"/>
      <c r="AC13" s="1">
        <f t="shared" si="4"/>
        <v>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38</v>
      </c>
      <c r="C14" s="1">
        <v>75</v>
      </c>
      <c r="D14" s="1">
        <v>3</v>
      </c>
      <c r="E14" s="1">
        <v>51</v>
      </c>
      <c r="F14" s="1"/>
      <c r="G14" s="6">
        <v>0.17</v>
      </c>
      <c r="H14" s="1">
        <v>180</v>
      </c>
      <c r="I14" s="1" t="s">
        <v>34</v>
      </c>
      <c r="J14" s="1">
        <v>162</v>
      </c>
      <c r="K14" s="1">
        <f t="shared" si="2"/>
        <v>-111</v>
      </c>
      <c r="L14" s="1"/>
      <c r="M14" s="1"/>
      <c r="N14" s="1"/>
      <c r="O14" s="1">
        <v>165.6</v>
      </c>
      <c r="P14" s="1">
        <f t="shared" si="3"/>
        <v>10.199999999999999</v>
      </c>
      <c r="Q14" s="5">
        <v>140</v>
      </c>
      <c r="R14" s="5"/>
      <c r="S14" s="1"/>
      <c r="T14" s="1">
        <f t="shared" si="6"/>
        <v>29.960784313725494</v>
      </c>
      <c r="U14" s="1">
        <f t="shared" si="7"/>
        <v>16.235294117647058</v>
      </c>
      <c r="V14" s="1">
        <v>37.6</v>
      </c>
      <c r="W14" s="1">
        <v>29.6</v>
      </c>
      <c r="X14" s="1">
        <v>14.8</v>
      </c>
      <c r="Y14" s="1">
        <v>16.8</v>
      </c>
      <c r="Z14" s="1">
        <v>20.6</v>
      </c>
      <c r="AA14" s="1">
        <v>17.8</v>
      </c>
      <c r="AB14" s="1"/>
      <c r="AC14" s="1">
        <f t="shared" si="4"/>
        <v>24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46</v>
      </c>
      <c r="B15" s="17" t="s">
        <v>38</v>
      </c>
      <c r="C15" s="17"/>
      <c r="D15" s="17"/>
      <c r="E15" s="17"/>
      <c r="F15" s="17"/>
      <c r="G15" s="18">
        <v>0</v>
      </c>
      <c r="H15" s="17">
        <v>50</v>
      </c>
      <c r="I15" s="17" t="s">
        <v>34</v>
      </c>
      <c r="J15" s="17"/>
      <c r="K15" s="17">
        <f t="shared" si="2"/>
        <v>0</v>
      </c>
      <c r="L15" s="17"/>
      <c r="M15" s="17"/>
      <c r="N15" s="17"/>
      <c r="O15" s="17"/>
      <c r="P15" s="17">
        <f t="shared" si="3"/>
        <v>0</v>
      </c>
      <c r="Q15" s="19"/>
      <c r="R15" s="19"/>
      <c r="S15" s="17"/>
      <c r="T15" s="17" t="e">
        <f t="shared" si="6"/>
        <v>#DIV/0!</v>
      </c>
      <c r="U15" s="17" t="e">
        <f t="shared" si="7"/>
        <v>#DIV/0!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 t="s">
        <v>47</v>
      </c>
      <c r="AC15" s="17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38</v>
      </c>
      <c r="C16" s="1">
        <v>222</v>
      </c>
      <c r="D16" s="1"/>
      <c r="E16" s="1">
        <v>76</v>
      </c>
      <c r="F16" s="1">
        <v>111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2"/>
        <v>-4</v>
      </c>
      <c r="L16" s="1"/>
      <c r="M16" s="1"/>
      <c r="N16" s="1"/>
      <c r="O16" s="1">
        <v>0</v>
      </c>
      <c r="P16" s="1">
        <f t="shared" si="3"/>
        <v>15.2</v>
      </c>
      <c r="Q16" s="5">
        <f t="shared" ref="Q16:Q19" si="8">10*P16-O16-N16-F16</f>
        <v>41</v>
      </c>
      <c r="R16" s="5"/>
      <c r="S16" s="1"/>
      <c r="T16" s="1">
        <f t="shared" si="6"/>
        <v>10</v>
      </c>
      <c r="U16" s="1">
        <f t="shared" si="7"/>
        <v>7.302631578947369</v>
      </c>
      <c r="V16" s="1">
        <v>13</v>
      </c>
      <c r="W16" s="1">
        <v>15.6</v>
      </c>
      <c r="X16" s="1">
        <v>14.2</v>
      </c>
      <c r="Y16" s="1">
        <v>15</v>
      </c>
      <c r="Z16" s="1">
        <v>22.2</v>
      </c>
      <c r="AA16" s="1">
        <v>22.6</v>
      </c>
      <c r="AB16" s="1" t="s">
        <v>42</v>
      </c>
      <c r="AC16" s="1">
        <f t="shared" si="4"/>
        <v>14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33</v>
      </c>
      <c r="C17" s="1">
        <v>2092.4580000000001</v>
      </c>
      <c r="D17" s="1">
        <v>1659.133</v>
      </c>
      <c r="E17" s="1">
        <v>2398.6729999999998</v>
      </c>
      <c r="F17" s="1">
        <v>838.21500000000003</v>
      </c>
      <c r="G17" s="6">
        <v>1</v>
      </c>
      <c r="H17" s="1">
        <v>55</v>
      </c>
      <c r="I17" s="1" t="s">
        <v>34</v>
      </c>
      <c r="J17" s="1">
        <v>2520.7779999999998</v>
      </c>
      <c r="K17" s="1">
        <f t="shared" si="2"/>
        <v>-122.10500000000002</v>
      </c>
      <c r="L17" s="1"/>
      <c r="M17" s="1"/>
      <c r="N17" s="1">
        <v>1400</v>
      </c>
      <c r="O17" s="1">
        <v>0</v>
      </c>
      <c r="P17" s="1">
        <f t="shared" si="3"/>
        <v>479.73459999999994</v>
      </c>
      <c r="Q17" s="5">
        <f>8*P17-O17-N17-F17</f>
        <v>1599.6617999999994</v>
      </c>
      <c r="R17" s="5"/>
      <c r="S17" s="1"/>
      <c r="T17" s="1">
        <f t="shared" si="6"/>
        <v>8</v>
      </c>
      <c r="U17" s="1">
        <f t="shared" si="7"/>
        <v>4.6655275646159362</v>
      </c>
      <c r="V17" s="1">
        <v>416.9932</v>
      </c>
      <c r="W17" s="1">
        <v>439.90339999999998</v>
      </c>
      <c r="X17" s="1">
        <v>295.24619999999999</v>
      </c>
      <c r="Y17" s="1">
        <v>274.19639999999998</v>
      </c>
      <c r="Z17" s="1">
        <v>337.6216</v>
      </c>
      <c r="AA17" s="1">
        <v>300.6508</v>
      </c>
      <c r="AB17" s="21" t="s">
        <v>50</v>
      </c>
      <c r="AC17" s="1">
        <f t="shared" si="4"/>
        <v>1600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33</v>
      </c>
      <c r="C18" s="1">
        <v>2504.7469999999998</v>
      </c>
      <c r="D18" s="1">
        <v>2247.4699999999998</v>
      </c>
      <c r="E18" s="1">
        <v>3733.6590000000001</v>
      </c>
      <c r="F18" s="1">
        <v>970.96500000000003</v>
      </c>
      <c r="G18" s="6">
        <v>1</v>
      </c>
      <c r="H18" s="1">
        <v>50</v>
      </c>
      <c r="I18" s="1" t="s">
        <v>34</v>
      </c>
      <c r="J18" s="1">
        <v>3655.16</v>
      </c>
      <c r="K18" s="1">
        <f t="shared" si="2"/>
        <v>78.499000000000251</v>
      </c>
      <c r="L18" s="1"/>
      <c r="M18" s="1"/>
      <c r="N18" s="1"/>
      <c r="O18" s="1">
        <v>0</v>
      </c>
      <c r="P18" s="1">
        <f t="shared" si="3"/>
        <v>746.73180000000002</v>
      </c>
      <c r="Q18" s="5">
        <f t="shared" si="8"/>
        <v>6496.3530000000001</v>
      </c>
      <c r="R18" s="5"/>
      <c r="S18" s="1"/>
      <c r="T18" s="1">
        <f t="shared" si="6"/>
        <v>10</v>
      </c>
      <c r="U18" s="1">
        <f t="shared" si="7"/>
        <v>1.3002861268262582</v>
      </c>
      <c r="V18" s="1">
        <v>406.92099999999999</v>
      </c>
      <c r="W18" s="1">
        <v>428.27159999999998</v>
      </c>
      <c r="X18" s="1">
        <v>460.41359999999997</v>
      </c>
      <c r="Y18" s="1">
        <v>435.99700000000001</v>
      </c>
      <c r="Z18" s="1">
        <v>369.15539999999999</v>
      </c>
      <c r="AA18" s="1">
        <v>387.57780000000002</v>
      </c>
      <c r="AB18" s="1"/>
      <c r="AC18" s="1">
        <f t="shared" si="4"/>
        <v>6496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161.529</v>
      </c>
      <c r="D19" s="1">
        <v>298.94600000000003</v>
      </c>
      <c r="E19" s="1">
        <v>160.779</v>
      </c>
      <c r="F19" s="1">
        <v>255.14699999999999</v>
      </c>
      <c r="G19" s="6">
        <v>1</v>
      </c>
      <c r="H19" s="1">
        <v>60</v>
      </c>
      <c r="I19" s="1" t="s">
        <v>34</v>
      </c>
      <c r="J19" s="1">
        <v>148.65</v>
      </c>
      <c r="K19" s="1">
        <f t="shared" si="2"/>
        <v>12.128999999999991</v>
      </c>
      <c r="L19" s="1"/>
      <c r="M19" s="1"/>
      <c r="N19" s="1"/>
      <c r="O19" s="1">
        <v>0</v>
      </c>
      <c r="P19" s="1">
        <f t="shared" si="3"/>
        <v>32.155799999999999</v>
      </c>
      <c r="Q19" s="5">
        <f t="shared" si="8"/>
        <v>66.411000000000001</v>
      </c>
      <c r="R19" s="5"/>
      <c r="S19" s="1"/>
      <c r="T19" s="1">
        <f t="shared" si="6"/>
        <v>10</v>
      </c>
      <c r="U19" s="1">
        <f t="shared" si="7"/>
        <v>7.9347116227865575</v>
      </c>
      <c r="V19" s="1">
        <v>33.8384</v>
      </c>
      <c r="W19" s="1">
        <v>40.127400000000002</v>
      </c>
      <c r="X19" s="1">
        <v>35.052599999999998</v>
      </c>
      <c r="Y19" s="1">
        <v>30.411000000000001</v>
      </c>
      <c r="Z19" s="1">
        <v>37.622199999999999</v>
      </c>
      <c r="AA19" s="1">
        <v>43.689399999999999</v>
      </c>
      <c r="AB19" s="1"/>
      <c r="AC19" s="1">
        <f t="shared" si="4"/>
        <v>66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53</v>
      </c>
      <c r="B20" s="17" t="s">
        <v>33</v>
      </c>
      <c r="C20" s="17"/>
      <c r="D20" s="17"/>
      <c r="E20" s="17"/>
      <c r="F20" s="17"/>
      <c r="G20" s="18">
        <v>0</v>
      </c>
      <c r="H20" s="17">
        <v>60</v>
      </c>
      <c r="I20" s="17" t="s">
        <v>34</v>
      </c>
      <c r="J20" s="17"/>
      <c r="K20" s="17">
        <f t="shared" si="2"/>
        <v>0</v>
      </c>
      <c r="L20" s="17"/>
      <c r="M20" s="17"/>
      <c r="N20" s="17"/>
      <c r="O20" s="17"/>
      <c r="P20" s="17">
        <f t="shared" si="3"/>
        <v>0</v>
      </c>
      <c r="Q20" s="19"/>
      <c r="R20" s="19"/>
      <c r="S20" s="17"/>
      <c r="T20" s="17" t="e">
        <f t="shared" si="6"/>
        <v>#DIV/0!</v>
      </c>
      <c r="U20" s="17" t="e">
        <f t="shared" si="7"/>
        <v>#DIV/0!</v>
      </c>
      <c r="V20" s="17">
        <v>0</v>
      </c>
      <c r="W20" s="17">
        <v>0</v>
      </c>
      <c r="X20" s="17">
        <v>6.2690000000000001</v>
      </c>
      <c r="Y20" s="17">
        <v>8.779399999999999</v>
      </c>
      <c r="Z20" s="17">
        <v>16.682600000000001</v>
      </c>
      <c r="AA20" s="17">
        <v>11.1038</v>
      </c>
      <c r="AB20" s="17" t="s">
        <v>47</v>
      </c>
      <c r="AC20" s="17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33</v>
      </c>
      <c r="C21" s="1">
        <v>2168.2930000000001</v>
      </c>
      <c r="D21" s="1">
        <v>3249.52</v>
      </c>
      <c r="E21" s="1">
        <v>3291.5770000000002</v>
      </c>
      <c r="F21" s="1">
        <v>1621.9110000000001</v>
      </c>
      <c r="G21" s="6">
        <v>1</v>
      </c>
      <c r="H21" s="1">
        <v>60</v>
      </c>
      <c r="I21" s="1" t="s">
        <v>34</v>
      </c>
      <c r="J21" s="1">
        <v>3091.3</v>
      </c>
      <c r="K21" s="1">
        <f t="shared" si="2"/>
        <v>200.27700000000004</v>
      </c>
      <c r="L21" s="1"/>
      <c r="M21" s="1"/>
      <c r="N21" s="1">
        <v>1300</v>
      </c>
      <c r="O21" s="1">
        <v>0</v>
      </c>
      <c r="P21" s="1">
        <f t="shared" si="3"/>
        <v>658.31540000000007</v>
      </c>
      <c r="Q21" s="5">
        <f>8*P21-O21-N21-F21</f>
        <v>2344.6122000000005</v>
      </c>
      <c r="R21" s="5"/>
      <c r="S21" s="1"/>
      <c r="T21" s="1">
        <f t="shared" si="6"/>
        <v>8</v>
      </c>
      <c r="U21" s="1">
        <f t="shared" si="7"/>
        <v>4.438466728865829</v>
      </c>
      <c r="V21" s="1">
        <v>514.51260000000002</v>
      </c>
      <c r="W21" s="1">
        <v>547.99160000000006</v>
      </c>
      <c r="X21" s="1">
        <v>465.04500000000002</v>
      </c>
      <c r="Y21" s="1">
        <v>427.80560000000003</v>
      </c>
      <c r="Z21" s="1">
        <v>422.98579999999998</v>
      </c>
      <c r="AA21" s="1">
        <v>383.91840000000002</v>
      </c>
      <c r="AB21" s="21" t="s">
        <v>50</v>
      </c>
      <c r="AC21" s="1">
        <f t="shared" si="4"/>
        <v>2345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33</v>
      </c>
      <c r="C22" s="1">
        <v>675.17200000000003</v>
      </c>
      <c r="D22" s="1">
        <v>1023.55</v>
      </c>
      <c r="E22" s="1">
        <v>630.30700000000002</v>
      </c>
      <c r="F22" s="1">
        <v>913.49699999999996</v>
      </c>
      <c r="G22" s="6">
        <v>1</v>
      </c>
      <c r="H22" s="1">
        <v>60</v>
      </c>
      <c r="I22" s="1" t="s">
        <v>34</v>
      </c>
      <c r="J22" s="1">
        <v>590.41999999999996</v>
      </c>
      <c r="K22" s="1">
        <f t="shared" si="2"/>
        <v>39.887000000000057</v>
      </c>
      <c r="L22" s="1"/>
      <c r="M22" s="1"/>
      <c r="N22" s="1"/>
      <c r="O22" s="1">
        <v>100</v>
      </c>
      <c r="P22" s="1">
        <f t="shared" si="3"/>
        <v>126.06140000000001</v>
      </c>
      <c r="Q22" s="5">
        <f t="shared" ref="Q22:Q23" si="9">10*P22-O22-N22-F22</f>
        <v>247.11700000000008</v>
      </c>
      <c r="R22" s="5"/>
      <c r="S22" s="1"/>
      <c r="T22" s="1">
        <f t="shared" si="6"/>
        <v>10</v>
      </c>
      <c r="U22" s="1">
        <f t="shared" si="7"/>
        <v>8.0397092210621164</v>
      </c>
      <c r="V22" s="1">
        <v>134.434</v>
      </c>
      <c r="W22" s="1">
        <v>133.34299999999999</v>
      </c>
      <c r="X22" s="1">
        <v>119.9528</v>
      </c>
      <c r="Y22" s="1">
        <v>121.6104</v>
      </c>
      <c r="Z22" s="1">
        <v>73.459199999999996</v>
      </c>
      <c r="AA22" s="1">
        <v>82.674199999999999</v>
      </c>
      <c r="AB22" s="1"/>
      <c r="AC22" s="1">
        <f t="shared" si="4"/>
        <v>247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880.98099999999999</v>
      </c>
      <c r="D23" s="1">
        <v>1150.47</v>
      </c>
      <c r="E23" s="1">
        <v>894.07799999999997</v>
      </c>
      <c r="F23" s="1">
        <v>989.43100000000004</v>
      </c>
      <c r="G23" s="6">
        <v>1</v>
      </c>
      <c r="H23" s="1">
        <v>60</v>
      </c>
      <c r="I23" s="1" t="s">
        <v>34</v>
      </c>
      <c r="J23" s="1">
        <v>843.06200000000001</v>
      </c>
      <c r="K23" s="1">
        <f t="shared" si="2"/>
        <v>51.015999999999963</v>
      </c>
      <c r="L23" s="1"/>
      <c r="M23" s="1"/>
      <c r="N23" s="1">
        <v>300</v>
      </c>
      <c r="O23" s="1">
        <v>133.02280000000019</v>
      </c>
      <c r="P23" s="1">
        <f t="shared" si="3"/>
        <v>178.81559999999999</v>
      </c>
      <c r="Q23" s="5">
        <f t="shared" si="9"/>
        <v>365.70219999999972</v>
      </c>
      <c r="R23" s="5"/>
      <c r="S23" s="1"/>
      <c r="T23" s="1">
        <f t="shared" si="6"/>
        <v>10</v>
      </c>
      <c r="U23" s="1">
        <f t="shared" si="7"/>
        <v>7.9548641170009793</v>
      </c>
      <c r="V23" s="1">
        <v>184.44280000000001</v>
      </c>
      <c r="W23" s="1">
        <v>192.38679999999999</v>
      </c>
      <c r="X23" s="1">
        <v>176.72</v>
      </c>
      <c r="Y23" s="1">
        <v>149.05240000000001</v>
      </c>
      <c r="Z23" s="1">
        <v>155.01419999999999</v>
      </c>
      <c r="AA23" s="1">
        <v>132.22280000000001</v>
      </c>
      <c r="AB23" s="1"/>
      <c r="AC23" s="1">
        <f t="shared" si="4"/>
        <v>366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1808.0129999999999</v>
      </c>
      <c r="D24" s="1">
        <v>1433.1969999999999</v>
      </c>
      <c r="E24" s="1">
        <v>1712.9860000000001</v>
      </c>
      <c r="F24" s="1">
        <v>1188.7529999999999</v>
      </c>
      <c r="G24" s="6">
        <v>1</v>
      </c>
      <c r="H24" s="1">
        <v>60</v>
      </c>
      <c r="I24" s="1" t="s">
        <v>34</v>
      </c>
      <c r="J24" s="1">
        <v>1609.55</v>
      </c>
      <c r="K24" s="1">
        <f t="shared" si="2"/>
        <v>103.43600000000015</v>
      </c>
      <c r="L24" s="1"/>
      <c r="M24" s="1"/>
      <c r="N24" s="1">
        <v>1000</v>
      </c>
      <c r="O24" s="1">
        <v>0</v>
      </c>
      <c r="P24" s="1">
        <f t="shared" si="3"/>
        <v>342.59720000000004</v>
      </c>
      <c r="Q24" s="5">
        <f>8*P24-O24-N24-F24</f>
        <v>552.02460000000042</v>
      </c>
      <c r="R24" s="5"/>
      <c r="S24" s="1"/>
      <c r="T24" s="1">
        <f t="shared" si="6"/>
        <v>8</v>
      </c>
      <c r="U24" s="1">
        <f t="shared" si="7"/>
        <v>6.3887066210698729</v>
      </c>
      <c r="V24" s="1">
        <v>317.69400000000002</v>
      </c>
      <c r="W24" s="1">
        <v>345.82080000000002</v>
      </c>
      <c r="X24" s="1">
        <v>267.00900000000001</v>
      </c>
      <c r="Y24" s="1">
        <v>240.98560000000001</v>
      </c>
      <c r="Z24" s="1">
        <v>277.41640000000001</v>
      </c>
      <c r="AA24" s="1">
        <v>256.44139999999999</v>
      </c>
      <c r="AB24" s="21" t="s">
        <v>50</v>
      </c>
      <c r="AC24" s="1">
        <f t="shared" si="4"/>
        <v>552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59</v>
      </c>
      <c r="B25" s="17" t="s">
        <v>33</v>
      </c>
      <c r="C25" s="17">
        <v>33.534999999999997</v>
      </c>
      <c r="D25" s="17"/>
      <c r="E25" s="17">
        <v>5.1630000000000003</v>
      </c>
      <c r="F25" s="17">
        <v>11.801</v>
      </c>
      <c r="G25" s="18">
        <v>0</v>
      </c>
      <c r="H25" s="17">
        <v>30</v>
      </c>
      <c r="I25" s="17" t="s">
        <v>34</v>
      </c>
      <c r="J25" s="17">
        <v>15.8</v>
      </c>
      <c r="K25" s="17">
        <f t="shared" si="2"/>
        <v>-10.637</v>
      </c>
      <c r="L25" s="17"/>
      <c r="M25" s="17"/>
      <c r="N25" s="17"/>
      <c r="O25" s="17"/>
      <c r="P25" s="17">
        <f t="shared" si="3"/>
        <v>1.0326</v>
      </c>
      <c r="Q25" s="19"/>
      <c r="R25" s="19"/>
      <c r="S25" s="17"/>
      <c r="T25" s="17">
        <f t="shared" si="6"/>
        <v>11.428433081541741</v>
      </c>
      <c r="U25" s="17">
        <f t="shared" si="7"/>
        <v>11.428433081541741</v>
      </c>
      <c r="V25" s="17">
        <v>6.3010000000000002</v>
      </c>
      <c r="W25" s="17">
        <v>10.299799999999999</v>
      </c>
      <c r="X25" s="17">
        <v>7.8029999999999999</v>
      </c>
      <c r="Y25" s="17">
        <v>4.0331999999999999</v>
      </c>
      <c r="Z25" s="17">
        <v>1.897</v>
      </c>
      <c r="AA25" s="17">
        <v>1.3553999999999999</v>
      </c>
      <c r="AB25" s="14" t="s">
        <v>60</v>
      </c>
      <c r="AC25" s="17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7" t="s">
        <v>61</v>
      </c>
      <c r="B26" s="17" t="s">
        <v>33</v>
      </c>
      <c r="C26" s="17">
        <v>5.1219999999999999</v>
      </c>
      <c r="D26" s="17"/>
      <c r="E26" s="17">
        <v>-0.66600000000000004</v>
      </c>
      <c r="F26" s="17"/>
      <c r="G26" s="18">
        <v>0</v>
      </c>
      <c r="H26" s="17">
        <v>30</v>
      </c>
      <c r="I26" s="17" t="s">
        <v>34</v>
      </c>
      <c r="J26" s="17">
        <v>81.3</v>
      </c>
      <c r="K26" s="17">
        <f t="shared" si="2"/>
        <v>-81.965999999999994</v>
      </c>
      <c r="L26" s="17"/>
      <c r="M26" s="17"/>
      <c r="N26" s="17"/>
      <c r="O26" s="17"/>
      <c r="P26" s="17">
        <f t="shared" si="3"/>
        <v>-0.13320000000000001</v>
      </c>
      <c r="Q26" s="19"/>
      <c r="R26" s="19"/>
      <c r="S26" s="17"/>
      <c r="T26" s="17">
        <f t="shared" si="6"/>
        <v>0</v>
      </c>
      <c r="U26" s="17">
        <f t="shared" si="7"/>
        <v>0</v>
      </c>
      <c r="V26" s="17">
        <v>0.25340000000001062</v>
      </c>
      <c r="W26" s="17">
        <v>2.33860000000002</v>
      </c>
      <c r="X26" s="17">
        <v>8.4266000000000076</v>
      </c>
      <c r="Y26" s="17">
        <v>7.9190000000000058</v>
      </c>
      <c r="Z26" s="17">
        <v>1.7068000000000001</v>
      </c>
      <c r="AA26" s="17">
        <v>0.12839999999999999</v>
      </c>
      <c r="AB26" s="17" t="s">
        <v>47</v>
      </c>
      <c r="AC26" s="17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683.12400000000002</v>
      </c>
      <c r="D27" s="1">
        <v>1278.3150000000001</v>
      </c>
      <c r="E27" s="1">
        <v>971.08399999999995</v>
      </c>
      <c r="F27" s="1">
        <v>869.47900000000004</v>
      </c>
      <c r="G27" s="6">
        <v>1</v>
      </c>
      <c r="H27" s="1">
        <v>30</v>
      </c>
      <c r="I27" s="1" t="s">
        <v>34</v>
      </c>
      <c r="J27" s="1">
        <v>961.09199999999998</v>
      </c>
      <c r="K27" s="1">
        <f t="shared" si="2"/>
        <v>9.9919999999999618</v>
      </c>
      <c r="L27" s="1"/>
      <c r="M27" s="1"/>
      <c r="N27" s="1"/>
      <c r="O27" s="1">
        <v>106.49209999999979</v>
      </c>
      <c r="P27" s="1">
        <f t="shared" si="3"/>
        <v>194.21679999999998</v>
      </c>
      <c r="Q27" s="5">
        <f>10*P27-O27-N27-F27</f>
        <v>966.19689999999991</v>
      </c>
      <c r="R27" s="5"/>
      <c r="S27" s="1"/>
      <c r="T27" s="1">
        <f t="shared" si="6"/>
        <v>10</v>
      </c>
      <c r="U27" s="1">
        <f t="shared" si="7"/>
        <v>5.0251631166819761</v>
      </c>
      <c r="V27" s="1">
        <v>160.65360000000001</v>
      </c>
      <c r="W27" s="1">
        <v>193.33260000000001</v>
      </c>
      <c r="X27" s="1">
        <v>152.0932</v>
      </c>
      <c r="Y27" s="1">
        <v>147.80439999999999</v>
      </c>
      <c r="Z27" s="1">
        <v>158.2182</v>
      </c>
      <c r="AA27" s="1">
        <v>134.60419999999999</v>
      </c>
      <c r="AB27" s="1"/>
      <c r="AC27" s="1">
        <f t="shared" si="4"/>
        <v>966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63</v>
      </c>
      <c r="B28" s="17" t="s">
        <v>33</v>
      </c>
      <c r="C28" s="17">
        <v>7.6760000000000002</v>
      </c>
      <c r="D28" s="17"/>
      <c r="E28" s="17"/>
      <c r="F28" s="17">
        <v>6.5819999999999999</v>
      </c>
      <c r="G28" s="18">
        <v>0</v>
      </c>
      <c r="H28" s="17">
        <v>45</v>
      </c>
      <c r="I28" s="17" t="s">
        <v>34</v>
      </c>
      <c r="J28" s="17"/>
      <c r="K28" s="17">
        <f t="shared" si="2"/>
        <v>0</v>
      </c>
      <c r="L28" s="17"/>
      <c r="M28" s="17"/>
      <c r="N28" s="17"/>
      <c r="O28" s="17"/>
      <c r="P28" s="17">
        <f t="shared" si="3"/>
        <v>0</v>
      </c>
      <c r="Q28" s="19"/>
      <c r="R28" s="19"/>
      <c r="S28" s="17"/>
      <c r="T28" s="17" t="e">
        <f t="shared" si="6"/>
        <v>#DIV/0!</v>
      </c>
      <c r="U28" s="17" t="e">
        <f t="shared" si="7"/>
        <v>#DIV/0!</v>
      </c>
      <c r="V28" s="17">
        <v>0.26479999999999998</v>
      </c>
      <c r="W28" s="17">
        <v>0.26479999999999998</v>
      </c>
      <c r="X28" s="17">
        <v>0</v>
      </c>
      <c r="Y28" s="17">
        <v>0</v>
      </c>
      <c r="Z28" s="17">
        <v>0</v>
      </c>
      <c r="AA28" s="17">
        <v>0</v>
      </c>
      <c r="AB28" s="15" t="s">
        <v>146</v>
      </c>
      <c r="AC28" s="17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3573.123</v>
      </c>
      <c r="D29" s="1">
        <v>2902.0230000000001</v>
      </c>
      <c r="E29" s="1">
        <v>4877.4669999999996</v>
      </c>
      <c r="F29" s="1">
        <v>1005.198</v>
      </c>
      <c r="G29" s="6">
        <v>1</v>
      </c>
      <c r="H29" s="1">
        <v>40</v>
      </c>
      <c r="I29" s="1" t="s">
        <v>34</v>
      </c>
      <c r="J29" s="1">
        <v>4717.6499999999996</v>
      </c>
      <c r="K29" s="1">
        <f t="shared" si="2"/>
        <v>159.81700000000001</v>
      </c>
      <c r="L29" s="1"/>
      <c r="M29" s="1"/>
      <c r="N29" s="1">
        <v>1000</v>
      </c>
      <c r="O29" s="1">
        <v>377.87680000000051</v>
      </c>
      <c r="P29" s="1">
        <f t="shared" si="3"/>
        <v>975.49339999999995</v>
      </c>
      <c r="Q29" s="5">
        <f>7*P29-O29-N29-F29</f>
        <v>4445.3789999999981</v>
      </c>
      <c r="R29" s="5"/>
      <c r="S29" s="1"/>
      <c r="T29" s="1">
        <f t="shared" si="6"/>
        <v>6.9999999999999991</v>
      </c>
      <c r="U29" s="1">
        <f t="shared" si="7"/>
        <v>2.4429430276001871</v>
      </c>
      <c r="V29" s="1">
        <v>719.08659999999998</v>
      </c>
      <c r="W29" s="1">
        <v>718.9932</v>
      </c>
      <c r="X29" s="1">
        <v>669.18680000000006</v>
      </c>
      <c r="Y29" s="1">
        <v>641.87360000000001</v>
      </c>
      <c r="Z29" s="1">
        <v>654.82759999999996</v>
      </c>
      <c r="AA29" s="1">
        <v>583.95820000000003</v>
      </c>
      <c r="AB29" s="21" t="s">
        <v>50</v>
      </c>
      <c r="AC29" s="1">
        <f t="shared" si="4"/>
        <v>4445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65</v>
      </c>
      <c r="B30" s="17" t="s">
        <v>33</v>
      </c>
      <c r="C30" s="17"/>
      <c r="D30" s="17"/>
      <c r="E30" s="17"/>
      <c r="F30" s="17"/>
      <c r="G30" s="18">
        <v>0</v>
      </c>
      <c r="H30" s="17">
        <v>40</v>
      </c>
      <c r="I30" s="17" t="s">
        <v>34</v>
      </c>
      <c r="J30" s="17"/>
      <c r="K30" s="17">
        <f t="shared" si="2"/>
        <v>0</v>
      </c>
      <c r="L30" s="17"/>
      <c r="M30" s="17"/>
      <c r="N30" s="17"/>
      <c r="O30" s="17"/>
      <c r="P30" s="17">
        <f t="shared" si="3"/>
        <v>0</v>
      </c>
      <c r="Q30" s="19"/>
      <c r="R30" s="19"/>
      <c r="S30" s="17"/>
      <c r="T30" s="17" t="e">
        <f t="shared" si="6"/>
        <v>#DIV/0!</v>
      </c>
      <c r="U30" s="17" t="e">
        <f t="shared" si="7"/>
        <v>#DIV/0!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 t="s">
        <v>47</v>
      </c>
      <c r="AC30" s="17">
        <f t="shared" si="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66</v>
      </c>
      <c r="B31" s="17" t="s">
        <v>33</v>
      </c>
      <c r="C31" s="17">
        <v>16.733000000000001</v>
      </c>
      <c r="D31" s="17"/>
      <c r="E31" s="17">
        <v>-2.2200000000000002</v>
      </c>
      <c r="F31" s="17">
        <v>12.523</v>
      </c>
      <c r="G31" s="18">
        <v>0</v>
      </c>
      <c r="H31" s="17">
        <v>30</v>
      </c>
      <c r="I31" s="17" t="s">
        <v>34</v>
      </c>
      <c r="J31" s="17">
        <v>5.2</v>
      </c>
      <c r="K31" s="17">
        <f t="shared" si="2"/>
        <v>-7.42</v>
      </c>
      <c r="L31" s="17"/>
      <c r="M31" s="17"/>
      <c r="N31" s="17"/>
      <c r="O31" s="17"/>
      <c r="P31" s="17">
        <f t="shared" si="3"/>
        <v>-0.44400000000000006</v>
      </c>
      <c r="Q31" s="19"/>
      <c r="R31" s="19"/>
      <c r="S31" s="17"/>
      <c r="T31" s="17">
        <f t="shared" si="6"/>
        <v>-28.20495495495495</v>
      </c>
      <c r="U31" s="17">
        <f t="shared" si="7"/>
        <v>-28.20495495495495</v>
      </c>
      <c r="V31" s="17">
        <v>1.6794</v>
      </c>
      <c r="W31" s="17">
        <v>2.5188000000000001</v>
      </c>
      <c r="X31" s="17">
        <v>0.83940000000000003</v>
      </c>
      <c r="Y31" s="17">
        <v>0</v>
      </c>
      <c r="Z31" s="17">
        <v>0</v>
      </c>
      <c r="AA31" s="17">
        <v>0</v>
      </c>
      <c r="AB31" s="14" t="s">
        <v>60</v>
      </c>
      <c r="AC31" s="17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67</v>
      </c>
      <c r="B32" s="17" t="s">
        <v>33</v>
      </c>
      <c r="C32" s="17"/>
      <c r="D32" s="17"/>
      <c r="E32" s="17"/>
      <c r="F32" s="17"/>
      <c r="G32" s="18">
        <v>0</v>
      </c>
      <c r="H32" s="17">
        <v>50</v>
      </c>
      <c r="I32" s="17" t="s">
        <v>34</v>
      </c>
      <c r="J32" s="17"/>
      <c r="K32" s="17">
        <f t="shared" ref="K32:K60" si="10">E32-J32</f>
        <v>0</v>
      </c>
      <c r="L32" s="17"/>
      <c r="M32" s="17"/>
      <c r="N32" s="17"/>
      <c r="O32" s="17"/>
      <c r="P32" s="17">
        <f t="shared" si="3"/>
        <v>0</v>
      </c>
      <c r="Q32" s="19"/>
      <c r="R32" s="19"/>
      <c r="S32" s="17"/>
      <c r="T32" s="17" t="e">
        <f t="shared" si="6"/>
        <v>#DIV/0!</v>
      </c>
      <c r="U32" s="17" t="e">
        <f t="shared" si="7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 t="s">
        <v>47</v>
      </c>
      <c r="AC32" s="17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68</v>
      </c>
      <c r="B33" s="11" t="s">
        <v>33</v>
      </c>
      <c r="C33" s="11">
        <v>5.7889999999999997</v>
      </c>
      <c r="D33" s="11"/>
      <c r="E33" s="11">
        <v>2.2109999999999999</v>
      </c>
      <c r="F33" s="11">
        <v>2.8769999999999998</v>
      </c>
      <c r="G33" s="12">
        <v>0</v>
      </c>
      <c r="H33" s="11">
        <v>50</v>
      </c>
      <c r="I33" s="11" t="s">
        <v>39</v>
      </c>
      <c r="J33" s="11">
        <v>92.7</v>
      </c>
      <c r="K33" s="11">
        <f t="shared" si="10"/>
        <v>-90.489000000000004</v>
      </c>
      <c r="L33" s="11"/>
      <c r="M33" s="11"/>
      <c r="N33" s="11"/>
      <c r="O33" s="11"/>
      <c r="P33" s="11">
        <f t="shared" si="3"/>
        <v>0.44219999999999998</v>
      </c>
      <c r="Q33" s="13"/>
      <c r="R33" s="13"/>
      <c r="S33" s="11"/>
      <c r="T33" s="11">
        <f t="shared" si="6"/>
        <v>6.5061058344640434</v>
      </c>
      <c r="U33" s="11">
        <f t="shared" si="7"/>
        <v>6.5061058344640434</v>
      </c>
      <c r="V33" s="11">
        <v>2.6110000000000002</v>
      </c>
      <c r="W33" s="11">
        <v>8.2403999999999993</v>
      </c>
      <c r="X33" s="11">
        <v>21.672000000000001</v>
      </c>
      <c r="Y33" s="11">
        <v>27.228000000000002</v>
      </c>
      <c r="Z33" s="11">
        <v>13.778600000000001</v>
      </c>
      <c r="AA33" s="11">
        <v>15.146800000000001</v>
      </c>
      <c r="AB33" s="11" t="s">
        <v>58</v>
      </c>
      <c r="AC33" s="11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76.194999999999993</v>
      </c>
      <c r="D34" s="1">
        <v>126.401</v>
      </c>
      <c r="E34" s="1">
        <v>73.512</v>
      </c>
      <c r="F34" s="1">
        <v>115.456</v>
      </c>
      <c r="G34" s="6">
        <v>1</v>
      </c>
      <c r="H34" s="1">
        <v>50</v>
      </c>
      <c r="I34" s="1" t="s">
        <v>34</v>
      </c>
      <c r="J34" s="1">
        <v>71.8</v>
      </c>
      <c r="K34" s="1">
        <f t="shared" si="10"/>
        <v>1.7120000000000033</v>
      </c>
      <c r="L34" s="1"/>
      <c r="M34" s="1"/>
      <c r="N34" s="1"/>
      <c r="O34" s="1">
        <v>4.6899999999999844</v>
      </c>
      <c r="P34" s="1">
        <f t="shared" si="3"/>
        <v>14.702400000000001</v>
      </c>
      <c r="Q34" s="5">
        <f t="shared" ref="Q34:Q37" si="11">10*P34-O34-N34-F34</f>
        <v>26.878</v>
      </c>
      <c r="R34" s="5"/>
      <c r="S34" s="1"/>
      <c r="T34" s="1">
        <f t="shared" si="6"/>
        <v>10</v>
      </c>
      <c r="U34" s="1">
        <f t="shared" si="7"/>
        <v>8.1718630971814115</v>
      </c>
      <c r="V34" s="1">
        <v>16.449200000000001</v>
      </c>
      <c r="W34" s="1">
        <v>18.030999999999999</v>
      </c>
      <c r="X34" s="1">
        <v>13.535399999999999</v>
      </c>
      <c r="Y34" s="1">
        <v>13.388199999999999</v>
      </c>
      <c r="Z34" s="1">
        <v>16.3948</v>
      </c>
      <c r="AA34" s="1">
        <v>14.9682</v>
      </c>
      <c r="AB34" s="1"/>
      <c r="AC34" s="1">
        <f t="shared" si="4"/>
        <v>27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38</v>
      </c>
      <c r="C35" s="1">
        <v>2782</v>
      </c>
      <c r="D35" s="1">
        <v>1627</v>
      </c>
      <c r="E35" s="1">
        <v>1696</v>
      </c>
      <c r="F35" s="1">
        <v>1512</v>
      </c>
      <c r="G35" s="6">
        <v>0.4</v>
      </c>
      <c r="H35" s="1">
        <v>45</v>
      </c>
      <c r="I35" s="1" t="s">
        <v>34</v>
      </c>
      <c r="J35" s="1">
        <v>1771</v>
      </c>
      <c r="K35" s="1">
        <f t="shared" si="10"/>
        <v>-75</v>
      </c>
      <c r="L35" s="1"/>
      <c r="M35" s="1"/>
      <c r="N35" s="1">
        <v>1500</v>
      </c>
      <c r="O35" s="1">
        <v>1972.400000000001</v>
      </c>
      <c r="P35" s="1">
        <f t="shared" si="3"/>
        <v>339.2</v>
      </c>
      <c r="Q35" s="5"/>
      <c r="R35" s="5"/>
      <c r="S35" s="1"/>
      <c r="T35" s="1">
        <f t="shared" si="6"/>
        <v>14.694575471698117</v>
      </c>
      <c r="U35" s="1">
        <f t="shared" si="7"/>
        <v>14.694575471698117</v>
      </c>
      <c r="V35" s="1">
        <v>547.6</v>
      </c>
      <c r="W35" s="1">
        <v>491.6</v>
      </c>
      <c r="X35" s="1">
        <v>318.39999999999998</v>
      </c>
      <c r="Y35" s="1">
        <v>368.4</v>
      </c>
      <c r="Z35" s="1">
        <v>309.2</v>
      </c>
      <c r="AA35" s="1">
        <v>301.39999999999998</v>
      </c>
      <c r="AB35" s="1" t="s">
        <v>42</v>
      </c>
      <c r="AC35" s="1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38</v>
      </c>
      <c r="C36" s="1">
        <v>353</v>
      </c>
      <c r="D36" s="1">
        <v>170</v>
      </c>
      <c r="E36" s="1">
        <v>197</v>
      </c>
      <c r="F36" s="1">
        <v>231</v>
      </c>
      <c r="G36" s="6">
        <v>0.45</v>
      </c>
      <c r="H36" s="1">
        <v>50</v>
      </c>
      <c r="I36" s="1" t="s">
        <v>34</v>
      </c>
      <c r="J36" s="1">
        <v>198</v>
      </c>
      <c r="K36" s="1">
        <f t="shared" si="10"/>
        <v>-1</v>
      </c>
      <c r="L36" s="1"/>
      <c r="M36" s="1"/>
      <c r="N36" s="1"/>
      <c r="O36" s="1">
        <v>41</v>
      </c>
      <c r="P36" s="1">
        <f t="shared" si="3"/>
        <v>39.4</v>
      </c>
      <c r="Q36" s="5">
        <f t="shared" si="11"/>
        <v>122</v>
      </c>
      <c r="R36" s="5"/>
      <c r="S36" s="1"/>
      <c r="T36" s="1">
        <f t="shared" si="6"/>
        <v>10</v>
      </c>
      <c r="U36" s="1">
        <f t="shared" si="7"/>
        <v>6.9035532994923861</v>
      </c>
      <c r="V36" s="1">
        <v>39.4</v>
      </c>
      <c r="W36" s="1">
        <v>41.8</v>
      </c>
      <c r="X36" s="1">
        <v>46.6</v>
      </c>
      <c r="Y36" s="1">
        <v>45.8</v>
      </c>
      <c r="Z36" s="1">
        <v>45.2</v>
      </c>
      <c r="AA36" s="1">
        <v>41.6</v>
      </c>
      <c r="AB36" s="1" t="s">
        <v>72</v>
      </c>
      <c r="AC36" s="1">
        <f t="shared" si="4"/>
        <v>55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38</v>
      </c>
      <c r="C37" s="1">
        <v>727</v>
      </c>
      <c r="D37" s="1">
        <v>1032</v>
      </c>
      <c r="E37" s="1">
        <v>826</v>
      </c>
      <c r="F37" s="1">
        <v>793</v>
      </c>
      <c r="G37" s="6">
        <v>0.4</v>
      </c>
      <c r="H37" s="1">
        <v>45</v>
      </c>
      <c r="I37" s="1" t="s">
        <v>34</v>
      </c>
      <c r="J37" s="1">
        <v>835</v>
      </c>
      <c r="K37" s="1">
        <f t="shared" si="10"/>
        <v>-9</v>
      </c>
      <c r="L37" s="1"/>
      <c r="M37" s="1"/>
      <c r="N37" s="1"/>
      <c r="O37" s="1">
        <v>119.59999999999989</v>
      </c>
      <c r="P37" s="1">
        <f t="shared" si="3"/>
        <v>165.2</v>
      </c>
      <c r="Q37" s="5">
        <f t="shared" si="11"/>
        <v>739.40000000000009</v>
      </c>
      <c r="R37" s="5"/>
      <c r="S37" s="1"/>
      <c r="T37" s="1">
        <f t="shared" si="6"/>
        <v>10</v>
      </c>
      <c r="U37" s="1">
        <f t="shared" si="7"/>
        <v>5.5242130750605325</v>
      </c>
      <c r="V37" s="1">
        <v>147.4</v>
      </c>
      <c r="W37" s="1">
        <v>164.2</v>
      </c>
      <c r="X37" s="1">
        <v>160.19999999999999</v>
      </c>
      <c r="Y37" s="1">
        <v>141.80000000000001</v>
      </c>
      <c r="Z37" s="1">
        <v>155.6</v>
      </c>
      <c r="AA37" s="1">
        <v>155.80000000000001</v>
      </c>
      <c r="AB37" s="1"/>
      <c r="AC37" s="1">
        <f t="shared" si="4"/>
        <v>296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74</v>
      </c>
      <c r="B38" s="11" t="s">
        <v>38</v>
      </c>
      <c r="C38" s="11"/>
      <c r="D38" s="11"/>
      <c r="E38" s="11">
        <v>27.4</v>
      </c>
      <c r="F38" s="11">
        <v>-27.4</v>
      </c>
      <c r="G38" s="12">
        <v>0</v>
      </c>
      <c r="H38" s="11" t="e">
        <v>#N/A</v>
      </c>
      <c r="I38" s="11" t="s">
        <v>39</v>
      </c>
      <c r="J38" s="11">
        <v>24</v>
      </c>
      <c r="K38" s="11">
        <f t="shared" si="10"/>
        <v>3.3999999999999986</v>
      </c>
      <c r="L38" s="11"/>
      <c r="M38" s="11"/>
      <c r="N38" s="11"/>
      <c r="O38" s="11"/>
      <c r="P38" s="11">
        <f t="shared" ref="P38:P69" si="12">E38/5</f>
        <v>5.4799999999999995</v>
      </c>
      <c r="Q38" s="13"/>
      <c r="R38" s="13"/>
      <c r="S38" s="11"/>
      <c r="T38" s="11">
        <f t="shared" si="6"/>
        <v>-5</v>
      </c>
      <c r="U38" s="11">
        <f t="shared" si="7"/>
        <v>-5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/>
      <c r="AC38" s="11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347.32299999999998</v>
      </c>
      <c r="D39" s="1">
        <v>380.79399999999998</v>
      </c>
      <c r="E39" s="1">
        <v>409.483</v>
      </c>
      <c r="F39" s="1">
        <v>296.95100000000002</v>
      </c>
      <c r="G39" s="6">
        <v>1</v>
      </c>
      <c r="H39" s="1">
        <v>45</v>
      </c>
      <c r="I39" s="1" t="s">
        <v>34</v>
      </c>
      <c r="J39" s="1">
        <v>380.3</v>
      </c>
      <c r="K39" s="1">
        <f t="shared" si="10"/>
        <v>29.182999999999993</v>
      </c>
      <c r="L39" s="1"/>
      <c r="M39" s="1"/>
      <c r="N39" s="1"/>
      <c r="O39" s="1">
        <v>135.5204</v>
      </c>
      <c r="P39" s="1">
        <f t="shared" si="12"/>
        <v>81.896600000000007</v>
      </c>
      <c r="Q39" s="5">
        <f>10*P39-O39-N39-F39</f>
        <v>386.4946000000001</v>
      </c>
      <c r="R39" s="5"/>
      <c r="S39" s="1"/>
      <c r="T39" s="1">
        <f t="shared" si="6"/>
        <v>10</v>
      </c>
      <c r="U39" s="1">
        <f t="shared" si="7"/>
        <v>5.280700297692456</v>
      </c>
      <c r="V39" s="1">
        <v>70.855199999999996</v>
      </c>
      <c r="W39" s="1">
        <v>73.44919999999999</v>
      </c>
      <c r="X39" s="1">
        <v>71.661599999999993</v>
      </c>
      <c r="Y39" s="1">
        <v>67.367999999999995</v>
      </c>
      <c r="Z39" s="1">
        <v>60.906799999999997</v>
      </c>
      <c r="AA39" s="1">
        <v>51.706400000000002</v>
      </c>
      <c r="AB39" s="1"/>
      <c r="AC39" s="1">
        <f t="shared" si="13"/>
        <v>386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76</v>
      </c>
      <c r="B40" s="17" t="s">
        <v>38</v>
      </c>
      <c r="C40" s="17">
        <v>289</v>
      </c>
      <c r="D40" s="17"/>
      <c r="E40" s="17">
        <v>87</v>
      </c>
      <c r="F40" s="17">
        <v>178</v>
      </c>
      <c r="G40" s="18">
        <v>0</v>
      </c>
      <c r="H40" s="17">
        <v>45</v>
      </c>
      <c r="I40" s="17" t="s">
        <v>34</v>
      </c>
      <c r="J40" s="17">
        <v>87</v>
      </c>
      <c r="K40" s="17">
        <f t="shared" si="10"/>
        <v>0</v>
      </c>
      <c r="L40" s="17"/>
      <c r="M40" s="17"/>
      <c r="N40" s="17"/>
      <c r="O40" s="17"/>
      <c r="P40" s="17">
        <f t="shared" si="12"/>
        <v>17.399999999999999</v>
      </c>
      <c r="Q40" s="19"/>
      <c r="R40" s="19"/>
      <c r="S40" s="17"/>
      <c r="T40" s="17">
        <f t="shared" si="6"/>
        <v>10.229885057471265</v>
      </c>
      <c r="U40" s="17">
        <f t="shared" si="7"/>
        <v>10.229885057471265</v>
      </c>
      <c r="V40" s="17">
        <v>18.8</v>
      </c>
      <c r="W40" s="17">
        <v>18.8</v>
      </c>
      <c r="X40" s="17">
        <v>12.4</v>
      </c>
      <c r="Y40" s="17">
        <v>11</v>
      </c>
      <c r="Z40" s="17">
        <v>5.4</v>
      </c>
      <c r="AA40" s="17">
        <v>3.6</v>
      </c>
      <c r="AB40" s="14" t="s">
        <v>60</v>
      </c>
      <c r="AC40" s="17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38</v>
      </c>
      <c r="C41" s="1">
        <v>442.9</v>
      </c>
      <c r="D41" s="1">
        <v>696.1</v>
      </c>
      <c r="E41" s="1">
        <v>433</v>
      </c>
      <c r="F41" s="1">
        <v>622</v>
      </c>
      <c r="G41" s="6">
        <v>0.35</v>
      </c>
      <c r="H41" s="1">
        <v>40</v>
      </c>
      <c r="I41" s="1" t="s">
        <v>34</v>
      </c>
      <c r="J41" s="1">
        <v>431</v>
      </c>
      <c r="K41" s="1">
        <f t="shared" si="10"/>
        <v>2</v>
      </c>
      <c r="L41" s="1"/>
      <c r="M41" s="1"/>
      <c r="N41" s="1"/>
      <c r="O41" s="1">
        <v>100</v>
      </c>
      <c r="P41" s="1">
        <f t="shared" si="12"/>
        <v>86.6</v>
      </c>
      <c r="Q41" s="5">
        <f t="shared" ref="Q41:Q48" si="14">10*P41-O41-N41-F41</f>
        <v>144</v>
      </c>
      <c r="R41" s="5"/>
      <c r="S41" s="1"/>
      <c r="T41" s="1">
        <f t="shared" si="6"/>
        <v>10</v>
      </c>
      <c r="U41" s="1">
        <f t="shared" si="7"/>
        <v>8.3371824480369519</v>
      </c>
      <c r="V41" s="1">
        <v>86.6</v>
      </c>
      <c r="W41" s="1">
        <v>90.2</v>
      </c>
      <c r="X41" s="1">
        <v>69.2</v>
      </c>
      <c r="Y41" s="1">
        <v>59.2</v>
      </c>
      <c r="Z41" s="1">
        <v>72</v>
      </c>
      <c r="AA41" s="1">
        <v>82</v>
      </c>
      <c r="AB41" s="1"/>
      <c r="AC41" s="1">
        <f t="shared" si="13"/>
        <v>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228.386</v>
      </c>
      <c r="D42" s="1">
        <v>72.349000000000004</v>
      </c>
      <c r="E42" s="1">
        <v>110.08499999999999</v>
      </c>
      <c r="F42" s="1">
        <v>186.37100000000001</v>
      </c>
      <c r="G42" s="6">
        <v>1</v>
      </c>
      <c r="H42" s="1">
        <v>40</v>
      </c>
      <c r="I42" s="1" t="s">
        <v>34</v>
      </c>
      <c r="J42" s="1">
        <v>216.80600000000001</v>
      </c>
      <c r="K42" s="1">
        <f t="shared" si="10"/>
        <v>-106.72100000000002</v>
      </c>
      <c r="L42" s="1"/>
      <c r="M42" s="1"/>
      <c r="N42" s="1"/>
      <c r="O42" s="1">
        <v>0</v>
      </c>
      <c r="P42" s="1">
        <f t="shared" si="12"/>
        <v>22.016999999999999</v>
      </c>
      <c r="Q42" s="5">
        <f t="shared" si="14"/>
        <v>33.798999999999978</v>
      </c>
      <c r="R42" s="5"/>
      <c r="S42" s="1"/>
      <c r="T42" s="1">
        <f t="shared" si="6"/>
        <v>10</v>
      </c>
      <c r="U42" s="1">
        <f t="shared" si="7"/>
        <v>8.4648680565017944</v>
      </c>
      <c r="V42" s="1">
        <v>14.0426</v>
      </c>
      <c r="W42" s="1">
        <v>22.255400000000002</v>
      </c>
      <c r="X42" s="1">
        <v>22.6738</v>
      </c>
      <c r="Y42" s="1">
        <v>14.021800000000001</v>
      </c>
      <c r="Z42" s="1">
        <v>12.093400000000001</v>
      </c>
      <c r="AA42" s="1">
        <v>14.1312</v>
      </c>
      <c r="AB42" s="1"/>
      <c r="AC42" s="1">
        <f t="shared" si="13"/>
        <v>34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38</v>
      </c>
      <c r="C43" s="1">
        <v>381</v>
      </c>
      <c r="D43" s="1">
        <v>552</v>
      </c>
      <c r="E43" s="1">
        <v>319</v>
      </c>
      <c r="F43" s="1">
        <v>536</v>
      </c>
      <c r="G43" s="6">
        <v>0.4</v>
      </c>
      <c r="H43" s="1">
        <v>40</v>
      </c>
      <c r="I43" s="1" t="s">
        <v>34</v>
      </c>
      <c r="J43" s="1">
        <v>329</v>
      </c>
      <c r="K43" s="1">
        <f t="shared" si="10"/>
        <v>-10</v>
      </c>
      <c r="L43" s="1"/>
      <c r="M43" s="1"/>
      <c r="N43" s="1"/>
      <c r="O43" s="1">
        <v>0</v>
      </c>
      <c r="P43" s="1">
        <f t="shared" si="12"/>
        <v>63.8</v>
      </c>
      <c r="Q43" s="5">
        <f t="shared" si="14"/>
        <v>102</v>
      </c>
      <c r="R43" s="5"/>
      <c r="S43" s="1"/>
      <c r="T43" s="1">
        <f t="shared" si="6"/>
        <v>10</v>
      </c>
      <c r="U43" s="1">
        <f t="shared" si="7"/>
        <v>8.4012539184952981</v>
      </c>
      <c r="V43" s="1">
        <v>62.6</v>
      </c>
      <c r="W43" s="1">
        <v>74.400000000000006</v>
      </c>
      <c r="X43" s="1">
        <v>95.2</v>
      </c>
      <c r="Y43" s="1">
        <v>67.400000000000006</v>
      </c>
      <c r="Z43" s="1">
        <v>60</v>
      </c>
      <c r="AA43" s="1">
        <v>63.4</v>
      </c>
      <c r="AB43" s="1"/>
      <c r="AC43" s="1">
        <f t="shared" si="13"/>
        <v>41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38</v>
      </c>
      <c r="C44" s="1">
        <v>765</v>
      </c>
      <c r="D44" s="1">
        <v>690</v>
      </c>
      <c r="E44" s="1">
        <v>519</v>
      </c>
      <c r="F44" s="1">
        <v>806</v>
      </c>
      <c r="G44" s="6">
        <v>0.4</v>
      </c>
      <c r="H44" s="1">
        <v>45</v>
      </c>
      <c r="I44" s="1" t="s">
        <v>34</v>
      </c>
      <c r="J44" s="1">
        <v>525</v>
      </c>
      <c r="K44" s="1">
        <f t="shared" si="10"/>
        <v>-6</v>
      </c>
      <c r="L44" s="1"/>
      <c r="M44" s="1"/>
      <c r="N44" s="1"/>
      <c r="O44" s="1">
        <v>0</v>
      </c>
      <c r="P44" s="1">
        <f t="shared" si="12"/>
        <v>103.8</v>
      </c>
      <c r="Q44" s="5">
        <f t="shared" si="14"/>
        <v>232</v>
      </c>
      <c r="R44" s="5"/>
      <c r="S44" s="1"/>
      <c r="T44" s="1">
        <f t="shared" si="6"/>
        <v>10</v>
      </c>
      <c r="U44" s="1">
        <f t="shared" si="7"/>
        <v>7.764932562620424</v>
      </c>
      <c r="V44" s="1">
        <v>102.6</v>
      </c>
      <c r="W44" s="1">
        <v>123.6</v>
      </c>
      <c r="X44" s="1">
        <v>153</v>
      </c>
      <c r="Y44" s="1">
        <v>125</v>
      </c>
      <c r="Z44" s="1">
        <v>123</v>
      </c>
      <c r="AA44" s="1">
        <v>119.6</v>
      </c>
      <c r="AB44" s="1" t="s">
        <v>42</v>
      </c>
      <c r="AC44" s="1">
        <f t="shared" si="13"/>
        <v>93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33</v>
      </c>
      <c r="C45" s="1">
        <v>204.208</v>
      </c>
      <c r="D45" s="1">
        <v>102.952</v>
      </c>
      <c r="E45" s="1">
        <v>87.004000000000005</v>
      </c>
      <c r="F45" s="1">
        <v>205.16900000000001</v>
      </c>
      <c r="G45" s="6">
        <v>1</v>
      </c>
      <c r="H45" s="1">
        <v>40</v>
      </c>
      <c r="I45" s="1" t="s">
        <v>34</v>
      </c>
      <c r="J45" s="1">
        <v>96.6</v>
      </c>
      <c r="K45" s="1">
        <f t="shared" si="10"/>
        <v>-9.5959999999999894</v>
      </c>
      <c r="L45" s="1"/>
      <c r="M45" s="1"/>
      <c r="N45" s="1"/>
      <c r="O45" s="1">
        <v>70</v>
      </c>
      <c r="P45" s="1">
        <f t="shared" si="12"/>
        <v>17.4008</v>
      </c>
      <c r="Q45" s="5"/>
      <c r="R45" s="5"/>
      <c r="S45" s="1"/>
      <c r="T45" s="1">
        <f t="shared" si="6"/>
        <v>15.813583283527192</v>
      </c>
      <c r="U45" s="1">
        <f t="shared" si="7"/>
        <v>15.813583283527192</v>
      </c>
      <c r="V45" s="1">
        <v>25.751200000000001</v>
      </c>
      <c r="W45" s="1">
        <v>26.460799999999999</v>
      </c>
      <c r="X45" s="1">
        <v>13.403600000000001</v>
      </c>
      <c r="Y45" s="1">
        <v>11.960800000000001</v>
      </c>
      <c r="Z45" s="1">
        <v>17.5382</v>
      </c>
      <c r="AA45" s="1">
        <v>14.945</v>
      </c>
      <c r="AB45" s="15" t="s">
        <v>85</v>
      </c>
      <c r="AC45" s="1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38</v>
      </c>
      <c r="C46" s="1">
        <v>702</v>
      </c>
      <c r="D46" s="1">
        <v>780</v>
      </c>
      <c r="E46" s="1">
        <v>499</v>
      </c>
      <c r="F46" s="1">
        <v>836</v>
      </c>
      <c r="G46" s="6">
        <v>0.35</v>
      </c>
      <c r="H46" s="1">
        <v>40</v>
      </c>
      <c r="I46" s="1" t="s">
        <v>34</v>
      </c>
      <c r="J46" s="1">
        <v>500</v>
      </c>
      <c r="K46" s="1">
        <f t="shared" si="10"/>
        <v>-1</v>
      </c>
      <c r="L46" s="1"/>
      <c r="M46" s="1"/>
      <c r="N46" s="1"/>
      <c r="O46" s="1">
        <v>100</v>
      </c>
      <c r="P46" s="1">
        <f t="shared" si="12"/>
        <v>99.8</v>
      </c>
      <c r="Q46" s="5">
        <f t="shared" si="14"/>
        <v>62</v>
      </c>
      <c r="R46" s="5"/>
      <c r="S46" s="1"/>
      <c r="T46" s="1">
        <f t="shared" si="6"/>
        <v>10</v>
      </c>
      <c r="U46" s="1">
        <f t="shared" si="7"/>
        <v>9.3787575150300597</v>
      </c>
      <c r="V46" s="1">
        <v>111.2</v>
      </c>
      <c r="W46" s="1">
        <v>114.2</v>
      </c>
      <c r="X46" s="1">
        <v>97</v>
      </c>
      <c r="Y46" s="1">
        <v>86.4</v>
      </c>
      <c r="Z46" s="1">
        <v>83</v>
      </c>
      <c r="AA46" s="1">
        <v>85.4</v>
      </c>
      <c r="AB46" s="1" t="s">
        <v>42</v>
      </c>
      <c r="AC46" s="1">
        <f t="shared" si="13"/>
        <v>22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38</v>
      </c>
      <c r="C47" s="1">
        <v>338</v>
      </c>
      <c r="D47" s="1">
        <v>654</v>
      </c>
      <c r="E47" s="1">
        <v>460</v>
      </c>
      <c r="F47" s="1">
        <v>442</v>
      </c>
      <c r="G47" s="6">
        <v>0.4</v>
      </c>
      <c r="H47" s="1">
        <v>40</v>
      </c>
      <c r="I47" s="1" t="s">
        <v>34</v>
      </c>
      <c r="J47" s="1">
        <v>465</v>
      </c>
      <c r="K47" s="1">
        <f t="shared" si="10"/>
        <v>-5</v>
      </c>
      <c r="L47" s="1"/>
      <c r="M47" s="1"/>
      <c r="N47" s="1"/>
      <c r="O47" s="1">
        <v>0</v>
      </c>
      <c r="P47" s="1">
        <f t="shared" si="12"/>
        <v>92</v>
      </c>
      <c r="Q47" s="5">
        <f t="shared" si="14"/>
        <v>478</v>
      </c>
      <c r="R47" s="5"/>
      <c r="S47" s="1"/>
      <c r="T47" s="1">
        <f t="shared" si="6"/>
        <v>10</v>
      </c>
      <c r="U47" s="1">
        <f t="shared" si="7"/>
        <v>4.8043478260869561</v>
      </c>
      <c r="V47" s="1">
        <v>73.2</v>
      </c>
      <c r="W47" s="1">
        <v>89.6</v>
      </c>
      <c r="X47" s="1">
        <v>80</v>
      </c>
      <c r="Y47" s="1">
        <v>67.599999999999994</v>
      </c>
      <c r="Z47" s="1">
        <v>74.599999999999994</v>
      </c>
      <c r="AA47" s="1">
        <v>76.400000000000006</v>
      </c>
      <c r="AB47" s="1" t="s">
        <v>42</v>
      </c>
      <c r="AC47" s="1">
        <f t="shared" si="13"/>
        <v>191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33</v>
      </c>
      <c r="C48" s="1">
        <v>441.31400000000002</v>
      </c>
      <c r="D48" s="1"/>
      <c r="E48" s="1">
        <v>263.25200000000001</v>
      </c>
      <c r="F48" s="1">
        <v>126.887</v>
      </c>
      <c r="G48" s="6">
        <v>1</v>
      </c>
      <c r="H48" s="1">
        <v>50</v>
      </c>
      <c r="I48" s="1" t="s">
        <v>34</v>
      </c>
      <c r="J48" s="1">
        <v>253.2</v>
      </c>
      <c r="K48" s="1">
        <f t="shared" si="10"/>
        <v>10.052000000000021</v>
      </c>
      <c r="L48" s="1"/>
      <c r="M48" s="1"/>
      <c r="N48" s="1"/>
      <c r="O48" s="1">
        <v>48.699599999999982</v>
      </c>
      <c r="P48" s="1">
        <f t="shared" si="12"/>
        <v>52.650400000000005</v>
      </c>
      <c r="Q48" s="5">
        <f t="shared" si="14"/>
        <v>350.91740000000004</v>
      </c>
      <c r="R48" s="5"/>
      <c r="S48" s="1"/>
      <c r="T48" s="1">
        <f t="shared" si="6"/>
        <v>10</v>
      </c>
      <c r="U48" s="1">
        <f t="shared" si="7"/>
        <v>3.3349528208712558</v>
      </c>
      <c r="V48" s="1">
        <v>36.7286</v>
      </c>
      <c r="W48" s="1">
        <v>40.214199999999998</v>
      </c>
      <c r="X48" s="1">
        <v>30.665400000000002</v>
      </c>
      <c r="Y48" s="1">
        <v>23.6738</v>
      </c>
      <c r="Z48" s="1">
        <v>46.491799999999998</v>
      </c>
      <c r="AA48" s="1">
        <v>53.363599999999998</v>
      </c>
      <c r="AB48" s="1" t="s">
        <v>85</v>
      </c>
      <c r="AC48" s="1">
        <f t="shared" si="13"/>
        <v>351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1278.838</v>
      </c>
      <c r="D49" s="1">
        <v>621.45100000000002</v>
      </c>
      <c r="E49" s="1">
        <v>991.17399999999998</v>
      </c>
      <c r="F49" s="1">
        <v>796.90700000000004</v>
      </c>
      <c r="G49" s="6">
        <v>1</v>
      </c>
      <c r="H49" s="1">
        <v>50</v>
      </c>
      <c r="I49" s="1" t="s">
        <v>34</v>
      </c>
      <c r="J49" s="1">
        <v>940.4</v>
      </c>
      <c r="K49" s="1">
        <f t="shared" si="10"/>
        <v>50.774000000000001</v>
      </c>
      <c r="L49" s="1"/>
      <c r="M49" s="1"/>
      <c r="N49" s="1">
        <v>300</v>
      </c>
      <c r="O49" s="1">
        <v>0</v>
      </c>
      <c r="P49" s="1">
        <f t="shared" si="12"/>
        <v>198.23480000000001</v>
      </c>
      <c r="Q49" s="5">
        <f>8*P49-O49-N49-F49</f>
        <v>488.97140000000002</v>
      </c>
      <c r="R49" s="5"/>
      <c r="S49" s="1"/>
      <c r="T49" s="1">
        <f t="shared" si="6"/>
        <v>8</v>
      </c>
      <c r="U49" s="1">
        <f t="shared" si="7"/>
        <v>5.5333725460918073</v>
      </c>
      <c r="V49" s="1">
        <v>179.13079999999999</v>
      </c>
      <c r="W49" s="1">
        <v>207.9616</v>
      </c>
      <c r="X49" s="1">
        <v>192.685</v>
      </c>
      <c r="Y49" s="1">
        <v>175.477</v>
      </c>
      <c r="Z49" s="1">
        <v>197.35</v>
      </c>
      <c r="AA49" s="1">
        <v>161.84719999999999</v>
      </c>
      <c r="AB49" s="21" t="s">
        <v>50</v>
      </c>
      <c r="AC49" s="1">
        <f t="shared" si="13"/>
        <v>489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7" t="s">
        <v>87</v>
      </c>
      <c r="B50" s="17" t="s">
        <v>33</v>
      </c>
      <c r="C50" s="17"/>
      <c r="D50" s="17"/>
      <c r="E50" s="17"/>
      <c r="F50" s="17"/>
      <c r="G50" s="18">
        <v>0</v>
      </c>
      <c r="H50" s="17">
        <v>40</v>
      </c>
      <c r="I50" s="17" t="s">
        <v>34</v>
      </c>
      <c r="J50" s="17"/>
      <c r="K50" s="17">
        <f t="shared" si="10"/>
        <v>0</v>
      </c>
      <c r="L50" s="17"/>
      <c r="M50" s="17"/>
      <c r="N50" s="17"/>
      <c r="O50" s="17"/>
      <c r="P50" s="17">
        <f t="shared" si="12"/>
        <v>0</v>
      </c>
      <c r="Q50" s="19"/>
      <c r="R50" s="19"/>
      <c r="S50" s="17"/>
      <c r="T50" s="17" t="e">
        <f t="shared" si="6"/>
        <v>#DIV/0!</v>
      </c>
      <c r="U50" s="17" t="e">
        <f t="shared" si="7"/>
        <v>#DIV/0!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 t="s">
        <v>47</v>
      </c>
      <c r="AC50" s="17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38</v>
      </c>
      <c r="C51" s="1">
        <v>374</v>
      </c>
      <c r="D51" s="1"/>
      <c r="E51" s="1">
        <v>98</v>
      </c>
      <c r="F51" s="1">
        <v>244</v>
      </c>
      <c r="G51" s="6">
        <v>0.45</v>
      </c>
      <c r="H51" s="1">
        <v>50</v>
      </c>
      <c r="I51" s="1" t="s">
        <v>34</v>
      </c>
      <c r="J51" s="1">
        <v>99</v>
      </c>
      <c r="K51" s="1">
        <f t="shared" si="10"/>
        <v>-1</v>
      </c>
      <c r="L51" s="1"/>
      <c r="M51" s="1"/>
      <c r="N51" s="1"/>
      <c r="O51" s="1">
        <v>0</v>
      </c>
      <c r="P51" s="1">
        <f t="shared" si="12"/>
        <v>19.600000000000001</v>
      </c>
      <c r="Q51" s="5"/>
      <c r="R51" s="5"/>
      <c r="S51" s="1"/>
      <c r="T51" s="1">
        <f t="shared" si="6"/>
        <v>12.448979591836734</v>
      </c>
      <c r="U51" s="1">
        <f t="shared" si="7"/>
        <v>12.448979591836734</v>
      </c>
      <c r="V51" s="1">
        <v>22.8</v>
      </c>
      <c r="W51" s="1">
        <v>23.8</v>
      </c>
      <c r="X51" s="1">
        <v>26.340800000000002</v>
      </c>
      <c r="Y51" s="1">
        <v>23</v>
      </c>
      <c r="Z51" s="1">
        <v>20.2</v>
      </c>
      <c r="AA51" s="1">
        <v>19.600000000000001</v>
      </c>
      <c r="AB51" s="14" t="s">
        <v>89</v>
      </c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90</v>
      </c>
      <c r="B52" s="17" t="s">
        <v>33</v>
      </c>
      <c r="C52" s="17">
        <v>8.234</v>
      </c>
      <c r="D52" s="17">
        <v>0.92400000000000004</v>
      </c>
      <c r="E52" s="17">
        <v>7.8490000000000002</v>
      </c>
      <c r="F52" s="17"/>
      <c r="G52" s="18">
        <v>0</v>
      </c>
      <c r="H52" s="17">
        <v>40</v>
      </c>
      <c r="I52" s="17" t="s">
        <v>34</v>
      </c>
      <c r="J52" s="17">
        <v>6.8</v>
      </c>
      <c r="K52" s="17">
        <f t="shared" si="10"/>
        <v>1.0490000000000004</v>
      </c>
      <c r="L52" s="17"/>
      <c r="M52" s="17"/>
      <c r="N52" s="17"/>
      <c r="O52" s="17"/>
      <c r="P52" s="17">
        <f t="shared" si="12"/>
        <v>1.5698000000000001</v>
      </c>
      <c r="Q52" s="19"/>
      <c r="R52" s="19"/>
      <c r="S52" s="17"/>
      <c r="T52" s="17">
        <f t="shared" si="6"/>
        <v>0</v>
      </c>
      <c r="U52" s="17">
        <f t="shared" si="7"/>
        <v>0</v>
      </c>
      <c r="V52" s="17">
        <v>3.3807999999999998</v>
      </c>
      <c r="W52" s="17">
        <v>3.9068000000000001</v>
      </c>
      <c r="X52" s="17">
        <v>0.78760000000000008</v>
      </c>
      <c r="Y52" s="17">
        <v>0.96660000000000001</v>
      </c>
      <c r="Z52" s="17">
        <v>0.70499999999999996</v>
      </c>
      <c r="AA52" s="17">
        <v>0</v>
      </c>
      <c r="AB52" s="17" t="s">
        <v>47</v>
      </c>
      <c r="AC52" s="17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38</v>
      </c>
      <c r="C53" s="1">
        <v>109</v>
      </c>
      <c r="D53" s="1">
        <v>114</v>
      </c>
      <c r="E53" s="1">
        <v>49</v>
      </c>
      <c r="F53" s="1">
        <v>140</v>
      </c>
      <c r="G53" s="6">
        <v>0.4</v>
      </c>
      <c r="H53" s="1">
        <v>40</v>
      </c>
      <c r="I53" s="1" t="s">
        <v>34</v>
      </c>
      <c r="J53" s="1">
        <v>65</v>
      </c>
      <c r="K53" s="1">
        <f t="shared" si="10"/>
        <v>-16</v>
      </c>
      <c r="L53" s="1"/>
      <c r="M53" s="1"/>
      <c r="N53" s="1"/>
      <c r="O53" s="1">
        <v>28.80000000000004</v>
      </c>
      <c r="P53" s="1">
        <f t="shared" si="12"/>
        <v>9.8000000000000007</v>
      </c>
      <c r="Q53" s="5"/>
      <c r="R53" s="5"/>
      <c r="S53" s="1"/>
      <c r="T53" s="1">
        <f t="shared" si="6"/>
        <v>17.22448979591837</v>
      </c>
      <c r="U53" s="1">
        <f t="shared" si="7"/>
        <v>17.22448979591837</v>
      </c>
      <c r="V53" s="1">
        <v>18.600000000000001</v>
      </c>
      <c r="W53" s="1">
        <v>19</v>
      </c>
      <c r="X53" s="1">
        <v>16</v>
      </c>
      <c r="Y53" s="1">
        <v>15.4</v>
      </c>
      <c r="Z53" s="1">
        <v>19.399999999999999</v>
      </c>
      <c r="AA53" s="1">
        <v>22</v>
      </c>
      <c r="AB53" s="15" t="s">
        <v>85</v>
      </c>
      <c r="AC53" s="1">
        <f t="shared" si="13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38</v>
      </c>
      <c r="C54" s="1">
        <v>136</v>
      </c>
      <c r="D54" s="1">
        <v>30</v>
      </c>
      <c r="E54" s="1">
        <v>76</v>
      </c>
      <c r="F54" s="1">
        <v>64</v>
      </c>
      <c r="G54" s="6">
        <v>0.4</v>
      </c>
      <c r="H54" s="1">
        <v>40</v>
      </c>
      <c r="I54" s="1" t="s">
        <v>34</v>
      </c>
      <c r="J54" s="1">
        <v>91</v>
      </c>
      <c r="K54" s="1">
        <f t="shared" si="10"/>
        <v>-15</v>
      </c>
      <c r="L54" s="1"/>
      <c r="M54" s="1"/>
      <c r="N54" s="1"/>
      <c r="O54" s="1">
        <v>68</v>
      </c>
      <c r="P54" s="1">
        <f t="shared" si="12"/>
        <v>15.2</v>
      </c>
      <c r="Q54" s="5">
        <f t="shared" ref="Q54:Q57" si="15">10*P54-O54-N54-F54</f>
        <v>20</v>
      </c>
      <c r="R54" s="5"/>
      <c r="S54" s="1"/>
      <c r="T54" s="1">
        <f t="shared" si="6"/>
        <v>10</v>
      </c>
      <c r="U54" s="1">
        <f t="shared" si="7"/>
        <v>8.6842105263157894</v>
      </c>
      <c r="V54" s="1">
        <v>17</v>
      </c>
      <c r="W54" s="1">
        <v>14.4</v>
      </c>
      <c r="X54" s="1">
        <v>15.4</v>
      </c>
      <c r="Y54" s="1">
        <v>17.8</v>
      </c>
      <c r="Z54" s="1">
        <v>20.6</v>
      </c>
      <c r="AA54" s="1">
        <v>21.6</v>
      </c>
      <c r="AB54" s="1"/>
      <c r="AC54" s="1">
        <f t="shared" si="13"/>
        <v>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348.94</v>
      </c>
      <c r="D55" s="1"/>
      <c r="E55" s="1">
        <v>147.72900000000001</v>
      </c>
      <c r="F55" s="1">
        <v>167.44399999999999</v>
      </c>
      <c r="G55" s="6">
        <v>1</v>
      </c>
      <c r="H55" s="1">
        <v>50</v>
      </c>
      <c r="I55" s="1" t="s">
        <v>34</v>
      </c>
      <c r="J55" s="1">
        <v>141.4</v>
      </c>
      <c r="K55" s="1">
        <f t="shared" si="10"/>
        <v>6.3290000000000077</v>
      </c>
      <c r="L55" s="1"/>
      <c r="M55" s="1"/>
      <c r="N55" s="1"/>
      <c r="O55" s="1">
        <v>0</v>
      </c>
      <c r="P55" s="1">
        <f t="shared" si="12"/>
        <v>29.545800000000003</v>
      </c>
      <c r="Q55" s="5">
        <f t="shared" si="15"/>
        <v>128.01400000000004</v>
      </c>
      <c r="R55" s="5"/>
      <c r="S55" s="1"/>
      <c r="T55" s="1">
        <f t="shared" si="6"/>
        <v>10</v>
      </c>
      <c r="U55" s="1">
        <f t="shared" si="7"/>
        <v>5.667269121161044</v>
      </c>
      <c r="V55" s="1">
        <v>23.270800000000001</v>
      </c>
      <c r="W55" s="1">
        <v>26.769600000000001</v>
      </c>
      <c r="X55" s="1">
        <v>27.4376</v>
      </c>
      <c r="Y55" s="1">
        <v>23.612200000000001</v>
      </c>
      <c r="Z55" s="1">
        <v>21.749400000000001</v>
      </c>
      <c r="AA55" s="1">
        <v>23.3094</v>
      </c>
      <c r="AB55" s="1" t="s">
        <v>85</v>
      </c>
      <c r="AC55" s="1">
        <f t="shared" si="13"/>
        <v>128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1146.81</v>
      </c>
      <c r="D56" s="1">
        <v>418.58</v>
      </c>
      <c r="E56" s="1">
        <v>896.101</v>
      </c>
      <c r="F56" s="1">
        <v>521.649</v>
      </c>
      <c r="G56" s="6">
        <v>1</v>
      </c>
      <c r="H56" s="1">
        <v>50</v>
      </c>
      <c r="I56" s="1" t="s">
        <v>34</v>
      </c>
      <c r="J56" s="1">
        <v>818.61900000000003</v>
      </c>
      <c r="K56" s="1">
        <f t="shared" si="10"/>
        <v>77.481999999999971</v>
      </c>
      <c r="L56" s="1"/>
      <c r="M56" s="1"/>
      <c r="N56" s="1">
        <v>400</v>
      </c>
      <c r="O56" s="1">
        <v>0</v>
      </c>
      <c r="P56" s="1">
        <f t="shared" si="12"/>
        <v>179.22020000000001</v>
      </c>
      <c r="Q56" s="5">
        <f>8*P56-O56-N56-F56</f>
        <v>512.11260000000004</v>
      </c>
      <c r="R56" s="5"/>
      <c r="S56" s="1"/>
      <c r="T56" s="1">
        <f t="shared" si="6"/>
        <v>8</v>
      </c>
      <c r="U56" s="1">
        <f t="shared" si="7"/>
        <v>5.142550895490575</v>
      </c>
      <c r="V56" s="1">
        <v>169.09</v>
      </c>
      <c r="W56" s="1">
        <v>181.4632</v>
      </c>
      <c r="X56" s="1">
        <v>142.59559999999999</v>
      </c>
      <c r="Y56" s="1">
        <v>135.661</v>
      </c>
      <c r="Z56" s="1">
        <v>169.82079999999999</v>
      </c>
      <c r="AA56" s="1">
        <v>150.49180000000001</v>
      </c>
      <c r="AB56" s="21" t="s">
        <v>50</v>
      </c>
      <c r="AC56" s="1">
        <f t="shared" si="13"/>
        <v>512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91.405000000000001</v>
      </c>
      <c r="D57" s="1">
        <v>163.80799999999999</v>
      </c>
      <c r="E57" s="1">
        <v>118.64700000000001</v>
      </c>
      <c r="F57" s="1">
        <v>121.337</v>
      </c>
      <c r="G57" s="6">
        <v>1</v>
      </c>
      <c r="H57" s="1">
        <v>50</v>
      </c>
      <c r="I57" s="1" t="s">
        <v>34</v>
      </c>
      <c r="J57" s="1">
        <v>112.712</v>
      </c>
      <c r="K57" s="1">
        <f t="shared" si="10"/>
        <v>5.9350000000000023</v>
      </c>
      <c r="L57" s="1"/>
      <c r="M57" s="1"/>
      <c r="N57" s="1"/>
      <c r="O57" s="1">
        <v>66.400600000000011</v>
      </c>
      <c r="P57" s="1">
        <f t="shared" si="12"/>
        <v>23.729400000000002</v>
      </c>
      <c r="Q57" s="5">
        <f t="shared" si="15"/>
        <v>49.556399999999982</v>
      </c>
      <c r="R57" s="5"/>
      <c r="S57" s="1"/>
      <c r="T57" s="1">
        <f t="shared" si="6"/>
        <v>9.9999999999999982</v>
      </c>
      <c r="U57" s="1">
        <f t="shared" si="7"/>
        <v>7.9116033275177626</v>
      </c>
      <c r="V57" s="1">
        <v>26.435600000000001</v>
      </c>
      <c r="W57" s="1">
        <v>30.764199999999999</v>
      </c>
      <c r="X57" s="1">
        <v>27.675599999999999</v>
      </c>
      <c r="Y57" s="1">
        <v>24.055399999999999</v>
      </c>
      <c r="Z57" s="1">
        <v>7.5726000000000004</v>
      </c>
      <c r="AA57" s="1">
        <v>6.0564</v>
      </c>
      <c r="AB57" s="1"/>
      <c r="AC57" s="1">
        <f t="shared" si="13"/>
        <v>50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96</v>
      </c>
      <c r="B58" s="11" t="s">
        <v>38</v>
      </c>
      <c r="C58" s="11">
        <v>290</v>
      </c>
      <c r="D58" s="11"/>
      <c r="E58" s="11">
        <v>36</v>
      </c>
      <c r="F58" s="11">
        <v>244</v>
      </c>
      <c r="G58" s="12">
        <v>0</v>
      </c>
      <c r="H58" s="11">
        <v>50</v>
      </c>
      <c r="I58" s="11" t="s">
        <v>39</v>
      </c>
      <c r="J58" s="11">
        <v>36</v>
      </c>
      <c r="K58" s="11">
        <f t="shared" si="10"/>
        <v>0</v>
      </c>
      <c r="L58" s="11"/>
      <c r="M58" s="11"/>
      <c r="N58" s="11"/>
      <c r="O58" s="11"/>
      <c r="P58" s="11">
        <f t="shared" si="12"/>
        <v>7.2</v>
      </c>
      <c r="Q58" s="13"/>
      <c r="R58" s="13"/>
      <c r="S58" s="11"/>
      <c r="T58" s="11">
        <f t="shared" si="6"/>
        <v>33.888888888888886</v>
      </c>
      <c r="U58" s="11">
        <f t="shared" si="7"/>
        <v>33.888888888888886</v>
      </c>
      <c r="V58" s="11">
        <v>5.2</v>
      </c>
      <c r="W58" s="11">
        <v>4.5999999999999996</v>
      </c>
      <c r="X58" s="11">
        <v>1.2</v>
      </c>
      <c r="Y58" s="11">
        <v>0.6</v>
      </c>
      <c r="Z58" s="11">
        <v>0</v>
      </c>
      <c r="AA58" s="11">
        <v>0</v>
      </c>
      <c r="AB58" s="15" t="s">
        <v>144</v>
      </c>
      <c r="AC58" s="1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38</v>
      </c>
      <c r="C59" s="1">
        <v>275.83600000000001</v>
      </c>
      <c r="D59" s="1"/>
      <c r="E59" s="1">
        <v>185</v>
      </c>
      <c r="F59" s="1">
        <v>55.835999999999999</v>
      </c>
      <c r="G59" s="6">
        <v>0.4</v>
      </c>
      <c r="H59" s="1">
        <v>50</v>
      </c>
      <c r="I59" s="1" t="s">
        <v>34</v>
      </c>
      <c r="J59" s="1">
        <v>187</v>
      </c>
      <c r="K59" s="1">
        <f t="shared" si="10"/>
        <v>-2</v>
      </c>
      <c r="L59" s="1"/>
      <c r="M59" s="1"/>
      <c r="N59" s="1"/>
      <c r="O59" s="1">
        <v>95.449199999999905</v>
      </c>
      <c r="P59" s="1">
        <f t="shared" si="12"/>
        <v>37</v>
      </c>
      <c r="Q59" s="5">
        <f t="shared" ref="Q59:Q63" si="16">10*P59-O59-N59-F59</f>
        <v>218.71480000000008</v>
      </c>
      <c r="R59" s="5"/>
      <c r="S59" s="1"/>
      <c r="T59" s="1">
        <f t="shared" si="6"/>
        <v>10</v>
      </c>
      <c r="U59" s="1">
        <f t="shared" si="7"/>
        <v>4.0887891891891872</v>
      </c>
      <c r="V59" s="1">
        <v>41.032799999999988</v>
      </c>
      <c r="W59" s="1">
        <v>40.832799999999999</v>
      </c>
      <c r="X59" s="1">
        <v>35.6</v>
      </c>
      <c r="Y59" s="1">
        <v>43.2</v>
      </c>
      <c r="Z59" s="1">
        <v>38.200000000000003</v>
      </c>
      <c r="AA59" s="1">
        <v>29.4</v>
      </c>
      <c r="AB59" s="1"/>
      <c r="AC59" s="1">
        <f t="shared" si="13"/>
        <v>87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38</v>
      </c>
      <c r="C60" s="1">
        <v>730</v>
      </c>
      <c r="D60" s="1">
        <v>702</v>
      </c>
      <c r="E60" s="1">
        <v>613</v>
      </c>
      <c r="F60" s="1">
        <v>692</v>
      </c>
      <c r="G60" s="6">
        <v>0.4</v>
      </c>
      <c r="H60" s="1">
        <v>40</v>
      </c>
      <c r="I60" s="1" t="s">
        <v>34</v>
      </c>
      <c r="J60" s="1">
        <v>620</v>
      </c>
      <c r="K60" s="1">
        <f t="shared" si="10"/>
        <v>-7</v>
      </c>
      <c r="L60" s="1"/>
      <c r="M60" s="1"/>
      <c r="N60" s="1"/>
      <c r="O60" s="1">
        <v>115.3000000000002</v>
      </c>
      <c r="P60" s="1">
        <f t="shared" si="12"/>
        <v>122.6</v>
      </c>
      <c r="Q60" s="5">
        <f t="shared" si="16"/>
        <v>418.69999999999982</v>
      </c>
      <c r="R60" s="5"/>
      <c r="S60" s="1"/>
      <c r="T60" s="1">
        <f t="shared" si="6"/>
        <v>10</v>
      </c>
      <c r="U60" s="1">
        <f t="shared" si="7"/>
        <v>6.5848287112561197</v>
      </c>
      <c r="V60" s="1">
        <v>118.4</v>
      </c>
      <c r="W60" s="1">
        <v>137.80000000000001</v>
      </c>
      <c r="X60" s="1">
        <v>129.4</v>
      </c>
      <c r="Y60" s="1">
        <v>120.4</v>
      </c>
      <c r="Z60" s="1">
        <v>144.19999999999999</v>
      </c>
      <c r="AA60" s="1">
        <v>129</v>
      </c>
      <c r="AB60" s="1"/>
      <c r="AC60" s="1">
        <f t="shared" si="13"/>
        <v>167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38</v>
      </c>
      <c r="C61" s="1">
        <v>583</v>
      </c>
      <c r="D61" s="1">
        <v>756</v>
      </c>
      <c r="E61" s="1">
        <v>597</v>
      </c>
      <c r="F61" s="1">
        <v>642</v>
      </c>
      <c r="G61" s="6">
        <v>0.4</v>
      </c>
      <c r="H61" s="1">
        <v>40</v>
      </c>
      <c r="I61" s="1" t="s">
        <v>34</v>
      </c>
      <c r="J61" s="1">
        <v>601</v>
      </c>
      <c r="K61" s="1">
        <f t="shared" ref="K61:K84" si="17">E61-J61</f>
        <v>-4</v>
      </c>
      <c r="L61" s="1"/>
      <c r="M61" s="1"/>
      <c r="N61" s="1"/>
      <c r="O61" s="1">
        <v>90.700000000000045</v>
      </c>
      <c r="P61" s="1">
        <f t="shared" si="12"/>
        <v>119.4</v>
      </c>
      <c r="Q61" s="5">
        <f t="shared" si="16"/>
        <v>461.29999999999995</v>
      </c>
      <c r="R61" s="5"/>
      <c r="S61" s="1"/>
      <c r="T61" s="1">
        <f t="shared" si="6"/>
        <v>10</v>
      </c>
      <c r="U61" s="1">
        <f t="shared" si="7"/>
        <v>6.1365159128978224</v>
      </c>
      <c r="V61" s="1">
        <v>112</v>
      </c>
      <c r="W61" s="1">
        <v>130.6</v>
      </c>
      <c r="X61" s="1">
        <v>110.6</v>
      </c>
      <c r="Y61" s="1">
        <v>99.2</v>
      </c>
      <c r="Z61" s="1">
        <v>123.6</v>
      </c>
      <c r="AA61" s="1">
        <v>112.4</v>
      </c>
      <c r="AB61" s="1"/>
      <c r="AC61" s="1">
        <f t="shared" si="13"/>
        <v>185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1040.9079999999999</v>
      </c>
      <c r="D62" s="1"/>
      <c r="E62" s="1">
        <v>455.62799999999999</v>
      </c>
      <c r="F62" s="1">
        <v>517.37199999999996</v>
      </c>
      <c r="G62" s="6">
        <v>1</v>
      </c>
      <c r="H62" s="1">
        <v>40</v>
      </c>
      <c r="I62" s="1" t="s">
        <v>34</v>
      </c>
      <c r="J62" s="1">
        <v>454.608</v>
      </c>
      <c r="K62" s="1">
        <f t="shared" si="17"/>
        <v>1.0199999999999818</v>
      </c>
      <c r="L62" s="1"/>
      <c r="M62" s="1"/>
      <c r="N62" s="1"/>
      <c r="O62" s="1">
        <v>0</v>
      </c>
      <c r="P62" s="1">
        <f t="shared" si="12"/>
        <v>91.125599999999991</v>
      </c>
      <c r="Q62" s="5">
        <f t="shared" si="16"/>
        <v>393.8839999999999</v>
      </c>
      <c r="R62" s="5"/>
      <c r="S62" s="1"/>
      <c r="T62" s="1">
        <f t="shared" si="6"/>
        <v>10</v>
      </c>
      <c r="U62" s="1">
        <f t="shared" si="7"/>
        <v>5.6775702985769092</v>
      </c>
      <c r="V62" s="1">
        <v>66.056799999999996</v>
      </c>
      <c r="W62" s="1">
        <v>55.044800000000002</v>
      </c>
      <c r="X62" s="1">
        <v>79.986199999999997</v>
      </c>
      <c r="Y62" s="1">
        <v>93.772599999999997</v>
      </c>
      <c r="Z62" s="1">
        <v>65.872199999999992</v>
      </c>
      <c r="AA62" s="1">
        <v>47.9816</v>
      </c>
      <c r="AB62" s="1"/>
      <c r="AC62" s="1">
        <f t="shared" si="13"/>
        <v>394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33</v>
      </c>
      <c r="C63" s="1">
        <v>544.303</v>
      </c>
      <c r="D63" s="1">
        <v>48.72</v>
      </c>
      <c r="E63" s="1">
        <v>245.00899999999999</v>
      </c>
      <c r="F63" s="1">
        <v>303.71600000000001</v>
      </c>
      <c r="G63" s="6">
        <v>1</v>
      </c>
      <c r="H63" s="1">
        <v>40</v>
      </c>
      <c r="I63" s="1" t="s">
        <v>34</v>
      </c>
      <c r="J63" s="1">
        <v>249.7</v>
      </c>
      <c r="K63" s="1">
        <f t="shared" si="17"/>
        <v>-4.6910000000000025</v>
      </c>
      <c r="L63" s="1"/>
      <c r="M63" s="1"/>
      <c r="N63" s="1"/>
      <c r="O63" s="1">
        <v>100</v>
      </c>
      <c r="P63" s="1">
        <f t="shared" si="12"/>
        <v>49.001799999999996</v>
      </c>
      <c r="Q63" s="5">
        <f t="shared" si="16"/>
        <v>86.301999999999964</v>
      </c>
      <c r="R63" s="5"/>
      <c r="S63" s="1"/>
      <c r="T63" s="1">
        <f t="shared" si="6"/>
        <v>10</v>
      </c>
      <c r="U63" s="1">
        <f t="shared" si="7"/>
        <v>8.2387993910427788</v>
      </c>
      <c r="V63" s="1">
        <v>50.190199999999997</v>
      </c>
      <c r="W63" s="1">
        <v>54.379800000000003</v>
      </c>
      <c r="X63" s="1">
        <v>41.665999999999997</v>
      </c>
      <c r="Y63" s="1">
        <v>47.418199999999999</v>
      </c>
      <c r="Z63" s="1">
        <v>43.047600000000003</v>
      </c>
      <c r="AA63" s="1">
        <v>20.748999999999999</v>
      </c>
      <c r="AB63" s="1"/>
      <c r="AC63" s="1">
        <f t="shared" si="13"/>
        <v>86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33</v>
      </c>
      <c r="C64" s="1"/>
      <c r="D64" s="1">
        <v>257.33300000000003</v>
      </c>
      <c r="E64" s="1"/>
      <c r="F64" s="1">
        <v>257.33300000000003</v>
      </c>
      <c r="G64" s="6">
        <v>1</v>
      </c>
      <c r="H64" s="1">
        <v>40</v>
      </c>
      <c r="I64" s="1" t="s">
        <v>34</v>
      </c>
      <c r="J64" s="1"/>
      <c r="K64" s="1">
        <f t="shared" si="17"/>
        <v>0</v>
      </c>
      <c r="L64" s="1"/>
      <c r="M64" s="1"/>
      <c r="N64" s="1"/>
      <c r="O64" s="1">
        <v>100</v>
      </c>
      <c r="P64" s="1">
        <f t="shared" si="12"/>
        <v>0</v>
      </c>
      <c r="Q64" s="5"/>
      <c r="R64" s="5"/>
      <c r="S64" s="1"/>
      <c r="T64" s="1" t="e">
        <f t="shared" si="6"/>
        <v>#DIV/0!</v>
      </c>
      <c r="U64" s="1" t="e">
        <f t="shared" si="7"/>
        <v>#DIV/0!</v>
      </c>
      <c r="V64" s="1">
        <v>0</v>
      </c>
      <c r="W64" s="1">
        <v>0</v>
      </c>
      <c r="X64" s="1">
        <v>14.6402</v>
      </c>
      <c r="Y64" s="1">
        <v>28.975000000000001</v>
      </c>
      <c r="Z64" s="1">
        <v>14.3348</v>
      </c>
      <c r="AA64" s="1">
        <v>0</v>
      </c>
      <c r="AB64" s="1" t="s">
        <v>103</v>
      </c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104</v>
      </c>
      <c r="B65" s="11" t="s">
        <v>33</v>
      </c>
      <c r="C65" s="11">
        <v>-2.5499999999999998</v>
      </c>
      <c r="D65" s="11">
        <v>5.1639999999999997</v>
      </c>
      <c r="E65" s="11">
        <v>2.6139999999999999</v>
      </c>
      <c r="F65" s="11"/>
      <c r="G65" s="12">
        <v>0</v>
      </c>
      <c r="H65" s="11" t="e">
        <v>#N/A</v>
      </c>
      <c r="I65" s="11" t="s">
        <v>39</v>
      </c>
      <c r="J65" s="11"/>
      <c r="K65" s="11">
        <f t="shared" si="17"/>
        <v>2.6139999999999999</v>
      </c>
      <c r="L65" s="11"/>
      <c r="M65" s="11"/>
      <c r="N65" s="11"/>
      <c r="O65" s="11"/>
      <c r="P65" s="11">
        <f t="shared" si="12"/>
        <v>0.52279999999999993</v>
      </c>
      <c r="Q65" s="13"/>
      <c r="R65" s="13"/>
      <c r="S65" s="11"/>
      <c r="T65" s="11">
        <f t="shared" si="6"/>
        <v>0</v>
      </c>
      <c r="U65" s="11">
        <f t="shared" si="7"/>
        <v>0</v>
      </c>
      <c r="V65" s="11">
        <v>1.0327999999999999</v>
      </c>
      <c r="W65" s="11">
        <v>0.51</v>
      </c>
      <c r="X65" s="11">
        <v>0</v>
      </c>
      <c r="Y65" s="11">
        <v>0</v>
      </c>
      <c r="Z65" s="11">
        <v>0</v>
      </c>
      <c r="AA65" s="11">
        <v>0</v>
      </c>
      <c r="AB65" s="11"/>
      <c r="AC65" s="1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33</v>
      </c>
      <c r="C66" s="1">
        <v>44.692999999999998</v>
      </c>
      <c r="D66" s="1">
        <v>112.91</v>
      </c>
      <c r="E66" s="1">
        <v>24.896000000000001</v>
      </c>
      <c r="F66" s="1">
        <v>109.634</v>
      </c>
      <c r="G66" s="6">
        <v>1</v>
      </c>
      <c r="H66" s="1">
        <v>30</v>
      </c>
      <c r="I66" s="1" t="s">
        <v>34</v>
      </c>
      <c r="J66" s="1">
        <v>87.2</v>
      </c>
      <c r="K66" s="1">
        <f t="shared" si="17"/>
        <v>-62.304000000000002</v>
      </c>
      <c r="L66" s="1"/>
      <c r="M66" s="1"/>
      <c r="N66" s="1"/>
      <c r="O66" s="1">
        <v>0</v>
      </c>
      <c r="P66" s="1">
        <f t="shared" si="12"/>
        <v>4.9792000000000005</v>
      </c>
      <c r="Q66" s="5">
        <v>40</v>
      </c>
      <c r="R66" s="5"/>
      <c r="S66" s="1"/>
      <c r="T66" s="1">
        <f t="shared" si="6"/>
        <v>30.051815552699228</v>
      </c>
      <c r="U66" s="1">
        <f t="shared" si="7"/>
        <v>22.018396529562981</v>
      </c>
      <c r="V66" s="1">
        <v>9.3672000000000004</v>
      </c>
      <c r="W66" s="1">
        <v>14.079000000000001</v>
      </c>
      <c r="X66" s="1">
        <v>12.0374</v>
      </c>
      <c r="Y66" s="1">
        <v>9.3903999999999996</v>
      </c>
      <c r="Z66" s="1">
        <v>7.2266000000000004</v>
      </c>
      <c r="AA66" s="1">
        <v>9.1248000000000005</v>
      </c>
      <c r="AB66" s="1"/>
      <c r="AC66" s="1">
        <f t="shared" si="13"/>
        <v>40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38</v>
      </c>
      <c r="C67" s="1">
        <v>132</v>
      </c>
      <c r="D67" s="1">
        <v>16</v>
      </c>
      <c r="E67" s="1">
        <v>23</v>
      </c>
      <c r="F67" s="1">
        <v>113</v>
      </c>
      <c r="G67" s="6">
        <v>0.6</v>
      </c>
      <c r="H67" s="1">
        <v>60</v>
      </c>
      <c r="I67" s="1" t="s">
        <v>34</v>
      </c>
      <c r="J67" s="1">
        <v>24</v>
      </c>
      <c r="K67" s="1">
        <f t="shared" si="17"/>
        <v>-1</v>
      </c>
      <c r="L67" s="1"/>
      <c r="M67" s="1"/>
      <c r="N67" s="1"/>
      <c r="O67" s="1">
        <v>0</v>
      </c>
      <c r="P67" s="1">
        <f t="shared" si="12"/>
        <v>4.5999999999999996</v>
      </c>
      <c r="Q67" s="5"/>
      <c r="R67" s="5"/>
      <c r="S67" s="1"/>
      <c r="T67" s="1">
        <f t="shared" si="6"/>
        <v>24.565217391304351</v>
      </c>
      <c r="U67" s="1">
        <f t="shared" si="7"/>
        <v>24.565217391304351</v>
      </c>
      <c r="V67" s="1">
        <v>8</v>
      </c>
      <c r="W67" s="1">
        <v>8</v>
      </c>
      <c r="X67" s="1">
        <v>9.1999999999999993</v>
      </c>
      <c r="Y67" s="1">
        <v>9.1999999999999993</v>
      </c>
      <c r="Z67" s="1">
        <v>8.4</v>
      </c>
      <c r="AA67" s="1">
        <v>9.6</v>
      </c>
      <c r="AB67" s="15" t="s">
        <v>147</v>
      </c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7" t="s">
        <v>107</v>
      </c>
      <c r="B68" s="17" t="s">
        <v>38</v>
      </c>
      <c r="C68" s="17"/>
      <c r="D68" s="17"/>
      <c r="E68" s="17"/>
      <c r="F68" s="17"/>
      <c r="G68" s="18">
        <v>0</v>
      </c>
      <c r="H68" s="17">
        <v>50</v>
      </c>
      <c r="I68" s="17" t="s">
        <v>34</v>
      </c>
      <c r="J68" s="17"/>
      <c r="K68" s="17">
        <f t="shared" si="17"/>
        <v>0</v>
      </c>
      <c r="L68" s="17"/>
      <c r="M68" s="17"/>
      <c r="N68" s="17"/>
      <c r="O68" s="17"/>
      <c r="P68" s="17">
        <f t="shared" si="12"/>
        <v>0</v>
      </c>
      <c r="Q68" s="19"/>
      <c r="R68" s="19"/>
      <c r="S68" s="17"/>
      <c r="T68" s="17" t="e">
        <f t="shared" si="6"/>
        <v>#DIV/0!</v>
      </c>
      <c r="U68" s="17" t="e">
        <f t="shared" si="7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 t="s">
        <v>47</v>
      </c>
      <c r="AC68" s="17">
        <f t="shared" si="1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108</v>
      </c>
      <c r="B69" s="17" t="s">
        <v>38</v>
      </c>
      <c r="C69" s="17">
        <v>405</v>
      </c>
      <c r="D69" s="17"/>
      <c r="E69" s="17">
        <v>44</v>
      </c>
      <c r="F69" s="17">
        <v>354</v>
      </c>
      <c r="G69" s="18">
        <v>0</v>
      </c>
      <c r="H69" s="17">
        <v>50</v>
      </c>
      <c r="I69" s="17" t="s">
        <v>34</v>
      </c>
      <c r="J69" s="17">
        <v>45</v>
      </c>
      <c r="K69" s="17">
        <f t="shared" si="17"/>
        <v>-1</v>
      </c>
      <c r="L69" s="17"/>
      <c r="M69" s="17"/>
      <c r="N69" s="17"/>
      <c r="O69" s="17"/>
      <c r="P69" s="17">
        <f t="shared" si="12"/>
        <v>8.8000000000000007</v>
      </c>
      <c r="Q69" s="19"/>
      <c r="R69" s="19"/>
      <c r="S69" s="17"/>
      <c r="T69" s="17">
        <f t="shared" si="6"/>
        <v>40.227272727272727</v>
      </c>
      <c r="U69" s="17">
        <f t="shared" si="7"/>
        <v>40.227272727272727</v>
      </c>
      <c r="V69" s="17">
        <v>6</v>
      </c>
      <c r="W69" s="17">
        <v>7</v>
      </c>
      <c r="X69" s="17">
        <v>7.6</v>
      </c>
      <c r="Y69" s="17">
        <v>5.4</v>
      </c>
      <c r="Z69" s="17">
        <v>0.4</v>
      </c>
      <c r="AA69" s="17">
        <v>0.6</v>
      </c>
      <c r="AB69" s="15" t="s">
        <v>146</v>
      </c>
      <c r="AC69" s="17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109</v>
      </c>
      <c r="B70" s="17" t="s">
        <v>38</v>
      </c>
      <c r="C70" s="17"/>
      <c r="D70" s="17"/>
      <c r="E70" s="17"/>
      <c r="F70" s="17"/>
      <c r="G70" s="18">
        <v>0</v>
      </c>
      <c r="H70" s="17">
        <v>30</v>
      </c>
      <c r="I70" s="17" t="s">
        <v>34</v>
      </c>
      <c r="J70" s="17"/>
      <c r="K70" s="17">
        <f t="shared" si="17"/>
        <v>0</v>
      </c>
      <c r="L70" s="17"/>
      <c r="M70" s="17"/>
      <c r="N70" s="17"/>
      <c r="O70" s="17"/>
      <c r="P70" s="17">
        <f t="shared" ref="P70:P94" si="18">E70/5</f>
        <v>0</v>
      </c>
      <c r="Q70" s="19"/>
      <c r="R70" s="19"/>
      <c r="S70" s="17"/>
      <c r="T70" s="17" t="e">
        <f t="shared" si="6"/>
        <v>#DIV/0!</v>
      </c>
      <c r="U70" s="17" t="e">
        <f t="shared" si="7"/>
        <v>#DIV/0!</v>
      </c>
      <c r="V70" s="17">
        <v>0</v>
      </c>
      <c r="W70" s="17">
        <v>0</v>
      </c>
      <c r="X70" s="17">
        <v>1.2</v>
      </c>
      <c r="Y70" s="17">
        <v>1.4</v>
      </c>
      <c r="Z70" s="17">
        <v>0.6</v>
      </c>
      <c r="AA70" s="17">
        <v>0.4</v>
      </c>
      <c r="AB70" s="17" t="s">
        <v>47</v>
      </c>
      <c r="AC70" s="17">
        <f t="shared" ref="AC70:AC100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38</v>
      </c>
      <c r="C71" s="1">
        <v>276</v>
      </c>
      <c r="D71" s="1"/>
      <c r="E71" s="1">
        <v>97</v>
      </c>
      <c r="F71" s="1">
        <v>134</v>
      </c>
      <c r="G71" s="6">
        <v>0.6</v>
      </c>
      <c r="H71" s="1">
        <v>55</v>
      </c>
      <c r="I71" s="1" t="s">
        <v>34</v>
      </c>
      <c r="J71" s="1">
        <v>97</v>
      </c>
      <c r="K71" s="1">
        <f t="shared" si="17"/>
        <v>0</v>
      </c>
      <c r="L71" s="1"/>
      <c r="M71" s="1"/>
      <c r="N71" s="1"/>
      <c r="O71" s="1">
        <v>19</v>
      </c>
      <c r="P71" s="1">
        <f t="shared" si="18"/>
        <v>19.399999999999999</v>
      </c>
      <c r="Q71" s="5">
        <f>10*P71-O71-N71-F71</f>
        <v>41</v>
      </c>
      <c r="R71" s="5"/>
      <c r="S71" s="1"/>
      <c r="T71" s="1">
        <f t="shared" ref="T71:T100" si="20">(F71+N71+O71+Q71)/P71</f>
        <v>10</v>
      </c>
      <c r="U71" s="1">
        <f t="shared" ref="U71:U100" si="21">(F71+N71+O71)/P71</f>
        <v>7.8865979381443303</v>
      </c>
      <c r="V71" s="1">
        <v>21</v>
      </c>
      <c r="W71" s="1">
        <v>20.2</v>
      </c>
      <c r="X71" s="1">
        <v>22.2</v>
      </c>
      <c r="Y71" s="1">
        <v>25</v>
      </c>
      <c r="Z71" s="1">
        <v>27.6</v>
      </c>
      <c r="AA71" s="1">
        <v>27.8</v>
      </c>
      <c r="AB71" s="1" t="s">
        <v>72</v>
      </c>
      <c r="AC71" s="1">
        <f t="shared" si="19"/>
        <v>25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111</v>
      </c>
      <c r="B72" s="17" t="s">
        <v>38</v>
      </c>
      <c r="C72" s="17">
        <v>114</v>
      </c>
      <c r="D72" s="17"/>
      <c r="E72" s="17">
        <v>2</v>
      </c>
      <c r="F72" s="17">
        <v>112</v>
      </c>
      <c r="G72" s="18">
        <v>0</v>
      </c>
      <c r="H72" s="17">
        <v>40</v>
      </c>
      <c r="I72" s="17" t="s">
        <v>34</v>
      </c>
      <c r="J72" s="17">
        <v>2</v>
      </c>
      <c r="K72" s="17">
        <f t="shared" si="17"/>
        <v>0</v>
      </c>
      <c r="L72" s="17"/>
      <c r="M72" s="17"/>
      <c r="N72" s="17"/>
      <c r="O72" s="17"/>
      <c r="P72" s="17">
        <f t="shared" si="18"/>
        <v>0.4</v>
      </c>
      <c r="Q72" s="19"/>
      <c r="R72" s="19"/>
      <c r="S72" s="17"/>
      <c r="T72" s="17">
        <f t="shared" si="20"/>
        <v>280</v>
      </c>
      <c r="U72" s="17">
        <f t="shared" si="21"/>
        <v>280</v>
      </c>
      <c r="V72" s="17">
        <v>0.4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5" t="s">
        <v>146</v>
      </c>
      <c r="AC72" s="17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38</v>
      </c>
      <c r="C73" s="1">
        <v>51</v>
      </c>
      <c r="D73" s="1">
        <v>120</v>
      </c>
      <c r="E73" s="1">
        <v>33</v>
      </c>
      <c r="F73" s="1">
        <v>123</v>
      </c>
      <c r="G73" s="6">
        <v>0.4</v>
      </c>
      <c r="H73" s="1">
        <v>50</v>
      </c>
      <c r="I73" s="1" t="s">
        <v>34</v>
      </c>
      <c r="J73" s="1">
        <v>36</v>
      </c>
      <c r="K73" s="1">
        <f t="shared" si="17"/>
        <v>-3</v>
      </c>
      <c r="L73" s="1"/>
      <c r="M73" s="1"/>
      <c r="N73" s="1"/>
      <c r="O73" s="1">
        <v>9.8000000000000114</v>
      </c>
      <c r="P73" s="1">
        <f t="shared" si="18"/>
        <v>6.6</v>
      </c>
      <c r="Q73" s="5"/>
      <c r="R73" s="5"/>
      <c r="S73" s="1"/>
      <c r="T73" s="1">
        <f t="shared" si="20"/>
        <v>20.121212121212125</v>
      </c>
      <c r="U73" s="1">
        <f t="shared" si="21"/>
        <v>20.121212121212125</v>
      </c>
      <c r="V73" s="1">
        <v>14.8</v>
      </c>
      <c r="W73" s="1">
        <v>15.8</v>
      </c>
      <c r="X73" s="1">
        <v>7.6</v>
      </c>
      <c r="Y73" s="1">
        <v>8</v>
      </c>
      <c r="Z73" s="1">
        <v>11.8</v>
      </c>
      <c r="AA73" s="1">
        <v>11.8</v>
      </c>
      <c r="AB73" s="14" t="s">
        <v>89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113</v>
      </c>
      <c r="B74" s="1" t="s">
        <v>38</v>
      </c>
      <c r="C74" s="1"/>
      <c r="D74" s="1"/>
      <c r="E74" s="1">
        <v>-2</v>
      </c>
      <c r="F74" s="1"/>
      <c r="G74" s="6">
        <v>0.11</v>
      </c>
      <c r="H74" s="1">
        <v>150</v>
      </c>
      <c r="I74" s="1" t="s">
        <v>34</v>
      </c>
      <c r="J74" s="1"/>
      <c r="K74" s="1">
        <f t="shared" si="17"/>
        <v>-2</v>
      </c>
      <c r="L74" s="1"/>
      <c r="M74" s="1"/>
      <c r="N74" s="1"/>
      <c r="O74" s="22"/>
      <c r="P74" s="1">
        <f t="shared" si="18"/>
        <v>-0.4</v>
      </c>
      <c r="Q74" s="23">
        <v>20</v>
      </c>
      <c r="R74" s="5"/>
      <c r="S74" s="1"/>
      <c r="T74" s="1">
        <f t="shared" si="20"/>
        <v>-50</v>
      </c>
      <c r="U74" s="1">
        <f t="shared" si="21"/>
        <v>0</v>
      </c>
      <c r="V74" s="1">
        <v>-0.2</v>
      </c>
      <c r="W74" s="1">
        <v>-0.2</v>
      </c>
      <c r="X74" s="1">
        <v>0</v>
      </c>
      <c r="Y74" s="1">
        <v>0</v>
      </c>
      <c r="Z74" s="1">
        <v>-0.4</v>
      </c>
      <c r="AA74" s="1">
        <v>-0.4</v>
      </c>
      <c r="AB74" s="22" t="s">
        <v>114</v>
      </c>
      <c r="AC74" s="1">
        <f t="shared" si="19"/>
        <v>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38</v>
      </c>
      <c r="C75" s="1">
        <v>62</v>
      </c>
      <c r="D75" s="1"/>
      <c r="E75" s="1">
        <v>16</v>
      </c>
      <c r="F75" s="1">
        <v>46</v>
      </c>
      <c r="G75" s="6">
        <v>0.06</v>
      </c>
      <c r="H75" s="1">
        <v>60</v>
      </c>
      <c r="I75" s="1" t="s">
        <v>34</v>
      </c>
      <c r="J75" s="1">
        <v>17</v>
      </c>
      <c r="K75" s="1">
        <f t="shared" si="17"/>
        <v>-1</v>
      </c>
      <c r="L75" s="1"/>
      <c r="M75" s="1"/>
      <c r="N75" s="1"/>
      <c r="O75" s="1">
        <v>0</v>
      </c>
      <c r="P75" s="1">
        <f t="shared" si="18"/>
        <v>3.2</v>
      </c>
      <c r="Q75" s="5"/>
      <c r="R75" s="5"/>
      <c r="S75" s="1"/>
      <c r="T75" s="1">
        <f t="shared" si="20"/>
        <v>14.375</v>
      </c>
      <c r="U75" s="1">
        <f t="shared" si="21"/>
        <v>14.375</v>
      </c>
      <c r="V75" s="1">
        <v>2.6</v>
      </c>
      <c r="W75" s="1">
        <v>2.8</v>
      </c>
      <c r="X75" s="1">
        <v>4</v>
      </c>
      <c r="Y75" s="1">
        <v>3.8</v>
      </c>
      <c r="Z75" s="1">
        <v>2.6</v>
      </c>
      <c r="AA75" s="1">
        <v>1.8</v>
      </c>
      <c r="AB75" s="16" t="s">
        <v>116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38</v>
      </c>
      <c r="C76" s="1">
        <v>27</v>
      </c>
      <c r="D76" s="1"/>
      <c r="E76" s="1">
        <v>9</v>
      </c>
      <c r="F76" s="1">
        <v>17</v>
      </c>
      <c r="G76" s="6">
        <v>0.15</v>
      </c>
      <c r="H76" s="1">
        <v>60</v>
      </c>
      <c r="I76" s="1" t="s">
        <v>34</v>
      </c>
      <c r="J76" s="1">
        <v>9</v>
      </c>
      <c r="K76" s="1">
        <f t="shared" si="17"/>
        <v>0</v>
      </c>
      <c r="L76" s="1"/>
      <c r="M76" s="1"/>
      <c r="N76" s="1"/>
      <c r="O76" s="1">
        <v>0</v>
      </c>
      <c r="P76" s="1">
        <f t="shared" si="18"/>
        <v>1.8</v>
      </c>
      <c r="Q76" s="5"/>
      <c r="R76" s="5"/>
      <c r="S76" s="1"/>
      <c r="T76" s="1">
        <f t="shared" si="20"/>
        <v>9.4444444444444446</v>
      </c>
      <c r="U76" s="1">
        <f t="shared" si="21"/>
        <v>9.4444444444444446</v>
      </c>
      <c r="V76" s="1">
        <v>1</v>
      </c>
      <c r="W76" s="1">
        <v>0.6</v>
      </c>
      <c r="X76" s="1">
        <v>1</v>
      </c>
      <c r="Y76" s="1">
        <v>1.8</v>
      </c>
      <c r="Z76" s="1">
        <v>0.8</v>
      </c>
      <c r="AA76" s="1">
        <v>0</v>
      </c>
      <c r="AB76" s="1"/>
      <c r="AC76" s="1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118</v>
      </c>
      <c r="B77" s="11" t="s">
        <v>33</v>
      </c>
      <c r="C77" s="11">
        <v>11.423999999999999</v>
      </c>
      <c r="D77" s="11">
        <v>1.56</v>
      </c>
      <c r="E77" s="11">
        <v>7.1980000000000004</v>
      </c>
      <c r="F77" s="11">
        <v>5.7859999999999996</v>
      </c>
      <c r="G77" s="12">
        <v>0</v>
      </c>
      <c r="H77" s="11">
        <v>55</v>
      </c>
      <c r="I77" s="11" t="s">
        <v>39</v>
      </c>
      <c r="J77" s="11">
        <v>6.5</v>
      </c>
      <c r="K77" s="11">
        <f t="shared" si="17"/>
        <v>0.6980000000000004</v>
      </c>
      <c r="L77" s="11"/>
      <c r="M77" s="11"/>
      <c r="N77" s="11"/>
      <c r="O77" s="11"/>
      <c r="P77" s="11">
        <f t="shared" si="18"/>
        <v>1.4396</v>
      </c>
      <c r="Q77" s="13"/>
      <c r="R77" s="13"/>
      <c r="S77" s="11"/>
      <c r="T77" s="11">
        <f t="shared" si="20"/>
        <v>4.0191719922200608</v>
      </c>
      <c r="U77" s="11">
        <f t="shared" si="21"/>
        <v>4.0191719922200608</v>
      </c>
      <c r="V77" s="11">
        <v>4.6500000000000004</v>
      </c>
      <c r="W77" s="11">
        <v>4.9157999999999999</v>
      </c>
      <c r="X77" s="11">
        <v>1.3794</v>
      </c>
      <c r="Y77" s="11">
        <v>0.53600000000000003</v>
      </c>
      <c r="Z77" s="11">
        <v>0.53859999999999997</v>
      </c>
      <c r="AA77" s="11">
        <v>0.53859999999999997</v>
      </c>
      <c r="AB77" s="11" t="s">
        <v>119</v>
      </c>
      <c r="AC77" s="1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38</v>
      </c>
      <c r="C78" s="1">
        <v>38</v>
      </c>
      <c r="D78" s="1"/>
      <c r="E78" s="1">
        <v>7</v>
      </c>
      <c r="F78" s="1">
        <v>27</v>
      </c>
      <c r="G78" s="6">
        <v>0.4</v>
      </c>
      <c r="H78" s="1">
        <v>55</v>
      </c>
      <c r="I78" s="1" t="s">
        <v>34</v>
      </c>
      <c r="J78" s="1">
        <v>7</v>
      </c>
      <c r="K78" s="1">
        <f t="shared" si="17"/>
        <v>0</v>
      </c>
      <c r="L78" s="1"/>
      <c r="M78" s="1"/>
      <c r="N78" s="1"/>
      <c r="O78" s="1">
        <v>0</v>
      </c>
      <c r="P78" s="1">
        <f t="shared" si="18"/>
        <v>1.4</v>
      </c>
      <c r="Q78" s="5"/>
      <c r="R78" s="5"/>
      <c r="S78" s="1"/>
      <c r="T78" s="1">
        <f t="shared" si="20"/>
        <v>19.285714285714288</v>
      </c>
      <c r="U78" s="1">
        <f t="shared" si="21"/>
        <v>19.285714285714288</v>
      </c>
      <c r="V78" s="1">
        <v>1.6</v>
      </c>
      <c r="W78" s="1">
        <v>2.4</v>
      </c>
      <c r="X78" s="1">
        <v>1.6</v>
      </c>
      <c r="Y78" s="1">
        <v>1</v>
      </c>
      <c r="Z78" s="1">
        <v>0.6</v>
      </c>
      <c r="AA78" s="1">
        <v>0.4</v>
      </c>
      <c r="AB78" s="16" t="s">
        <v>116</v>
      </c>
      <c r="AC78" s="1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33</v>
      </c>
      <c r="C79" s="1">
        <v>879.87099999999998</v>
      </c>
      <c r="D79" s="1"/>
      <c r="E79" s="1">
        <v>2.883</v>
      </c>
      <c r="F79" s="1">
        <v>874.09799999999996</v>
      </c>
      <c r="G79" s="6">
        <v>1</v>
      </c>
      <c r="H79" s="1">
        <v>55</v>
      </c>
      <c r="I79" s="1" t="s">
        <v>34</v>
      </c>
      <c r="J79" s="1">
        <v>2.9</v>
      </c>
      <c r="K79" s="1">
        <f t="shared" si="17"/>
        <v>-1.6999999999999904E-2</v>
      </c>
      <c r="L79" s="1"/>
      <c r="M79" s="1"/>
      <c r="N79" s="1"/>
      <c r="O79" s="1">
        <v>0</v>
      </c>
      <c r="P79" s="1">
        <f t="shared" si="18"/>
        <v>0.5766</v>
      </c>
      <c r="Q79" s="5"/>
      <c r="R79" s="5"/>
      <c r="S79" s="1"/>
      <c r="T79" s="1">
        <f t="shared" si="20"/>
        <v>1515.9521331945889</v>
      </c>
      <c r="U79" s="1">
        <f t="shared" si="21"/>
        <v>1515.9521331945889</v>
      </c>
      <c r="V79" s="1">
        <v>2.5512000000000001</v>
      </c>
      <c r="W79" s="1">
        <v>3.0861999999999998</v>
      </c>
      <c r="X79" s="1">
        <v>1.3360000000000001</v>
      </c>
      <c r="Y79" s="1">
        <v>0.79800000000000004</v>
      </c>
      <c r="Z79" s="1">
        <v>0.79379999999999995</v>
      </c>
      <c r="AA79" s="1">
        <v>0.79279999999999995</v>
      </c>
      <c r="AB79" s="16" t="s">
        <v>116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122</v>
      </c>
      <c r="B80" s="11" t="s">
        <v>38</v>
      </c>
      <c r="C80" s="11">
        <v>36</v>
      </c>
      <c r="D80" s="11"/>
      <c r="E80" s="11">
        <v>5</v>
      </c>
      <c r="F80" s="11">
        <v>23</v>
      </c>
      <c r="G80" s="12">
        <v>0</v>
      </c>
      <c r="H80" s="11">
        <v>55</v>
      </c>
      <c r="I80" s="11" t="s">
        <v>39</v>
      </c>
      <c r="J80" s="11">
        <v>6</v>
      </c>
      <c r="K80" s="11">
        <f t="shared" si="17"/>
        <v>-1</v>
      </c>
      <c r="L80" s="11"/>
      <c r="M80" s="11"/>
      <c r="N80" s="11"/>
      <c r="O80" s="11"/>
      <c r="P80" s="11">
        <f t="shared" si="18"/>
        <v>1</v>
      </c>
      <c r="Q80" s="13"/>
      <c r="R80" s="13"/>
      <c r="S80" s="11"/>
      <c r="T80" s="11">
        <f t="shared" si="20"/>
        <v>23</v>
      </c>
      <c r="U80" s="11">
        <f t="shared" si="21"/>
        <v>23</v>
      </c>
      <c r="V80" s="11">
        <v>2</v>
      </c>
      <c r="W80" s="11">
        <v>3.2</v>
      </c>
      <c r="X80" s="11">
        <v>2.4</v>
      </c>
      <c r="Y80" s="11">
        <v>2.4</v>
      </c>
      <c r="Z80" s="11">
        <v>1.8</v>
      </c>
      <c r="AA80" s="11">
        <v>1</v>
      </c>
      <c r="AB80" s="16" t="s">
        <v>145</v>
      </c>
      <c r="AC80" s="1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33</v>
      </c>
      <c r="C81" s="1">
        <v>227.36699999999999</v>
      </c>
      <c r="D81" s="1"/>
      <c r="E81" s="1">
        <v>92.597999999999999</v>
      </c>
      <c r="F81" s="1">
        <v>113.092</v>
      </c>
      <c r="G81" s="6">
        <v>1</v>
      </c>
      <c r="H81" s="1">
        <v>50</v>
      </c>
      <c r="I81" s="1" t="s">
        <v>34</v>
      </c>
      <c r="J81" s="1">
        <v>84.4</v>
      </c>
      <c r="K81" s="1">
        <f t="shared" si="17"/>
        <v>8.1979999999999933</v>
      </c>
      <c r="L81" s="1"/>
      <c r="M81" s="1"/>
      <c r="N81" s="1"/>
      <c r="O81" s="1">
        <v>0</v>
      </c>
      <c r="P81" s="1">
        <f t="shared" si="18"/>
        <v>18.519600000000001</v>
      </c>
      <c r="Q81" s="5">
        <f t="shared" ref="Q81:Q83" si="22">10*P81-O81-N81-F81</f>
        <v>72.103999999999999</v>
      </c>
      <c r="R81" s="5"/>
      <c r="S81" s="1"/>
      <c r="T81" s="1">
        <f t="shared" si="20"/>
        <v>10</v>
      </c>
      <c r="U81" s="1">
        <f t="shared" si="21"/>
        <v>6.1066113738957641</v>
      </c>
      <c r="V81" s="1">
        <v>15.9604</v>
      </c>
      <c r="W81" s="1">
        <v>17.9238</v>
      </c>
      <c r="X81" s="1">
        <v>20.934200000000001</v>
      </c>
      <c r="Y81" s="1">
        <v>18.825399999999998</v>
      </c>
      <c r="Z81" s="1">
        <v>14.175000000000001</v>
      </c>
      <c r="AA81" s="1">
        <v>14.3644</v>
      </c>
      <c r="AB81" s="1" t="s">
        <v>116</v>
      </c>
      <c r="AC81" s="1">
        <f t="shared" si="19"/>
        <v>72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38</v>
      </c>
      <c r="C82" s="1">
        <v>16</v>
      </c>
      <c r="D82" s="1"/>
      <c r="E82" s="1">
        <v>13</v>
      </c>
      <c r="F82" s="1"/>
      <c r="G82" s="6">
        <v>0.2</v>
      </c>
      <c r="H82" s="1">
        <v>40</v>
      </c>
      <c r="I82" s="1" t="s">
        <v>34</v>
      </c>
      <c r="J82" s="1">
        <v>16</v>
      </c>
      <c r="K82" s="1">
        <f t="shared" si="17"/>
        <v>-3</v>
      </c>
      <c r="L82" s="1"/>
      <c r="M82" s="1"/>
      <c r="N82" s="1"/>
      <c r="O82" s="1">
        <v>0</v>
      </c>
      <c r="P82" s="1">
        <f t="shared" si="18"/>
        <v>2.6</v>
      </c>
      <c r="Q82" s="5">
        <f t="shared" si="22"/>
        <v>26</v>
      </c>
      <c r="R82" s="5"/>
      <c r="S82" s="1"/>
      <c r="T82" s="1">
        <f t="shared" si="20"/>
        <v>10</v>
      </c>
      <c r="U82" s="1">
        <f t="shared" si="21"/>
        <v>0</v>
      </c>
      <c r="V82" s="1">
        <v>1</v>
      </c>
      <c r="W82" s="1">
        <v>0.2</v>
      </c>
      <c r="X82" s="1">
        <v>0.6</v>
      </c>
      <c r="Y82" s="1">
        <v>0</v>
      </c>
      <c r="Z82" s="1">
        <v>0.4</v>
      </c>
      <c r="AA82" s="1">
        <v>0.8</v>
      </c>
      <c r="AB82" s="1"/>
      <c r="AC82" s="1">
        <f t="shared" si="19"/>
        <v>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38</v>
      </c>
      <c r="C83" s="1">
        <v>26</v>
      </c>
      <c r="D83" s="1">
        <v>2</v>
      </c>
      <c r="E83" s="1">
        <v>23</v>
      </c>
      <c r="F83" s="1">
        <v>4</v>
      </c>
      <c r="G83" s="6">
        <v>0.2</v>
      </c>
      <c r="H83" s="1">
        <v>35</v>
      </c>
      <c r="I83" s="1" t="s">
        <v>34</v>
      </c>
      <c r="J83" s="1">
        <v>23</v>
      </c>
      <c r="K83" s="1">
        <f t="shared" si="17"/>
        <v>0</v>
      </c>
      <c r="L83" s="1"/>
      <c r="M83" s="1"/>
      <c r="N83" s="1"/>
      <c r="O83" s="1">
        <v>0</v>
      </c>
      <c r="P83" s="1">
        <f t="shared" si="18"/>
        <v>4.5999999999999996</v>
      </c>
      <c r="Q83" s="5">
        <f t="shared" si="22"/>
        <v>42</v>
      </c>
      <c r="R83" s="5"/>
      <c r="S83" s="1"/>
      <c r="T83" s="1">
        <f t="shared" si="20"/>
        <v>10</v>
      </c>
      <c r="U83" s="1">
        <f t="shared" si="21"/>
        <v>0.86956521739130443</v>
      </c>
      <c r="V83" s="1">
        <v>2.2000000000000002</v>
      </c>
      <c r="W83" s="1">
        <v>1.6</v>
      </c>
      <c r="X83" s="1">
        <v>0.2</v>
      </c>
      <c r="Y83" s="1">
        <v>0.2</v>
      </c>
      <c r="Z83" s="1">
        <v>2.6</v>
      </c>
      <c r="AA83" s="1">
        <v>3</v>
      </c>
      <c r="AB83" s="1" t="s">
        <v>85</v>
      </c>
      <c r="AC83" s="1">
        <f t="shared" si="19"/>
        <v>8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33</v>
      </c>
      <c r="C84" s="1">
        <v>1918.6559999999999</v>
      </c>
      <c r="D84" s="1">
        <v>1479.58</v>
      </c>
      <c r="E84" s="1">
        <v>2090.0659999999998</v>
      </c>
      <c r="F84" s="1">
        <v>822.44200000000001</v>
      </c>
      <c r="G84" s="6">
        <v>1</v>
      </c>
      <c r="H84" s="1">
        <v>60</v>
      </c>
      <c r="I84" s="1" t="s">
        <v>34</v>
      </c>
      <c r="J84" s="1">
        <v>2094.8000000000002</v>
      </c>
      <c r="K84" s="1">
        <f t="shared" si="17"/>
        <v>-4.7340000000003783</v>
      </c>
      <c r="L84" s="1"/>
      <c r="M84" s="1"/>
      <c r="N84" s="1">
        <v>1100</v>
      </c>
      <c r="O84" s="1">
        <v>0</v>
      </c>
      <c r="P84" s="1">
        <f t="shared" si="18"/>
        <v>418.01319999999998</v>
      </c>
      <c r="Q84" s="5">
        <f>8*P84-O84-N84-F84</f>
        <v>1421.6635999999999</v>
      </c>
      <c r="R84" s="5"/>
      <c r="S84" s="1"/>
      <c r="T84" s="1">
        <f t="shared" si="20"/>
        <v>8</v>
      </c>
      <c r="U84" s="1">
        <f t="shared" si="21"/>
        <v>4.5989983091443047</v>
      </c>
      <c r="V84" s="1">
        <v>387.0958</v>
      </c>
      <c r="W84" s="1">
        <v>420.00319999999999</v>
      </c>
      <c r="X84" s="1">
        <v>310.41300000000001</v>
      </c>
      <c r="Y84" s="1">
        <v>288.3836</v>
      </c>
      <c r="Z84" s="1">
        <v>328.72579999999999</v>
      </c>
      <c r="AA84" s="1">
        <v>292.49079999999998</v>
      </c>
      <c r="AB84" s="21" t="s">
        <v>50</v>
      </c>
      <c r="AC84" s="1">
        <f t="shared" si="19"/>
        <v>1422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127</v>
      </c>
      <c r="B85" s="11" t="s">
        <v>38</v>
      </c>
      <c r="C85" s="11">
        <v>27</v>
      </c>
      <c r="D85" s="11">
        <v>1</v>
      </c>
      <c r="E85" s="11">
        <v>7</v>
      </c>
      <c r="F85" s="11">
        <v>20</v>
      </c>
      <c r="G85" s="12">
        <v>0</v>
      </c>
      <c r="H85" s="11">
        <v>40</v>
      </c>
      <c r="I85" s="11" t="s">
        <v>39</v>
      </c>
      <c r="J85" s="11">
        <v>11</v>
      </c>
      <c r="K85" s="11">
        <f t="shared" ref="K85:K100" si="23">E85-J85</f>
        <v>-4</v>
      </c>
      <c r="L85" s="11"/>
      <c r="M85" s="11"/>
      <c r="N85" s="11"/>
      <c r="O85" s="11"/>
      <c r="P85" s="11">
        <f t="shared" si="18"/>
        <v>1.4</v>
      </c>
      <c r="Q85" s="13"/>
      <c r="R85" s="13"/>
      <c r="S85" s="11"/>
      <c r="T85" s="11">
        <f t="shared" si="20"/>
        <v>14.285714285714286</v>
      </c>
      <c r="U85" s="11">
        <f t="shared" si="21"/>
        <v>14.285714285714286</v>
      </c>
      <c r="V85" s="11">
        <v>0.6</v>
      </c>
      <c r="W85" s="11">
        <v>0</v>
      </c>
      <c r="X85" s="11">
        <v>0</v>
      </c>
      <c r="Y85" s="11">
        <v>0</v>
      </c>
      <c r="Z85" s="11">
        <v>0.8</v>
      </c>
      <c r="AA85" s="11">
        <v>1.2</v>
      </c>
      <c r="AB85" s="16" t="s">
        <v>145</v>
      </c>
      <c r="AC85" s="11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33</v>
      </c>
      <c r="C86" s="1">
        <v>2829.7820000000002</v>
      </c>
      <c r="D86" s="1">
        <v>3216.68</v>
      </c>
      <c r="E86" s="1">
        <v>1790.1669999999999</v>
      </c>
      <c r="F86" s="1">
        <v>4134.1310000000003</v>
      </c>
      <c r="G86" s="6">
        <v>1</v>
      </c>
      <c r="H86" s="1">
        <v>60</v>
      </c>
      <c r="I86" s="1" t="s">
        <v>34</v>
      </c>
      <c r="J86" s="1">
        <v>1767.5</v>
      </c>
      <c r="K86" s="1">
        <f t="shared" si="23"/>
        <v>22.666999999999916</v>
      </c>
      <c r="L86" s="1"/>
      <c r="M86" s="1"/>
      <c r="N86" s="1"/>
      <c r="O86" s="1">
        <v>0</v>
      </c>
      <c r="P86" s="1">
        <f t="shared" si="18"/>
        <v>358.03339999999997</v>
      </c>
      <c r="Q86" s="5"/>
      <c r="R86" s="5"/>
      <c r="S86" s="1"/>
      <c r="T86" s="1">
        <f t="shared" si="20"/>
        <v>11.54677468638401</v>
      </c>
      <c r="U86" s="1">
        <f t="shared" si="21"/>
        <v>11.54677468638401</v>
      </c>
      <c r="V86" s="1">
        <v>166.91399999999999</v>
      </c>
      <c r="W86" s="1">
        <v>151.0138</v>
      </c>
      <c r="X86" s="1">
        <v>477.88799999999998</v>
      </c>
      <c r="Y86" s="1">
        <v>323.33620000000002</v>
      </c>
      <c r="Z86" s="1">
        <v>335.47840000000002</v>
      </c>
      <c r="AA86" s="1">
        <v>322.79379999999998</v>
      </c>
      <c r="AB86" s="1"/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33</v>
      </c>
      <c r="C87" s="1">
        <v>1931.4949999999999</v>
      </c>
      <c r="D87" s="1">
        <v>4316.03</v>
      </c>
      <c r="E87" s="1">
        <v>3113.1990000000001</v>
      </c>
      <c r="F87" s="1">
        <v>2915.7469999999998</v>
      </c>
      <c r="G87" s="6">
        <v>1</v>
      </c>
      <c r="H87" s="1">
        <v>60</v>
      </c>
      <c r="I87" s="1" t="s">
        <v>34</v>
      </c>
      <c r="J87" s="1">
        <v>2740</v>
      </c>
      <c r="K87" s="1">
        <f t="shared" si="23"/>
        <v>373.19900000000007</v>
      </c>
      <c r="L87" s="1"/>
      <c r="M87" s="1"/>
      <c r="N87" s="1">
        <v>700</v>
      </c>
      <c r="O87" s="1">
        <v>2617.3508799999991</v>
      </c>
      <c r="P87" s="1">
        <f t="shared" si="18"/>
        <v>622.63980000000004</v>
      </c>
      <c r="Q87" s="5"/>
      <c r="R87" s="5"/>
      <c r="S87" s="1"/>
      <c r="T87" s="1">
        <f t="shared" si="20"/>
        <v>10.010760442875638</v>
      </c>
      <c r="U87" s="1">
        <f t="shared" si="21"/>
        <v>10.010760442875638</v>
      </c>
      <c r="V87" s="1">
        <v>740.30919999999992</v>
      </c>
      <c r="W87" s="1">
        <v>631.25</v>
      </c>
      <c r="X87" s="1">
        <v>615.553</v>
      </c>
      <c r="Y87" s="1">
        <v>452.8732</v>
      </c>
      <c r="Z87" s="1">
        <v>551.14480000000003</v>
      </c>
      <c r="AA87" s="1">
        <v>557.47839999999997</v>
      </c>
      <c r="AB87" s="1"/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33</v>
      </c>
      <c r="C88" s="1">
        <v>2238.4059999999999</v>
      </c>
      <c r="D88" s="1">
        <v>4181.6180000000004</v>
      </c>
      <c r="E88" s="1">
        <v>2957.95</v>
      </c>
      <c r="F88" s="1">
        <v>3195.1010000000001</v>
      </c>
      <c r="G88" s="6">
        <v>1</v>
      </c>
      <c r="H88" s="1">
        <v>60</v>
      </c>
      <c r="I88" s="1" t="s">
        <v>34</v>
      </c>
      <c r="J88" s="1">
        <v>2876.11</v>
      </c>
      <c r="K88" s="1">
        <f t="shared" si="23"/>
        <v>81.839999999999691</v>
      </c>
      <c r="L88" s="1"/>
      <c r="M88" s="1"/>
      <c r="N88" s="1">
        <v>400</v>
      </c>
      <c r="O88" s="1">
        <v>1639.348</v>
      </c>
      <c r="P88" s="1">
        <f t="shared" si="18"/>
        <v>591.58999999999992</v>
      </c>
      <c r="Q88" s="5">
        <f t="shared" ref="Q88" si="24">10*P88-O88-N88-F88</f>
        <v>681.45099999999957</v>
      </c>
      <c r="R88" s="5"/>
      <c r="S88" s="1"/>
      <c r="T88" s="1">
        <f t="shared" si="20"/>
        <v>10</v>
      </c>
      <c r="U88" s="1">
        <f t="shared" si="21"/>
        <v>8.8481025710373764</v>
      </c>
      <c r="V88" s="1">
        <v>663.72</v>
      </c>
      <c r="W88" s="1">
        <v>615.99419999999998</v>
      </c>
      <c r="X88" s="1">
        <v>644.25819999999999</v>
      </c>
      <c r="Y88" s="1">
        <v>469.26620000000003</v>
      </c>
      <c r="Z88" s="1">
        <v>627.88940000000002</v>
      </c>
      <c r="AA88" s="1">
        <v>502.86759999999998</v>
      </c>
      <c r="AB88" s="1"/>
      <c r="AC88" s="1">
        <f t="shared" si="19"/>
        <v>681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33</v>
      </c>
      <c r="C89" s="1">
        <v>84.513000000000005</v>
      </c>
      <c r="D89" s="1"/>
      <c r="E89" s="1">
        <v>2.3140000000000001</v>
      </c>
      <c r="F89" s="1">
        <v>76.668999999999997</v>
      </c>
      <c r="G89" s="6">
        <v>1</v>
      </c>
      <c r="H89" s="1">
        <v>55</v>
      </c>
      <c r="I89" s="1" t="s">
        <v>34</v>
      </c>
      <c r="J89" s="1">
        <v>2.2999999999999998</v>
      </c>
      <c r="K89" s="1">
        <f t="shared" si="23"/>
        <v>1.4000000000000234E-2</v>
      </c>
      <c r="L89" s="1"/>
      <c r="M89" s="1"/>
      <c r="N89" s="1"/>
      <c r="O89" s="1">
        <v>0</v>
      </c>
      <c r="P89" s="1">
        <f t="shared" si="18"/>
        <v>0.46279999999999999</v>
      </c>
      <c r="Q89" s="5"/>
      <c r="R89" s="5"/>
      <c r="S89" s="1"/>
      <c r="T89" s="1">
        <f t="shared" si="20"/>
        <v>165.66335350043215</v>
      </c>
      <c r="U89" s="1">
        <f t="shared" si="21"/>
        <v>165.66335350043215</v>
      </c>
      <c r="V89" s="1">
        <v>1.762</v>
      </c>
      <c r="W89" s="1">
        <v>2.0352000000000001</v>
      </c>
      <c r="X89" s="1">
        <v>1.1706000000000001</v>
      </c>
      <c r="Y89" s="1">
        <v>0.57040000000000002</v>
      </c>
      <c r="Z89" s="1">
        <v>0.3876</v>
      </c>
      <c r="AA89" s="1">
        <v>1.377</v>
      </c>
      <c r="AB89" s="16" t="s">
        <v>116</v>
      </c>
      <c r="AC89" s="1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33</v>
      </c>
      <c r="C90" s="1">
        <v>200.78800000000001</v>
      </c>
      <c r="D90" s="1"/>
      <c r="E90" s="1">
        <v>3.1669999999999998</v>
      </c>
      <c r="F90" s="1">
        <v>191.48599999999999</v>
      </c>
      <c r="G90" s="6">
        <v>1</v>
      </c>
      <c r="H90" s="1">
        <v>55</v>
      </c>
      <c r="I90" s="1" t="s">
        <v>34</v>
      </c>
      <c r="J90" s="1">
        <v>6.6</v>
      </c>
      <c r="K90" s="1">
        <f t="shared" si="23"/>
        <v>-3.4329999999999998</v>
      </c>
      <c r="L90" s="1"/>
      <c r="M90" s="1"/>
      <c r="N90" s="1"/>
      <c r="O90" s="1">
        <v>0</v>
      </c>
      <c r="P90" s="1">
        <f t="shared" si="18"/>
        <v>0.63339999999999996</v>
      </c>
      <c r="Q90" s="5"/>
      <c r="R90" s="5"/>
      <c r="S90" s="1"/>
      <c r="T90" s="1">
        <f t="shared" si="20"/>
        <v>302.31449321124092</v>
      </c>
      <c r="U90" s="1">
        <f t="shared" si="21"/>
        <v>302.31449321124092</v>
      </c>
      <c r="V90" s="1">
        <v>1.3242</v>
      </c>
      <c r="W90" s="1">
        <v>1.3073999999999999</v>
      </c>
      <c r="X90" s="1">
        <v>1.9116</v>
      </c>
      <c r="Y90" s="1">
        <v>0.98680000000000001</v>
      </c>
      <c r="Z90" s="1">
        <v>1.2867999999999999</v>
      </c>
      <c r="AA90" s="1">
        <v>2.3433999999999999</v>
      </c>
      <c r="AB90" s="16" t="s">
        <v>116</v>
      </c>
      <c r="AC90" s="1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33</v>
      </c>
      <c r="C91" s="1">
        <v>149.20699999999999</v>
      </c>
      <c r="D91" s="1"/>
      <c r="E91" s="1">
        <v>15.54</v>
      </c>
      <c r="F91" s="1">
        <v>130.501</v>
      </c>
      <c r="G91" s="6">
        <v>1</v>
      </c>
      <c r="H91" s="1">
        <v>55</v>
      </c>
      <c r="I91" s="1" t="s">
        <v>34</v>
      </c>
      <c r="J91" s="1">
        <v>16.2</v>
      </c>
      <c r="K91" s="1">
        <f t="shared" si="23"/>
        <v>-0.66000000000000014</v>
      </c>
      <c r="L91" s="1"/>
      <c r="M91" s="1"/>
      <c r="N91" s="1"/>
      <c r="O91" s="1">
        <v>0</v>
      </c>
      <c r="P91" s="1">
        <f t="shared" si="18"/>
        <v>3.1079999999999997</v>
      </c>
      <c r="Q91" s="5"/>
      <c r="R91" s="5"/>
      <c r="S91" s="1"/>
      <c r="T91" s="1">
        <f t="shared" si="20"/>
        <v>41.988738738738746</v>
      </c>
      <c r="U91" s="1">
        <f t="shared" si="21"/>
        <v>41.988738738738746</v>
      </c>
      <c r="V91" s="1">
        <v>1.0958000000000001</v>
      </c>
      <c r="W91" s="1">
        <v>2.3614000000000002</v>
      </c>
      <c r="X91" s="1">
        <v>2.6480000000000001</v>
      </c>
      <c r="Y91" s="1">
        <v>1.3064</v>
      </c>
      <c r="Z91" s="1">
        <v>1.8118000000000001</v>
      </c>
      <c r="AA91" s="1">
        <v>6.4742000000000006</v>
      </c>
      <c r="AB91" s="16" t="s">
        <v>116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134</v>
      </c>
      <c r="B92" s="17" t="s">
        <v>33</v>
      </c>
      <c r="C92" s="17">
        <v>117.745</v>
      </c>
      <c r="D92" s="17">
        <v>2.298</v>
      </c>
      <c r="E92" s="17">
        <v>63.421999999999997</v>
      </c>
      <c r="F92" s="17">
        <v>42.161000000000001</v>
      </c>
      <c r="G92" s="18">
        <v>0</v>
      </c>
      <c r="H92" s="17">
        <v>60</v>
      </c>
      <c r="I92" s="17" t="s">
        <v>34</v>
      </c>
      <c r="J92" s="17">
        <v>60.6</v>
      </c>
      <c r="K92" s="17">
        <f t="shared" si="23"/>
        <v>2.8219999999999956</v>
      </c>
      <c r="L92" s="17"/>
      <c r="M92" s="17"/>
      <c r="N92" s="17"/>
      <c r="O92" s="17"/>
      <c r="P92" s="17">
        <f t="shared" si="18"/>
        <v>12.6844</v>
      </c>
      <c r="Q92" s="19"/>
      <c r="R92" s="19"/>
      <c r="S92" s="17"/>
      <c r="T92" s="17">
        <f t="shared" si="20"/>
        <v>3.3238466147393648</v>
      </c>
      <c r="U92" s="17">
        <f t="shared" si="21"/>
        <v>3.3238466147393648</v>
      </c>
      <c r="V92" s="17">
        <v>14.803599999999999</v>
      </c>
      <c r="W92" s="17">
        <v>10.6104</v>
      </c>
      <c r="X92" s="17">
        <v>4.3243999999999998</v>
      </c>
      <c r="Y92" s="17">
        <v>4.3243999999999998</v>
      </c>
      <c r="Z92" s="17">
        <v>0.51700000000000002</v>
      </c>
      <c r="AA92" s="17">
        <v>0.51700000000000002</v>
      </c>
      <c r="AB92" s="14" t="s">
        <v>60</v>
      </c>
      <c r="AC92" s="17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38</v>
      </c>
      <c r="C93" s="1">
        <v>94</v>
      </c>
      <c r="D93" s="1">
        <v>50</v>
      </c>
      <c r="E93" s="1">
        <v>51</v>
      </c>
      <c r="F93" s="1">
        <v>80</v>
      </c>
      <c r="G93" s="6">
        <v>0.3</v>
      </c>
      <c r="H93" s="1">
        <v>40</v>
      </c>
      <c r="I93" s="1" t="s">
        <v>34</v>
      </c>
      <c r="J93" s="1">
        <v>56</v>
      </c>
      <c r="K93" s="1">
        <f t="shared" si="23"/>
        <v>-5</v>
      </c>
      <c r="L93" s="1"/>
      <c r="M93" s="1"/>
      <c r="N93" s="1"/>
      <c r="O93" s="1">
        <v>0</v>
      </c>
      <c r="P93" s="1">
        <f t="shared" si="18"/>
        <v>10.199999999999999</v>
      </c>
      <c r="Q93" s="5">
        <f t="shared" ref="Q93:Q98" si="25">10*P93-O93-N93-F93</f>
        <v>22</v>
      </c>
      <c r="R93" s="5"/>
      <c r="S93" s="1"/>
      <c r="T93" s="1">
        <f t="shared" si="20"/>
        <v>10</v>
      </c>
      <c r="U93" s="1">
        <f t="shared" si="21"/>
        <v>7.8431372549019613</v>
      </c>
      <c r="V93" s="1">
        <v>8.8000000000000007</v>
      </c>
      <c r="W93" s="1">
        <v>7.2</v>
      </c>
      <c r="X93" s="1">
        <v>12.2</v>
      </c>
      <c r="Y93" s="1">
        <v>11.6</v>
      </c>
      <c r="Z93" s="1">
        <v>11</v>
      </c>
      <c r="AA93" s="1">
        <v>10.6</v>
      </c>
      <c r="AB93" s="1"/>
      <c r="AC93" s="1">
        <f t="shared" si="19"/>
        <v>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38</v>
      </c>
      <c r="C94" s="1">
        <v>85</v>
      </c>
      <c r="D94" s="1">
        <v>42</v>
      </c>
      <c r="E94" s="1">
        <v>54</v>
      </c>
      <c r="F94" s="1">
        <v>46</v>
      </c>
      <c r="G94" s="6">
        <v>0.3</v>
      </c>
      <c r="H94" s="1">
        <v>40</v>
      </c>
      <c r="I94" s="1" t="s">
        <v>34</v>
      </c>
      <c r="J94" s="1">
        <v>59</v>
      </c>
      <c r="K94" s="1">
        <f t="shared" si="23"/>
        <v>-5</v>
      </c>
      <c r="L94" s="1"/>
      <c r="M94" s="1"/>
      <c r="N94" s="1"/>
      <c r="O94" s="1">
        <v>5.5999999999999943</v>
      </c>
      <c r="P94" s="1">
        <f t="shared" si="18"/>
        <v>10.8</v>
      </c>
      <c r="Q94" s="5">
        <f t="shared" si="25"/>
        <v>56.400000000000006</v>
      </c>
      <c r="R94" s="5"/>
      <c r="S94" s="1"/>
      <c r="T94" s="1">
        <f t="shared" si="20"/>
        <v>10</v>
      </c>
      <c r="U94" s="1">
        <f t="shared" si="21"/>
        <v>4.7777777777777768</v>
      </c>
      <c r="V94" s="1">
        <v>9.6</v>
      </c>
      <c r="W94" s="1">
        <v>9.6</v>
      </c>
      <c r="X94" s="1">
        <v>12.6</v>
      </c>
      <c r="Y94" s="1">
        <v>11.8</v>
      </c>
      <c r="Z94" s="1">
        <v>10.199999999999999</v>
      </c>
      <c r="AA94" s="1">
        <v>8.8000000000000007</v>
      </c>
      <c r="AB94" s="1"/>
      <c r="AC94" s="1">
        <f t="shared" si="19"/>
        <v>17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137</v>
      </c>
      <c r="B95" s="1" t="s">
        <v>38</v>
      </c>
      <c r="C95" s="1"/>
      <c r="D95" s="1">
        <v>504</v>
      </c>
      <c r="E95" s="1"/>
      <c r="F95" s="1">
        <v>504</v>
      </c>
      <c r="G95" s="6">
        <v>0.3</v>
      </c>
      <c r="H95" s="1">
        <v>40</v>
      </c>
      <c r="I95" s="1" t="s">
        <v>34</v>
      </c>
      <c r="J95" s="1"/>
      <c r="K95" s="1">
        <f t="shared" ref="K95:K97" si="26">E95-J95</f>
        <v>0</v>
      </c>
      <c r="L95" s="1"/>
      <c r="M95" s="1"/>
      <c r="N95" s="1"/>
      <c r="O95" s="1">
        <v>0</v>
      </c>
      <c r="P95" s="1">
        <f t="shared" ref="P95:P97" si="27">E95/5</f>
        <v>0</v>
      </c>
      <c r="Q95" s="5"/>
      <c r="R95" s="5"/>
      <c r="S95" s="1"/>
      <c r="T95" s="1" t="e">
        <f t="shared" si="20"/>
        <v>#DIV/0!</v>
      </c>
      <c r="U95" s="1" t="e">
        <f t="shared" si="21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142</v>
      </c>
      <c r="AC95" s="1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138</v>
      </c>
      <c r="B96" s="1" t="s">
        <v>38</v>
      </c>
      <c r="C96" s="1"/>
      <c r="D96" s="1">
        <v>504</v>
      </c>
      <c r="E96" s="1"/>
      <c r="F96" s="1">
        <v>504</v>
      </c>
      <c r="G96" s="6">
        <v>0.3</v>
      </c>
      <c r="H96" s="1">
        <v>40</v>
      </c>
      <c r="I96" s="1" t="s">
        <v>34</v>
      </c>
      <c r="J96" s="1"/>
      <c r="K96" s="1">
        <f t="shared" si="26"/>
        <v>0</v>
      </c>
      <c r="L96" s="1"/>
      <c r="M96" s="1"/>
      <c r="N96" s="1"/>
      <c r="O96" s="1">
        <v>0</v>
      </c>
      <c r="P96" s="1">
        <f t="shared" si="27"/>
        <v>0</v>
      </c>
      <c r="Q96" s="5"/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142</v>
      </c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139</v>
      </c>
      <c r="B97" s="1" t="s">
        <v>38</v>
      </c>
      <c r="C97" s="1"/>
      <c r="D97" s="1">
        <v>504</v>
      </c>
      <c r="E97" s="1"/>
      <c r="F97" s="1">
        <v>504</v>
      </c>
      <c r="G97" s="6">
        <v>0.3</v>
      </c>
      <c r="H97" s="1">
        <v>40</v>
      </c>
      <c r="I97" s="1" t="s">
        <v>34</v>
      </c>
      <c r="J97" s="1"/>
      <c r="K97" s="1">
        <f t="shared" si="26"/>
        <v>0</v>
      </c>
      <c r="L97" s="1"/>
      <c r="M97" s="1"/>
      <c r="N97" s="1"/>
      <c r="O97" s="1">
        <v>0</v>
      </c>
      <c r="P97" s="1">
        <f t="shared" si="27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142</v>
      </c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33</v>
      </c>
      <c r="C98" s="1">
        <v>28.158999999999999</v>
      </c>
      <c r="D98" s="1"/>
      <c r="E98" s="1">
        <v>14.012</v>
      </c>
      <c r="F98" s="1">
        <v>12.121</v>
      </c>
      <c r="G98" s="6">
        <v>1</v>
      </c>
      <c r="H98" s="1">
        <v>45</v>
      </c>
      <c r="I98" s="1" t="s">
        <v>34</v>
      </c>
      <c r="J98" s="1">
        <v>16.5</v>
      </c>
      <c r="K98" s="1">
        <f t="shared" si="23"/>
        <v>-2.4879999999999995</v>
      </c>
      <c r="L98" s="1"/>
      <c r="M98" s="1"/>
      <c r="N98" s="1"/>
      <c r="O98" s="1">
        <v>0</v>
      </c>
      <c r="P98" s="1">
        <f>E98/5</f>
        <v>2.8024</v>
      </c>
      <c r="Q98" s="5">
        <f t="shared" si="25"/>
        <v>15.903</v>
      </c>
      <c r="R98" s="5"/>
      <c r="S98" s="1"/>
      <c r="T98" s="1">
        <f t="shared" si="20"/>
        <v>10</v>
      </c>
      <c r="U98" s="1">
        <f t="shared" si="21"/>
        <v>4.3252212389380533</v>
      </c>
      <c r="V98" s="1">
        <v>0.26119999999999999</v>
      </c>
      <c r="W98" s="1">
        <v>0.5212</v>
      </c>
      <c r="X98" s="1">
        <v>0.77859999999999996</v>
      </c>
      <c r="Y98" s="1">
        <v>1.0427999999999999</v>
      </c>
      <c r="Z98" s="1">
        <v>1.5708</v>
      </c>
      <c r="AA98" s="1">
        <v>1.0466</v>
      </c>
      <c r="AB98" s="1" t="s">
        <v>116</v>
      </c>
      <c r="AC98" s="1">
        <f t="shared" si="19"/>
        <v>16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141</v>
      </c>
      <c r="B99" s="1" t="s">
        <v>38</v>
      </c>
      <c r="C99" s="1"/>
      <c r="D99" s="1">
        <v>54</v>
      </c>
      <c r="E99" s="1">
        <v>8</v>
      </c>
      <c r="F99" s="1">
        <v>46</v>
      </c>
      <c r="G99" s="6">
        <v>0.33</v>
      </c>
      <c r="H99" s="1">
        <v>40</v>
      </c>
      <c r="I99" s="1" t="s">
        <v>34</v>
      </c>
      <c r="J99" s="1">
        <v>9</v>
      </c>
      <c r="K99" s="1">
        <f t="shared" si="23"/>
        <v>-1</v>
      </c>
      <c r="L99" s="1"/>
      <c r="M99" s="1"/>
      <c r="N99" s="1"/>
      <c r="O99" s="1">
        <v>0</v>
      </c>
      <c r="P99" s="1">
        <f>E99/5</f>
        <v>1.6</v>
      </c>
      <c r="Q99" s="5"/>
      <c r="R99" s="5"/>
      <c r="S99" s="1"/>
      <c r="T99" s="1">
        <f t="shared" si="20"/>
        <v>28.75</v>
      </c>
      <c r="U99" s="1">
        <f t="shared" si="21"/>
        <v>28.75</v>
      </c>
      <c r="V99" s="1">
        <v>3</v>
      </c>
      <c r="W99" s="1">
        <v>4.8</v>
      </c>
      <c r="X99" s="1">
        <v>2</v>
      </c>
      <c r="Y99" s="1">
        <v>0.2</v>
      </c>
      <c r="Z99" s="1">
        <v>0</v>
      </c>
      <c r="AA99" s="1">
        <v>0</v>
      </c>
      <c r="AB99" s="1" t="s">
        <v>142</v>
      </c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38</v>
      </c>
      <c r="C100" s="1">
        <v>10</v>
      </c>
      <c r="D100" s="1">
        <v>18</v>
      </c>
      <c r="E100" s="1">
        <v>10</v>
      </c>
      <c r="F100" s="1">
        <v>18</v>
      </c>
      <c r="G100" s="6">
        <v>0.33</v>
      </c>
      <c r="H100" s="1">
        <v>50</v>
      </c>
      <c r="I100" s="1" t="s">
        <v>34</v>
      </c>
      <c r="J100" s="1">
        <v>10</v>
      </c>
      <c r="K100" s="1">
        <f t="shared" si="23"/>
        <v>0</v>
      </c>
      <c r="L100" s="1"/>
      <c r="M100" s="1"/>
      <c r="N100" s="1"/>
      <c r="O100" s="1">
        <v>5.6000000000000014</v>
      </c>
      <c r="P100" s="1">
        <f>E100/5</f>
        <v>2</v>
      </c>
      <c r="Q100" s="5"/>
      <c r="R100" s="5"/>
      <c r="S100" s="1"/>
      <c r="T100" s="1">
        <f t="shared" si="20"/>
        <v>11.8</v>
      </c>
      <c r="U100" s="1">
        <f t="shared" si="21"/>
        <v>11.8</v>
      </c>
      <c r="V100" s="1">
        <v>2.6</v>
      </c>
      <c r="W100" s="1">
        <v>2.4</v>
      </c>
      <c r="X100" s="1">
        <v>0</v>
      </c>
      <c r="Y100" s="1">
        <v>0</v>
      </c>
      <c r="Z100" s="1">
        <v>0</v>
      </c>
      <c r="AA100" s="1">
        <v>0</v>
      </c>
      <c r="AB100" s="1" t="s">
        <v>142</v>
      </c>
      <c r="AC100" s="1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</sheetData>
  <autoFilter ref="A3:AC100" xr:uid="{94B085CB-AA80-43F8-B567-D9679FAF07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2024-11-27T07:03:49Z</dcterms:created>
  <dcterms:modified xsi:type="dcterms:W3CDTF">2024-11-27T07:25:18Z</dcterms:modified>
</cp:coreProperties>
</file>