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C81E877-0151-435F-B9D2-4F406985B5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Y507" i="1" s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8" i="1"/>
  <c r="Y667" i="1" s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H9" i="1"/>
  <c r="B673" i="1"/>
  <c r="X664" i="1"/>
  <c r="X665" i="1"/>
  <c r="X667" i="1"/>
  <c r="Y24" i="1"/>
  <c r="Z27" i="1"/>
  <c r="Z38" i="1" s="1"/>
  <c r="BN27" i="1"/>
  <c r="Y664" i="1" s="1"/>
  <c r="Z30" i="1"/>
  <c r="BN30" i="1"/>
  <c r="Z31" i="1"/>
  <c r="BN31" i="1"/>
  <c r="Z34" i="1"/>
  <c r="BN34" i="1"/>
  <c r="Z36" i="1"/>
  <c r="BN36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Y665" i="1" s="1"/>
  <c r="D673" i="1"/>
  <c r="Z67" i="1"/>
  <c r="Z75" i="1" s="1"/>
  <c r="BN67" i="1"/>
  <c r="Z69" i="1"/>
  <c r="BN69" i="1"/>
  <c r="Z71" i="1"/>
  <c r="BN71" i="1"/>
  <c r="Z73" i="1"/>
  <c r="BN73" i="1"/>
  <c r="Y76" i="1"/>
  <c r="Z79" i="1"/>
  <c r="Z82" i="1" s="1"/>
  <c r="BN79" i="1"/>
  <c r="Z81" i="1"/>
  <c r="BN81" i="1"/>
  <c r="Z85" i="1"/>
  <c r="BN85" i="1"/>
  <c r="BP85" i="1"/>
  <c r="Z87" i="1"/>
  <c r="BN87" i="1"/>
  <c r="Z89" i="1"/>
  <c r="BN89" i="1"/>
  <c r="Z95" i="1"/>
  <c r="Z100" i="1" s="1"/>
  <c r="BN95" i="1"/>
  <c r="Z97" i="1"/>
  <c r="BN97" i="1"/>
  <c r="Z99" i="1"/>
  <c r="BN99" i="1"/>
  <c r="Z103" i="1"/>
  <c r="Z106" i="1" s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8" i="1" s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Z188" i="1" s="1"/>
  <c r="BN186" i="1"/>
  <c r="I673" i="1"/>
  <c r="Y195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Z227" i="1" s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Z249" i="1" s="1"/>
  <c r="BN245" i="1"/>
  <c r="Z247" i="1"/>
  <c r="BN247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Z403" i="1" s="1"/>
  <c r="Y403" i="1"/>
  <c r="BP439" i="1"/>
  <c r="BN439" i="1"/>
  <c r="Z439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573" i="1"/>
  <c r="Z507" i="1"/>
  <c r="Z368" i="1"/>
  <c r="X666" i="1"/>
  <c r="Z274" i="1"/>
  <c r="Z636" i="1"/>
  <c r="Z649" i="1"/>
  <c r="Z615" i="1"/>
  <c r="Z585" i="1"/>
  <c r="Z596" i="1"/>
  <c r="Z480" i="1"/>
  <c r="Z122" i="1"/>
  <c r="Z113" i="1"/>
  <c r="Z91" i="1"/>
  <c r="Z668" i="1" s="1"/>
  <c r="Y663" i="1"/>
  <c r="Z475" i="1"/>
  <c r="Z460" i="1"/>
  <c r="Z292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<sst xmlns="http://schemas.openxmlformats.org/spreadsheetml/2006/main" count="3125" uniqueCount="1077">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</sst>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570</v>
      </c>
      <c r="Y51" s="778">
        <f t="shared" ref="Y51:Y56" si="6">IFERROR(IF(X51="",0,CEILING((X51/$H51),1)*$H51),"")</f>
        <v>572.40000000000009</v>
      </c>
      <c r="Z51" s="36">
        <f>IFERROR(IF(Y51=0,"",ROUNDUP(Y51/H51,0)*0.02175),"")</f>
        <v>1.1527499999999999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595.33333333333326</v>
      </c>
      <c r="BN51" s="64">
        <f t="shared" ref="BN51:BN56" si="8">IFERROR(Y51*I51/H51,"0")</f>
        <v>597.84</v>
      </c>
      <c r="BO51" s="64">
        <f t="shared" ref="BO51:BO56" si="9">IFERROR(1/J51*(X51/H51),"0")</f>
        <v>0.94246031746031733</v>
      </c>
      <c r="BP51" s="64">
        <f t="shared" ref="BP51:BP56" si="10">IFERROR(1/J51*(Y51/H51),"0")</f>
        <v>0.94642857142857151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72</v>
      </c>
      <c r="Y53" s="778">
        <f t="shared" si="6"/>
        <v>78.399999999999991</v>
      </c>
      <c r="Z53" s="36">
        <f>IFERROR(IF(Y53=0,"",ROUNDUP(Y53/H53,0)*0.02175),"")</f>
        <v>0.15225</v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75.085714285714289</v>
      </c>
      <c r="BN53" s="64">
        <f t="shared" si="8"/>
        <v>81.759999999999991</v>
      </c>
      <c r="BO53" s="64">
        <f t="shared" si="9"/>
        <v>0.11479591836734694</v>
      </c>
      <c r="BP53" s="64">
        <f t="shared" si="10"/>
        <v>0.125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59.206349206349202</v>
      </c>
      <c r="Y57" s="779">
        <f>IFERROR(Y51/H51,"0")+IFERROR(Y52/H52,"0")+IFERROR(Y53/H53,"0")+IFERROR(Y54/H54,"0")+IFERROR(Y55/H55,"0")+IFERROR(Y56/H56,"0")</f>
        <v>60.000000000000007</v>
      </c>
      <c r="Z57" s="779">
        <f>IFERROR(IF(Z51="",0,Z51),"0")+IFERROR(IF(Z52="",0,Z52),"0")+IFERROR(IF(Z53="",0,Z53),"0")+IFERROR(IF(Z54="",0,Z54),"0")+IFERROR(IF(Z55="",0,Z55),"0")+IFERROR(IF(Z56="",0,Z56),"0")</f>
        <v>1.3049999999999999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642</v>
      </c>
      <c r="Y58" s="779">
        <f>IFERROR(SUM(Y51:Y56),"0")</f>
        <v>650.80000000000007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128</v>
      </c>
      <c r="Y68" s="778">
        <f t="shared" si="11"/>
        <v>129.60000000000002</v>
      </c>
      <c r="Z68" s="36">
        <f>IFERROR(IF(Y68=0,"",ROUNDUP(Y68/H68,0)*0.02175),"")</f>
        <v>0.26100000000000001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133.68888888888887</v>
      </c>
      <c r="BN68" s="64">
        <f t="shared" si="13"/>
        <v>135.36000000000001</v>
      </c>
      <c r="BO68" s="64">
        <f t="shared" si="14"/>
        <v>0.21164021164021163</v>
      </c>
      <c r="BP68" s="64">
        <f t="shared" si="15"/>
        <v>0.2142857142857143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87</v>
      </c>
      <c r="Y73" s="778">
        <f t="shared" si="11"/>
        <v>88</v>
      </c>
      <c r="Z73" s="36">
        <f>IFERROR(IF(Y73=0,"",ROUNDUP(Y73/H73,0)*0.00902),"")</f>
        <v>0.19844000000000001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91.567499999999995</v>
      </c>
      <c r="BN73" s="64">
        <f t="shared" si="13"/>
        <v>92.62</v>
      </c>
      <c r="BO73" s="64">
        <f t="shared" si="14"/>
        <v>0.16477272727272727</v>
      </c>
      <c r="BP73" s="64">
        <f t="shared" si="15"/>
        <v>0.16666666666666669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33.601851851851848</v>
      </c>
      <c r="Y75" s="779">
        <f>IFERROR(Y66/H66,"0")+IFERROR(Y67/H67,"0")+IFERROR(Y68/H68,"0")+IFERROR(Y69/H69,"0")+IFERROR(Y70/H70,"0")+IFERROR(Y71/H71,"0")+IFERROR(Y72/H72,"0")+IFERROR(Y73/H73,"0")+IFERROR(Y74/H74,"0")</f>
        <v>34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0.45944000000000002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215</v>
      </c>
      <c r="Y76" s="779">
        <f>IFERROR(SUM(Y66:Y74),"0")</f>
        <v>217.60000000000002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351</v>
      </c>
      <c r="Y78" s="778">
        <f>IFERROR(IF(X78="",0,CEILING((X78/$H78),1)*$H78),"")</f>
        <v>356.40000000000003</v>
      </c>
      <c r="Z78" s="36">
        <f>IFERROR(IF(Y78=0,"",ROUNDUP(Y78/H78,0)*0.02175),"")</f>
        <v>0.71775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366.59999999999997</v>
      </c>
      <c r="BN78" s="64">
        <f>IFERROR(Y78*I78/H78,"0")</f>
        <v>372.23999999999995</v>
      </c>
      <c r="BO78" s="64">
        <f>IFERROR(1/J78*(X78/H78),"0")</f>
        <v>0.58035714285714279</v>
      </c>
      <c r="BP78" s="64">
        <f>IFERROR(1/J78*(Y78/H78),"0")</f>
        <v>0.5892857142857143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32.5</v>
      </c>
      <c r="Y82" s="779">
        <f>IFERROR(Y78/H78,"0")+IFERROR(Y79/H79,"0")+IFERROR(Y80/H80,"0")+IFERROR(Y81/H81,"0")</f>
        <v>33</v>
      </c>
      <c r="Z82" s="779">
        <f>IFERROR(IF(Z78="",0,Z78),"0")+IFERROR(IF(Z79="",0,Z79),"0")+IFERROR(IF(Z80="",0,Z80),"0")+IFERROR(IF(Z81="",0,Z81),"0")</f>
        <v>0.71775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351</v>
      </c>
      <c r="Y83" s="779">
        <f>IFERROR(SUM(Y78:Y81),"0")</f>
        <v>356.40000000000003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7</v>
      </c>
      <c r="Y89" s="778">
        <f t="shared" si="16"/>
        <v>7.2</v>
      </c>
      <c r="Z89" s="36">
        <f>IFERROR(IF(Y89=0,"",ROUNDUP(Y89/H89,0)*0.00502),"")</f>
        <v>2.0080000000000001E-2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7.3888888888888884</v>
      </c>
      <c r="BN89" s="64">
        <f t="shared" si="18"/>
        <v>7.6</v>
      </c>
      <c r="BO89" s="64">
        <f t="shared" si="19"/>
        <v>1.6619183285849954E-2</v>
      </c>
      <c r="BP89" s="64">
        <f t="shared" si="20"/>
        <v>1.7094017094017096E-2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17</v>
      </c>
      <c r="Y90" s="778">
        <f t="shared" si="16"/>
        <v>18</v>
      </c>
      <c r="Z90" s="36">
        <f>IFERROR(IF(Y90=0,"",ROUNDUP(Y90/H90,0)*0.00502),"")</f>
        <v>5.0200000000000002E-2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17.944444444444443</v>
      </c>
      <c r="BN90" s="64">
        <f t="shared" si="18"/>
        <v>18.999999999999996</v>
      </c>
      <c r="BO90" s="64">
        <f t="shared" si="19"/>
        <v>4.0360873694207031E-2</v>
      </c>
      <c r="BP90" s="64">
        <f t="shared" si="20"/>
        <v>4.2735042735042736E-2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13.333333333333334</v>
      </c>
      <c r="Y91" s="779">
        <f>IFERROR(Y85/H85,"0")+IFERROR(Y86/H86,"0")+IFERROR(Y87/H87,"0")+IFERROR(Y88/H88,"0")+IFERROR(Y89/H89,"0")+IFERROR(Y90/H90,"0")</f>
        <v>14</v>
      </c>
      <c r="Z91" s="779">
        <f>IFERROR(IF(Z85="",0,Z85),"0")+IFERROR(IF(Z86="",0,Z86),"0")+IFERROR(IF(Z87="",0,Z87),"0")+IFERROR(IF(Z88="",0,Z88),"0")+IFERROR(IF(Z89="",0,Z89),"0")+IFERROR(IF(Z90="",0,Z90),"0")</f>
        <v>7.0280000000000009E-2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24</v>
      </c>
      <c r="Y92" s="779">
        <f>IFERROR(SUM(Y85:Y90),"0")</f>
        <v>25.2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16</v>
      </c>
      <c r="Y95" s="778">
        <f t="shared" si="21"/>
        <v>16.8</v>
      </c>
      <c r="Z95" s="36">
        <f>IFERROR(IF(Y95=0,"",ROUNDUP(Y95/H95,0)*0.02175),"")</f>
        <v>4.3499999999999997E-2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16.914285714285715</v>
      </c>
      <c r="BN95" s="64">
        <f t="shared" si="23"/>
        <v>17.760000000000002</v>
      </c>
      <c r="BO95" s="64">
        <f t="shared" si="24"/>
        <v>3.4013605442176867E-2</v>
      </c>
      <c r="BP95" s="64">
        <f t="shared" si="25"/>
        <v>3.5714285714285712E-2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1.9047619047619047</v>
      </c>
      <c r="Y100" s="779">
        <f>IFERROR(Y94/H94,"0")+IFERROR(Y95/H95,"0")+IFERROR(Y96/H96,"0")+IFERROR(Y97/H97,"0")+IFERROR(Y98/H98,"0")+IFERROR(Y99/H99,"0")</f>
        <v>2</v>
      </c>
      <c r="Z100" s="779">
        <f>IFERROR(IF(Z94="",0,Z94),"0")+IFERROR(IF(Z95="",0,Z95),"0")+IFERROR(IF(Z96="",0,Z96),"0")+IFERROR(IF(Z97="",0,Z97),"0")+IFERROR(IF(Z98="",0,Z98),"0")+IFERROR(IF(Z99="",0,Z99),"0")</f>
        <v>4.3499999999999997E-2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16</v>
      </c>
      <c r="Y101" s="779">
        <f>IFERROR(SUM(Y94:Y99),"0")</f>
        <v>16.8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40</v>
      </c>
      <c r="Y104" s="778">
        <f>IFERROR(IF(X104="",0,CEILING((X104/$H104),1)*$H104),"")</f>
        <v>42</v>
      </c>
      <c r="Z104" s="36">
        <f>IFERROR(IF(Y104=0,"",ROUNDUP(Y104/H104,0)*0.02175),"")</f>
        <v>0.10874999999999999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42.685714285714283</v>
      </c>
      <c r="BN104" s="64">
        <f>IFERROR(Y104*I104/H104,"0")</f>
        <v>44.82</v>
      </c>
      <c r="BO104" s="64">
        <f>IFERROR(1/J104*(X104/H104),"0")</f>
        <v>8.5034013605442174E-2</v>
      </c>
      <c r="BP104" s="64">
        <f>IFERROR(1/J104*(Y104/H104),"0")</f>
        <v>8.9285714285714274E-2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4.7619047619047619</v>
      </c>
      <c r="Y106" s="779">
        <f>IFERROR(Y103/H103,"0")+IFERROR(Y104/H104,"0")+IFERROR(Y105/H105,"0")</f>
        <v>5</v>
      </c>
      <c r="Z106" s="779">
        <f>IFERROR(IF(Z103="",0,Z103),"0")+IFERROR(IF(Z104="",0,Z104),"0")+IFERROR(IF(Z105="",0,Z105),"0")</f>
        <v>0.10874999999999999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40</v>
      </c>
      <c r="Y107" s="779">
        <f>IFERROR(SUM(Y103:Y105),"0")</f>
        <v>42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489</v>
      </c>
      <c r="Y110" s="778">
        <f>IFERROR(IF(X110="",0,CEILING((X110/$H110),1)*$H110),"")</f>
        <v>496.8</v>
      </c>
      <c r="Z110" s="36">
        <f>IFERROR(IF(Y110=0,"",ROUNDUP(Y110/H110,0)*0.02175),"")</f>
        <v>1.0004999999999999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510.73333333333329</v>
      </c>
      <c r="BN110" s="64">
        <f>IFERROR(Y110*I110/H110,"0")</f>
        <v>518.87999999999988</v>
      </c>
      <c r="BO110" s="64">
        <f>IFERROR(1/J110*(X110/H110),"0")</f>
        <v>0.80853174603174582</v>
      </c>
      <c r="BP110" s="64">
        <f>IFERROR(1/J110*(Y110/H110),"0")</f>
        <v>0.8214285714285714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45.277777777777771</v>
      </c>
      <c r="Y113" s="779">
        <f>IFERROR(Y110/H110,"0")+IFERROR(Y111/H111,"0")+IFERROR(Y112/H112,"0")</f>
        <v>46</v>
      </c>
      <c r="Z113" s="779">
        <f>IFERROR(IF(Z110="",0,Z110),"0")+IFERROR(IF(Z111="",0,Z111),"0")+IFERROR(IF(Z112="",0,Z112),"0")</f>
        <v>1.0004999999999999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489</v>
      </c>
      <c r="Y114" s="779">
        <f>IFERROR(SUM(Y110:Y112),"0")</f>
        <v>496.8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145</v>
      </c>
      <c r="Y116" s="778">
        <f t="shared" ref="Y116:Y121" si="26">IFERROR(IF(X116="",0,CEILING((X116/$H116),1)*$H116),"")</f>
        <v>151.20000000000002</v>
      </c>
      <c r="Z116" s="36">
        <f>IFERROR(IF(Y116=0,"",ROUNDUP(Y116/H116,0)*0.02175),"")</f>
        <v>0.39149999999999996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154.73571428571427</v>
      </c>
      <c r="BN116" s="64">
        <f t="shared" ref="BN116:BN121" si="28">IFERROR(Y116*I116/H116,"0")</f>
        <v>161.35200000000003</v>
      </c>
      <c r="BO116" s="64">
        <f t="shared" ref="BO116:BO121" si="29">IFERROR(1/J116*(X116/H116),"0")</f>
        <v>0.30824829931972791</v>
      </c>
      <c r="BP116" s="64">
        <f t="shared" ref="BP116:BP121" si="30">IFERROR(1/J116*(Y116/H116),"0")</f>
        <v>0.3214285714285714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451</v>
      </c>
      <c r="Y118" s="778">
        <f t="shared" si="26"/>
        <v>453.6</v>
      </c>
      <c r="Z118" s="36">
        <f>IFERROR(IF(Y118=0,"",ROUNDUP(Y118/H118,0)*0.00753),"")</f>
        <v>1.2650399999999999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496.43407407407409</v>
      </c>
      <c r="BN118" s="64">
        <f t="shared" si="28"/>
        <v>499.29599999999999</v>
      </c>
      <c r="BO118" s="64">
        <f t="shared" si="29"/>
        <v>1.070750237416904</v>
      </c>
      <c r="BP118" s="64">
        <f t="shared" si="30"/>
        <v>1.0769230769230769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184.2989417989418</v>
      </c>
      <c r="Y122" s="779">
        <f>IFERROR(Y116/H116,"0")+IFERROR(Y117/H117,"0")+IFERROR(Y118/H118,"0")+IFERROR(Y119/H119,"0")+IFERROR(Y120/H120,"0")+IFERROR(Y121/H121,"0")</f>
        <v>186</v>
      </c>
      <c r="Z122" s="779">
        <f>IFERROR(IF(Z116="",0,Z116),"0")+IFERROR(IF(Z117="",0,Z117),"0")+IFERROR(IF(Z118="",0,Z118),"0")+IFERROR(IF(Z119="",0,Z119),"0")+IFERROR(IF(Z120="",0,Z120),"0")+IFERROR(IF(Z121="",0,Z121),"0")</f>
        <v>1.6565399999999999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596</v>
      </c>
      <c r="Y123" s="779">
        <f>IFERROR(SUM(Y116:Y121),"0")</f>
        <v>604.80000000000007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512</v>
      </c>
      <c r="Y126" s="778">
        <f>IFERROR(IF(X126="",0,CEILING((X126/$H126),1)*$H126),"")</f>
        <v>515.19999999999993</v>
      </c>
      <c r="Z126" s="36">
        <f>IFERROR(IF(Y126=0,"",ROUNDUP(Y126/H126,0)*0.02175),"")</f>
        <v>1.0004999999999999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533.94285714285718</v>
      </c>
      <c r="BN126" s="64">
        <f>IFERROR(Y126*I126/H126,"0")</f>
        <v>537.28</v>
      </c>
      <c r="BO126" s="64">
        <f>IFERROR(1/J126*(X126/H126),"0")</f>
        <v>0.81632653061224492</v>
      </c>
      <c r="BP126" s="64">
        <f>IFERROR(1/J126*(Y126/H126),"0")</f>
        <v>0.8214285714285714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55</v>
      </c>
      <c r="Y129" s="778">
        <f>IFERROR(IF(X129="",0,CEILING((X129/$H129),1)*$H129),"")</f>
        <v>58.5</v>
      </c>
      <c r="Z129" s="36">
        <f>IFERROR(IF(Y129=0,"",ROUNDUP(Y129/H129,0)*0.00902),"")</f>
        <v>0.11726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57.56666666666667</v>
      </c>
      <c r="BN129" s="64">
        <f>IFERROR(Y129*I129/H129,"0")</f>
        <v>61.230000000000004</v>
      </c>
      <c r="BO129" s="64">
        <f>IFERROR(1/J129*(X129/H129),"0")</f>
        <v>9.2592592592592587E-2</v>
      </c>
      <c r="BP129" s="64">
        <f>IFERROR(1/J129*(Y129/H129),"0")</f>
        <v>9.8484848484848481E-2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57.936507936507937</v>
      </c>
      <c r="Y131" s="779">
        <f>IFERROR(Y126/H126,"0")+IFERROR(Y127/H127,"0")+IFERROR(Y128/H128,"0")+IFERROR(Y129/H129,"0")+IFERROR(Y130/H130,"0")</f>
        <v>59</v>
      </c>
      <c r="Z131" s="779">
        <f>IFERROR(IF(Z126="",0,Z126),"0")+IFERROR(IF(Z127="",0,Z127),"0")+IFERROR(IF(Z128="",0,Z128),"0")+IFERROR(IF(Z129="",0,Z129),"0")+IFERROR(IF(Z130="",0,Z130),"0")</f>
        <v>1.1177599999999999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567</v>
      </c>
      <c r="Y132" s="779">
        <f>IFERROR(SUM(Y126:Y130),"0")</f>
        <v>573.69999999999993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50</v>
      </c>
      <c r="Y134" s="778">
        <f>IFERROR(IF(X134="",0,CEILING((X134/$H134),1)*$H134),"")</f>
        <v>54</v>
      </c>
      <c r="Z134" s="36">
        <f>IFERROR(IF(Y134=0,"",ROUNDUP(Y134/H134,0)*0.02175),"")</f>
        <v>0.10874999999999999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52.222222222222221</v>
      </c>
      <c r="BN134" s="64">
        <f>IFERROR(Y134*I134/H134,"0")</f>
        <v>56.4</v>
      </c>
      <c r="BO134" s="64">
        <f>IFERROR(1/J134*(X134/H134),"0")</f>
        <v>8.2671957671957674E-2</v>
      </c>
      <c r="BP134" s="64">
        <f>IFERROR(1/J134*(Y134/H134),"0")</f>
        <v>8.9285714285714274E-2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4.6296296296296298</v>
      </c>
      <c r="Y138" s="779">
        <f>IFERROR(Y134/H134,"0")+IFERROR(Y135/H135,"0")+IFERROR(Y136/H136,"0")+IFERROR(Y137/H137,"0")</f>
        <v>5</v>
      </c>
      <c r="Z138" s="779">
        <f>IFERROR(IF(Z134="",0,Z134),"0")+IFERROR(IF(Z135="",0,Z135),"0")+IFERROR(IF(Z136="",0,Z136),"0")+IFERROR(IF(Z137="",0,Z137),"0")</f>
        <v>0.10874999999999999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50</v>
      </c>
      <c r="Y139" s="779">
        <f>IFERROR(SUM(Y134:Y137),"0")</f>
        <v>54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127</v>
      </c>
      <c r="Y141" s="778">
        <f t="shared" ref="Y141:Y147" si="31">IFERROR(IF(X141="",0,CEILING((X141/$H141),1)*$H141),"")</f>
        <v>134.4</v>
      </c>
      <c r="Z141" s="36">
        <f>IFERROR(IF(Y141=0,"",ROUNDUP(Y141/H141,0)*0.02175),"")</f>
        <v>0.34799999999999998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135.43642857142856</v>
      </c>
      <c r="BN141" s="64">
        <f t="shared" ref="BN141:BN147" si="33">IFERROR(Y141*I141/H141,"0")</f>
        <v>143.328</v>
      </c>
      <c r="BO141" s="64">
        <f t="shared" ref="BO141:BO147" si="34">IFERROR(1/J141*(X141/H141),"0")</f>
        <v>0.26998299319727886</v>
      </c>
      <c r="BP141" s="64">
        <f t="shared" ref="BP141:BP147" si="35">IFERROR(1/J141*(Y141/H141),"0")</f>
        <v>0.2857142857142857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315</v>
      </c>
      <c r="Y145" s="778">
        <f t="shared" si="31"/>
        <v>315.90000000000003</v>
      </c>
      <c r="Z145" s="36">
        <f>IFERROR(IF(Y145=0,"",ROUNDUP(Y145/H145,0)*0.00753),"")</f>
        <v>0.88101000000000007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346.73333333333329</v>
      </c>
      <c r="BN145" s="64">
        <f t="shared" si="33"/>
        <v>347.72399999999999</v>
      </c>
      <c r="BO145" s="64">
        <f t="shared" si="34"/>
        <v>0.74786324786324776</v>
      </c>
      <c r="BP145" s="64">
        <f t="shared" si="35"/>
        <v>0.75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131.78571428571428</v>
      </c>
      <c r="Y148" s="779">
        <f>IFERROR(Y141/H141,"0")+IFERROR(Y142/H142,"0")+IFERROR(Y143/H143,"0")+IFERROR(Y144/H144,"0")+IFERROR(Y145/H145,"0")+IFERROR(Y146/H146,"0")+IFERROR(Y147/H147,"0")</f>
        <v>133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1.2290100000000002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442</v>
      </c>
      <c r="Y149" s="779">
        <f>IFERROR(SUM(Y141:Y147),"0")</f>
        <v>450.30000000000007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100</v>
      </c>
      <c r="Y197" s="778">
        <f t="shared" ref="Y197:Y204" si="36">IFERROR(IF(X197="",0,CEILING((X197/$H197),1)*$H197),"")</f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106.19047619047619</v>
      </c>
      <c r="BN197" s="64">
        <f t="shared" ref="BN197:BN204" si="38">IFERROR(Y197*I197/H197,"0")</f>
        <v>107.04</v>
      </c>
      <c r="BO197" s="64">
        <f t="shared" ref="BO197:BO204" si="39">IFERROR(1/J197*(X197/H197),"0")</f>
        <v>0.15262515262515264</v>
      </c>
      <c r="BP197" s="64">
        <f t="shared" ref="BP197:BP204" si="40">IFERROR(1/J197*(Y197/H197),"0")</f>
        <v>0.15384615384615385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88</v>
      </c>
      <c r="Y200" s="778">
        <f t="shared" si="36"/>
        <v>88.2</v>
      </c>
      <c r="Z200" s="36">
        <f>IFERROR(IF(Y200=0,"",ROUNDUP(Y200/H200,0)*0.00502),"")</f>
        <v>0.21084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93.447619047619042</v>
      </c>
      <c r="BN200" s="64">
        <f t="shared" si="38"/>
        <v>93.66</v>
      </c>
      <c r="BO200" s="64">
        <f t="shared" si="39"/>
        <v>0.17908017908017909</v>
      </c>
      <c r="BP200" s="64">
        <f t="shared" si="40"/>
        <v>0.17948717948717952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165.71428571428572</v>
      </c>
      <c r="Y205" s="779">
        <f>IFERROR(Y197/H197,"0")+IFERROR(Y198/H198,"0")+IFERROR(Y199/H199,"0")+IFERROR(Y200/H200,"0")+IFERROR(Y201/H201,"0")+IFERROR(Y202/H202,"0")+IFERROR(Y203/H203,"0")+IFERROR(Y204/H204,"0")</f>
        <v>166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0.89356000000000002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398</v>
      </c>
      <c r="Y206" s="779">
        <f>IFERROR(SUM(Y197:Y204),"0")</f>
        <v>399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500</v>
      </c>
      <c r="Y219" s="778">
        <f t="shared" ref="Y219:Y226" si="41">IFERROR(IF(X219="",0,CEILING((X219/$H219),1)*$H219),"")</f>
        <v>502.20000000000005</v>
      </c>
      <c r="Z219" s="36">
        <f>IFERROR(IF(Y219=0,"",ROUNDUP(Y219/H219,0)*0.00902),"")</f>
        <v>0.83886000000000005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519.44444444444446</v>
      </c>
      <c r="BN219" s="64">
        <f t="shared" ref="BN219:BN226" si="43">IFERROR(Y219*I219/H219,"0")</f>
        <v>521.73</v>
      </c>
      <c r="BO219" s="64">
        <f t="shared" ref="BO219:BO226" si="44">IFERROR(1/J219*(X219/H219),"0")</f>
        <v>0.70145903479236804</v>
      </c>
      <c r="BP219" s="64">
        <f t="shared" ref="BP219:BP226" si="45">IFERROR(1/J219*(Y219/H219),"0")</f>
        <v>0.70454545454545459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155.83333333333331</v>
      </c>
      <c r="BN220" s="64">
        <f t="shared" si="43"/>
        <v>157.08000000000001</v>
      </c>
      <c r="BO220" s="64">
        <f t="shared" si="44"/>
        <v>0.21043771043771042</v>
      </c>
      <c r="BP220" s="64">
        <f t="shared" si="45"/>
        <v>0.21212121212121213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90</v>
      </c>
      <c r="Y224" s="778">
        <f t="shared" si="41"/>
        <v>90</v>
      </c>
      <c r="Z224" s="36">
        <f>IFERROR(IF(Y224=0,"",ROUNDUP(Y224/H224,0)*0.00502),"")</f>
        <v>0.251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95</v>
      </c>
      <c r="BN224" s="64">
        <f t="shared" si="43"/>
        <v>95</v>
      </c>
      <c r="BO224" s="64">
        <f t="shared" si="44"/>
        <v>0.21367521367521369</v>
      </c>
      <c r="BP224" s="64">
        <f t="shared" si="45"/>
        <v>0.21367521367521369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170.37037037037035</v>
      </c>
      <c r="Y227" s="779">
        <f>IFERROR(Y219/H219,"0")+IFERROR(Y220/H220,"0")+IFERROR(Y221/H221,"0")+IFERROR(Y222/H222,"0")+IFERROR(Y223/H223,"0")+IFERROR(Y224/H224,"0")+IFERROR(Y225/H225,"0")+IFERROR(Y226/H226,"0")</f>
        <v>171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1.3424200000000002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740</v>
      </c>
      <c r="Y228" s="779">
        <f>IFERROR(SUM(Y219:Y226),"0")</f>
        <v>743.40000000000009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386</v>
      </c>
      <c r="Y233" s="778">
        <f t="shared" si="46"/>
        <v>391.49999999999994</v>
      </c>
      <c r="Z233" s="36">
        <f>IFERROR(IF(Y233=0,"",ROUNDUP(Y233/H233,0)*0.02175),"")</f>
        <v>0.9787499999999999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411.02344827586205</v>
      </c>
      <c r="BN233" s="64">
        <f t="shared" si="48"/>
        <v>416.87999999999994</v>
      </c>
      <c r="BO233" s="64">
        <f t="shared" si="49"/>
        <v>0.79228243021346467</v>
      </c>
      <c r="BP233" s="64">
        <f t="shared" si="50"/>
        <v>0.80357142857142849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167</v>
      </c>
      <c r="Y234" s="778">
        <f t="shared" si="46"/>
        <v>168</v>
      </c>
      <c r="Z234" s="36">
        <f t="shared" ref="Z234:Z240" si="51">IFERROR(IF(Y234=0,"",ROUNDUP(Y234/H234,0)*0.00753),"")</f>
        <v>0.52710000000000001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187.17916666666667</v>
      </c>
      <c r="BN234" s="64">
        <f t="shared" si="48"/>
        <v>188.3</v>
      </c>
      <c r="BO234" s="64">
        <f t="shared" si="49"/>
        <v>0.44604700854700857</v>
      </c>
      <c r="BP234" s="64">
        <f t="shared" si="50"/>
        <v>0.44871794871794868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296</v>
      </c>
      <c r="Y237" s="778">
        <f t="shared" si="46"/>
        <v>297.59999999999997</v>
      </c>
      <c r="Z237" s="36">
        <f t="shared" si="51"/>
        <v>0.93371999999999999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329.54666666666668</v>
      </c>
      <c r="BN237" s="64">
        <f t="shared" si="48"/>
        <v>331.32799999999997</v>
      </c>
      <c r="BO237" s="64">
        <f t="shared" si="49"/>
        <v>0.79059829059829068</v>
      </c>
      <c r="BP237" s="64">
        <f t="shared" si="50"/>
        <v>0.79487179487179471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191</v>
      </c>
      <c r="Y239" s="778">
        <f t="shared" si="46"/>
        <v>192</v>
      </c>
      <c r="Z239" s="36">
        <f t="shared" si="51"/>
        <v>0.60240000000000005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212.64666666666668</v>
      </c>
      <c r="BN239" s="64">
        <f t="shared" si="48"/>
        <v>213.76000000000002</v>
      </c>
      <c r="BO239" s="64">
        <f t="shared" si="49"/>
        <v>0.51014957264957272</v>
      </c>
      <c r="BP239" s="64">
        <f t="shared" si="50"/>
        <v>0.51282051282051277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185</v>
      </c>
      <c r="Y240" s="778">
        <f t="shared" si="46"/>
        <v>187.2</v>
      </c>
      <c r="Z240" s="36">
        <f t="shared" si="51"/>
        <v>0.58733999999999997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206.42916666666667</v>
      </c>
      <c r="BN240" s="64">
        <f t="shared" si="48"/>
        <v>208.88399999999999</v>
      </c>
      <c r="BO240" s="64">
        <f t="shared" si="49"/>
        <v>0.49412393162393164</v>
      </c>
      <c r="BP240" s="64">
        <f t="shared" si="50"/>
        <v>0.5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393.95114942528744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397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3.6293100000000003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1225</v>
      </c>
      <c r="Y242" s="779">
        <f>IFERROR(SUM(Y230:Y240),"0")</f>
        <v>1236.3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8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8.9066666666666681</v>
      </c>
      <c r="BN247" s="64">
        <f>IFERROR(Y247*I247/H247,"0")</f>
        <v>10.688000000000001</v>
      </c>
      <c r="BO247" s="64">
        <f>IFERROR(1/J247*(X247/H247),"0")</f>
        <v>2.1367521367521368E-2</v>
      </c>
      <c r="BP247" s="64">
        <f>IFERROR(1/J247*(Y247/H247),"0")</f>
        <v>2.564102564102564E-2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3.3333333333333335</v>
      </c>
      <c r="Y249" s="779">
        <f>IFERROR(Y244/H244,"0")+IFERROR(Y245/H245,"0")+IFERROR(Y246/H246,"0")+IFERROR(Y247/H247,"0")+IFERROR(Y248/H248,"0")</f>
        <v>4</v>
      </c>
      <c r="Z249" s="779">
        <f>IFERROR(IF(Z244="",0,Z244),"0")+IFERROR(IF(Z245="",0,Z245),"0")+IFERROR(IF(Z246="",0,Z246),"0")+IFERROR(IF(Z247="",0,Z247),"0")+IFERROR(IF(Z248="",0,Z248),"0")</f>
        <v>3.0120000000000001E-2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8</v>
      </c>
      <c r="Y250" s="779">
        <f>IFERROR(SUM(Y244:Y248),"0")</f>
        <v>9.6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41</v>
      </c>
      <c r="Y311" s="778">
        <f t="shared" si="67"/>
        <v>43.199999999999996</v>
      </c>
      <c r="Z311" s="36">
        <f>IFERROR(IF(Y311=0,"",ROUNDUP(Y311/H311,0)*0.00753),"")</f>
        <v>0.13553999999999999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45.646666666666668</v>
      </c>
      <c r="BN311" s="64">
        <f t="shared" si="69"/>
        <v>48.095999999999997</v>
      </c>
      <c r="BO311" s="64">
        <f t="shared" si="70"/>
        <v>0.10950854700854702</v>
      </c>
      <c r="BP311" s="64">
        <f t="shared" si="71"/>
        <v>0.11538461538461538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93</v>
      </c>
      <c r="Y312" s="778">
        <f t="shared" si="67"/>
        <v>93.6</v>
      </c>
      <c r="Z312" s="36">
        <f>IFERROR(IF(Y312=0,"",ROUNDUP(Y312/H312,0)*0.00753),"")</f>
        <v>0.29366999999999999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100.75000000000001</v>
      </c>
      <c r="BN312" s="64">
        <f t="shared" si="69"/>
        <v>101.39999999999999</v>
      </c>
      <c r="BO312" s="64">
        <f t="shared" si="70"/>
        <v>0.24839743589743588</v>
      </c>
      <c r="BP312" s="64">
        <f t="shared" si="71"/>
        <v>0.25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55.833333333333336</v>
      </c>
      <c r="Y314" s="779">
        <f>IFERROR(Y308/H308,"0")+IFERROR(Y309/H309,"0")+IFERROR(Y310/H310,"0")+IFERROR(Y311/H311,"0")+IFERROR(Y312/H312,"0")+IFERROR(Y313/H313,"0")</f>
        <v>57</v>
      </c>
      <c r="Z314" s="779">
        <f>IFERROR(IF(Z308="",0,Z308),"0")+IFERROR(IF(Z309="",0,Z309),"0")+IFERROR(IF(Z310="",0,Z310),"0")+IFERROR(IF(Z311="",0,Z311),"0")+IFERROR(IF(Z312="",0,Z312),"0")+IFERROR(IF(Z313="",0,Z313),"0")</f>
        <v>0.42920999999999998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134</v>
      </c>
      <c r="Y315" s="779">
        <f>IFERROR(SUM(Y308:Y313),"0")</f>
        <v>136.79999999999998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966</v>
      </c>
      <c r="Y388" s="778">
        <f>IFERROR(IF(X388="",0,CEILING((X388/$H388),1)*$H388),"")</f>
        <v>967.19999999999993</v>
      </c>
      <c r="Z388" s="36">
        <f>IFERROR(IF(Y388=0,"",ROUNDUP(Y388/H388,0)*0.02175),"")</f>
        <v>2.6969999999999996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1035.8492307692309</v>
      </c>
      <c r="BN388" s="64">
        <f>IFERROR(Y388*I388/H388,"0")</f>
        <v>1037.1360000000002</v>
      </c>
      <c r="BO388" s="64">
        <f>IFERROR(1/J388*(X388/H388),"0")</f>
        <v>2.2115384615384617</v>
      </c>
      <c r="BP388" s="64">
        <f>IFERROR(1/J388*(Y388/H388),"0")</f>
        <v>2.214285714285714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123.84615384615385</v>
      </c>
      <c r="Y390" s="779">
        <f>IFERROR(Y387/H387,"0")+IFERROR(Y388/H388,"0")+IFERROR(Y389/H389,"0")</f>
        <v>124</v>
      </c>
      <c r="Z390" s="779">
        <f>IFERROR(IF(Z387="",0,Z387),"0")+IFERROR(IF(Z388="",0,Z388),"0")+IFERROR(IF(Z389="",0,Z389),"0")</f>
        <v>2.6969999999999996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966</v>
      </c>
      <c r="Y391" s="779">
        <f>IFERROR(SUM(Y387:Y389),"0")</f>
        <v>967.19999999999993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11</v>
      </c>
      <c r="Y395" s="778">
        <f>IFERROR(IF(X395="",0,CEILING((X395/$H395),1)*$H395),"")</f>
        <v>12.75</v>
      </c>
      <c r="Z395" s="36">
        <f>IFERROR(IF(Y395=0,"",ROUNDUP(Y395/H395,0)*0.00753),"")</f>
        <v>3.7650000000000003E-2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12.833333333333334</v>
      </c>
      <c r="BN395" s="64">
        <f>IFERROR(Y395*I395/H395,"0")</f>
        <v>14.875</v>
      </c>
      <c r="BO395" s="64">
        <f>IFERROR(1/J395*(X395/H395),"0")</f>
        <v>2.765208647561589E-2</v>
      </c>
      <c r="BP395" s="64">
        <f>IFERROR(1/J395*(Y395/H395),"0")</f>
        <v>3.2051282051282048E-2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24</v>
      </c>
      <c r="Y396" s="778">
        <f>IFERROR(IF(X396="",0,CEILING((X396/$H396),1)*$H396),"")</f>
        <v>25.5</v>
      </c>
      <c r="Z396" s="36">
        <f>IFERROR(IF(Y396=0,"",ROUNDUP(Y396/H396,0)*0.00753),"")</f>
        <v>7.5300000000000006E-2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27.294117647058822</v>
      </c>
      <c r="BN396" s="64">
        <f>IFERROR(Y396*I396/H396,"0")</f>
        <v>29.000000000000004</v>
      </c>
      <c r="BO396" s="64">
        <f>IFERROR(1/J396*(X396/H396),"0")</f>
        <v>6.0331825037707391E-2</v>
      </c>
      <c r="BP396" s="64">
        <f>IFERROR(1/J396*(Y396/H396),"0")</f>
        <v>6.4102564102564097E-2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13.725490196078432</v>
      </c>
      <c r="Y397" s="779">
        <f>IFERROR(Y393/H393,"0")+IFERROR(Y394/H394,"0")+IFERROR(Y395/H395,"0")+IFERROR(Y396/H396,"0")</f>
        <v>15</v>
      </c>
      <c r="Z397" s="779">
        <f>IFERROR(IF(Z393="",0,Z393),"0")+IFERROR(IF(Z394="",0,Z394),"0")+IFERROR(IF(Z395="",0,Z395),"0")+IFERROR(IF(Z396="",0,Z396),"0")</f>
        <v>0.11295000000000001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35</v>
      </c>
      <c r="Y398" s="779">
        <f>IFERROR(SUM(Y393:Y396),"0")</f>
        <v>38.25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4</v>
      </c>
      <c r="Y407" s="778">
        <f>IFERROR(IF(X407="",0,CEILING((X407/$H407),1)*$H407),"")</f>
        <v>5.4</v>
      </c>
      <c r="Z407" s="36">
        <f>IFERROR(IF(Y407=0,"",ROUNDUP(Y407/H407,0)*0.00753),"")</f>
        <v>2.2589999999999999E-2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4.5511111111111111</v>
      </c>
      <c r="BN407" s="64">
        <f>IFERROR(Y407*I407/H407,"0")</f>
        <v>6.1440000000000001</v>
      </c>
      <c r="BO407" s="64">
        <f>IFERROR(1/J407*(X407/H407),"0")</f>
        <v>1.4245014245014245E-2</v>
      </c>
      <c r="BP407" s="64">
        <f>IFERROR(1/J407*(Y407/H407),"0")</f>
        <v>1.9230769230769232E-2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2.2222222222222223</v>
      </c>
      <c r="Y408" s="779">
        <f>IFERROR(Y407/H407,"0")</f>
        <v>3</v>
      </c>
      <c r="Z408" s="779">
        <f>IFERROR(IF(Z407="",0,Z407),"0")</f>
        <v>2.2589999999999999E-2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4</v>
      </c>
      <c r="Y409" s="779">
        <f>IFERROR(SUM(Y407:Y407),"0")</f>
        <v>5.4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550</v>
      </c>
      <c r="Y420" s="778">
        <f t="shared" si="82"/>
        <v>555</v>
      </c>
      <c r="Z420" s="36">
        <f>IFERROR(IF(Y420=0,"",ROUNDUP(Y420/H420,0)*0.02175),"")</f>
        <v>0.80474999999999997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567.6</v>
      </c>
      <c r="BN420" s="64">
        <f t="shared" si="84"/>
        <v>572.76</v>
      </c>
      <c r="BO420" s="64">
        <f t="shared" si="85"/>
        <v>0.76388888888888884</v>
      </c>
      <c r="BP420" s="64">
        <f t="shared" si="86"/>
        <v>0.77083333333333326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36.666666666666664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0.80474999999999997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550</v>
      </c>
      <c r="Y431" s="779">
        <f>IFERROR(SUM(Y419:Y429),"0")</f>
        <v>555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2500</v>
      </c>
      <c r="Y433" s="778">
        <f>IFERROR(IF(X433="",0,CEILING((X433/$H433),1)*$H433),"")</f>
        <v>2505</v>
      </c>
      <c r="Z433" s="36">
        <f>IFERROR(IF(Y433=0,"",ROUNDUP(Y433/H433,0)*0.02175),"")</f>
        <v>3.6322499999999995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2580</v>
      </c>
      <c r="BN433" s="64">
        <f>IFERROR(Y433*I433/H433,"0")</f>
        <v>2585.1600000000003</v>
      </c>
      <c r="BO433" s="64">
        <f>IFERROR(1/J433*(X433/H433),"0")</f>
        <v>3.4722222222222219</v>
      </c>
      <c r="BP433" s="64">
        <f>IFERROR(1/J433*(Y433/H433),"0")</f>
        <v>3.4791666666666665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166.66666666666666</v>
      </c>
      <c r="Y435" s="779">
        <f>IFERROR(Y433/H433,"0")+IFERROR(Y434/H434,"0")</f>
        <v>167</v>
      </c>
      <c r="Z435" s="779">
        <f>IFERROR(IF(Z433="",0,Z433),"0")+IFERROR(IF(Z434="",0,Z434),"0")</f>
        <v>3.6322499999999995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2500</v>
      </c>
      <c r="Y436" s="779">
        <f>IFERROR(SUM(Y433:Y434),"0")</f>
        <v>2505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2500</v>
      </c>
      <c r="Y468" s="778">
        <f t="shared" ref="Y468:Y474" si="93">IFERROR(IF(X468="",0,CEILING((X468/$H468),1)*$H468),"")</f>
        <v>2503.7999999999997</v>
      </c>
      <c r="Z468" s="36">
        <f>IFERROR(IF(Y468=0,"",ROUNDUP(Y468/H468,0)*0.02175),"")</f>
        <v>6.9817499999999999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2680.7692307692314</v>
      </c>
      <c r="BN468" s="64">
        <f t="shared" ref="BN468:BN474" si="95">IFERROR(Y468*I468/H468,"0")</f>
        <v>2684.8439999999996</v>
      </c>
      <c r="BO468" s="64">
        <f t="shared" ref="BO468:BO474" si="96">IFERROR(1/J468*(X468/H468),"0")</f>
        <v>5.7234432234432226</v>
      </c>
      <c r="BP468" s="64">
        <f t="shared" ref="BP468:BP474" si="97">IFERROR(1/J468*(Y468/H468),"0")</f>
        <v>5.7321428571428568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320.5128205128205</v>
      </c>
      <c r="Y475" s="779">
        <f>IFERROR(Y468/H468,"0")+IFERROR(Y469/H469,"0")+IFERROR(Y470/H470,"0")+IFERROR(Y471/H471,"0")+IFERROR(Y472/H472,"0")+IFERROR(Y473/H473,"0")+IFERROR(Y474/H474,"0")</f>
        <v>321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6.9817499999999999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2500</v>
      </c>
      <c r="Y476" s="779">
        <f>IFERROR(SUM(Y468:Y474),"0")</f>
        <v>2503.7999999999997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27</v>
      </c>
      <c r="Y490" s="778">
        <f t="shared" si="98"/>
        <v>29.400000000000002</v>
      </c>
      <c r="Z490" s="36">
        <f>IFERROR(IF(Y490=0,"",ROUNDUP(Y490/H490,0)*0.00753),"")</f>
        <v>5.271E-2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28.478571428571424</v>
      </c>
      <c r="BN490" s="64">
        <f t="shared" si="100"/>
        <v>31.009999999999998</v>
      </c>
      <c r="BO490" s="64">
        <f t="shared" si="101"/>
        <v>4.1208791208791201E-2</v>
      </c>
      <c r="BP490" s="64">
        <f t="shared" si="102"/>
        <v>4.4871794871794872E-2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53</v>
      </c>
      <c r="Y503" s="778">
        <f t="shared" si="98"/>
        <v>54.6</v>
      </c>
      <c r="Z503" s="36">
        <f t="shared" si="103"/>
        <v>0.13052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56.280952380952378</v>
      </c>
      <c r="BN503" s="64">
        <f t="shared" si="100"/>
        <v>57.98</v>
      </c>
      <c r="BO503" s="64">
        <f t="shared" si="101"/>
        <v>0.10785510785510787</v>
      </c>
      <c r="BP503" s="64">
        <f t="shared" si="102"/>
        <v>0.11111111111111112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31.666666666666664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0.18323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80</v>
      </c>
      <c r="Y508" s="779">
        <f>IFERROR(SUM(Y489:Y506),"0")</f>
        <v>84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5</v>
      </c>
      <c r="Y542" s="778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5.7166666666666668</v>
      </c>
      <c r="BN542" s="64">
        <f>IFERROR(Y542*I542/H542,"0")</f>
        <v>6.8600000000000012</v>
      </c>
      <c r="BO542" s="64">
        <f>IFERROR(1/J542*(X542/H542),"0")</f>
        <v>1.780626780626781E-2</v>
      </c>
      <c r="BP542" s="64">
        <f>IFERROR(1/J542*(Y542/H542),"0")</f>
        <v>2.1367521367521368E-2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8</v>
      </c>
      <c r="Y544" s="778">
        <f>IFERROR(IF(X544="",0,CEILING((X544/$H544),1)*$H544),"")</f>
        <v>8.4</v>
      </c>
      <c r="Z544" s="36">
        <f>IFERROR(IF(Y544=0,"",ROUNDUP(Y544/H544,0)*0.00502),"")</f>
        <v>3.5140000000000005E-2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13.466666666666667</v>
      </c>
      <c r="BN544" s="64">
        <f>IFERROR(Y544*I544/H544,"0")</f>
        <v>14.14</v>
      </c>
      <c r="BO544" s="64">
        <f>IFERROR(1/J544*(X544/H544),"0")</f>
        <v>2.8490028490028494E-2</v>
      </c>
      <c r="BP544" s="64">
        <f>IFERROR(1/J544*(Y544/H544),"0")</f>
        <v>2.9914529914529923E-2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10.833333333333334</v>
      </c>
      <c r="Y546" s="779">
        <f>IFERROR(Y542/H542,"0")+IFERROR(Y543/H543,"0")+IFERROR(Y544/H544,"0")+IFERROR(Y545/H545,"0")</f>
        <v>12</v>
      </c>
      <c r="Z546" s="779">
        <f>IFERROR(IF(Z542="",0,Z542),"0")+IFERROR(IF(Z543="",0,Z543),"0")+IFERROR(IF(Z544="",0,Z544),"0")+IFERROR(IF(Z545="",0,Z545),"0")</f>
        <v>6.0240000000000002E-2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13</v>
      </c>
      <c r="Y547" s="779">
        <f>IFERROR(SUM(Y542:Y545),"0")</f>
        <v>14.4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66</v>
      </c>
      <c r="Y556" s="778">
        <f t="shared" ref="Y556:Y566" si="104">IFERROR(IF(X556="",0,CEILING((X556/$H556),1)*$H556),"")</f>
        <v>68.64</v>
      </c>
      <c r="Z556" s="36">
        <f t="shared" ref="Z556:Z561" si="105">IFERROR(IF(Y556=0,"",ROUNDUP(Y556/H556,0)*0.01196),"")</f>
        <v>0.15548000000000001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70.499999999999986</v>
      </c>
      <c r="BN556" s="64">
        <f t="shared" ref="BN556:BN566" si="107">IFERROR(Y556*I556/H556,"0")</f>
        <v>73.319999999999993</v>
      </c>
      <c r="BO556" s="64">
        <f t="shared" ref="BO556:BO566" si="108">IFERROR(1/J556*(X556/H556),"0")</f>
        <v>0.1201923076923077</v>
      </c>
      <c r="BP556" s="64">
        <f t="shared" ref="BP556:BP566" si="109">IFERROR(1/J556*(Y556/H556),"0")</f>
        <v>0.125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1000</v>
      </c>
      <c r="Y559" s="778">
        <f t="shared" si="104"/>
        <v>1003.2</v>
      </c>
      <c r="Z559" s="36">
        <f t="shared" si="105"/>
        <v>2.2724000000000002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1068.1818181818182</v>
      </c>
      <c r="BN559" s="64">
        <f t="shared" si="107"/>
        <v>1071.5999999999999</v>
      </c>
      <c r="BO559" s="64">
        <f t="shared" si="108"/>
        <v>1.821095571095571</v>
      </c>
      <c r="BP559" s="64">
        <f t="shared" si="109"/>
        <v>1.8269230769230771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1422</v>
      </c>
      <c r="Y561" s="778">
        <f t="shared" si="104"/>
        <v>1425.6000000000001</v>
      </c>
      <c r="Z561" s="36">
        <f t="shared" si="105"/>
        <v>3.2292000000000001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1518.9545454545453</v>
      </c>
      <c r="BN561" s="64">
        <f t="shared" si="107"/>
        <v>1522.8</v>
      </c>
      <c r="BO561" s="64">
        <f t="shared" si="108"/>
        <v>2.5895979020979021</v>
      </c>
      <c r="BP561" s="64">
        <f t="shared" si="109"/>
        <v>2.5961538461538463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471.21212121212119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473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5.6570800000000006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2488</v>
      </c>
      <c r="Y568" s="779">
        <f>IFERROR(SUM(Y556:Y566),"0")</f>
        <v>2497.4400000000005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600</v>
      </c>
      <c r="Y570" s="778">
        <f>IFERROR(IF(X570="",0,CEILING((X570/$H570),1)*$H570),"")</f>
        <v>601.92000000000007</v>
      </c>
      <c r="Z570" s="36">
        <f>IFERROR(IF(Y570=0,"",ROUNDUP(Y570/H570,0)*0.01196),"")</f>
        <v>1.36344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640.90909090909088</v>
      </c>
      <c r="BN570" s="64">
        <f>IFERROR(Y570*I570/H570,"0")</f>
        <v>642.96</v>
      </c>
      <c r="BO570" s="64">
        <f>IFERROR(1/J570*(X570/H570),"0")</f>
        <v>1.0926573426573427</v>
      </c>
      <c r="BP570" s="64">
        <f>IFERROR(1/J570*(Y570/H570),"0")</f>
        <v>1.0961538461538463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25</v>
      </c>
      <c r="Y571" s="778">
        <f>IFERROR(IF(X571="",0,CEILING((X571/$H571),1)*$H571),"")</f>
        <v>25.2</v>
      </c>
      <c r="Z571" s="36">
        <f>IFERROR(IF(Y571=0,"",ROUNDUP(Y571/H571,0)*0.00902),"")</f>
        <v>6.3140000000000002E-2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26.458333333333332</v>
      </c>
      <c r="BN571" s="64">
        <f>IFERROR(Y571*I571/H571,"0")</f>
        <v>26.669999999999998</v>
      </c>
      <c r="BO571" s="64">
        <f>IFERROR(1/J571*(X571/H571),"0")</f>
        <v>5.2609427609427613E-2</v>
      </c>
      <c r="BP571" s="64">
        <f>IFERROR(1/J571*(Y571/H571),"0")</f>
        <v>5.3030303030303032E-2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120.58080808080807</v>
      </c>
      <c r="Y573" s="779">
        <f>IFERROR(Y570/H570,"0")+IFERROR(Y571/H571,"0")+IFERROR(Y572/H572,"0")</f>
        <v>121.00000000000001</v>
      </c>
      <c r="Z573" s="779">
        <f>IFERROR(IF(Z570="",0,Z570),"0")+IFERROR(IF(Z571="",0,Z571),"0")+IFERROR(IF(Z572="",0,Z572),"0")</f>
        <v>1.42658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625</v>
      </c>
      <c r="Y574" s="779">
        <f>IFERROR(SUM(Y570:Y572),"0")</f>
        <v>627.12000000000012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300</v>
      </c>
      <c r="Y576" s="778">
        <f t="shared" ref="Y576:Y584" si="110">IFERROR(IF(X576="",0,CEILING((X576/$H576),1)*$H576),"")</f>
        <v>300.96000000000004</v>
      </c>
      <c r="Z576" s="36">
        <f>IFERROR(IF(Y576=0,"",ROUNDUP(Y576/H576,0)*0.01196),"")</f>
        <v>0.68171999999999999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320.45454545454544</v>
      </c>
      <c r="BN576" s="64">
        <f t="shared" ref="BN576:BN584" si="112">IFERROR(Y576*I576/H576,"0")</f>
        <v>321.48</v>
      </c>
      <c r="BO576" s="64">
        <f t="shared" ref="BO576:BO584" si="113">IFERROR(1/J576*(X576/H576),"0")</f>
        <v>0.54632867132867136</v>
      </c>
      <c r="BP576" s="64">
        <f t="shared" ref="BP576:BP584" si="114">IFERROR(1/J576*(Y576/H576),"0")</f>
        <v>0.54807692307692313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500</v>
      </c>
      <c r="Y577" s="778">
        <f t="shared" si="110"/>
        <v>501.6</v>
      </c>
      <c r="Z577" s="36">
        <f>IFERROR(IF(Y577=0,"",ROUNDUP(Y577/H577,0)*0.01196),"")</f>
        <v>1.1362000000000001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534.09090909090912</v>
      </c>
      <c r="BN577" s="64">
        <f t="shared" si="112"/>
        <v>535.79999999999995</v>
      </c>
      <c r="BO577" s="64">
        <f t="shared" si="113"/>
        <v>0.91054778554778548</v>
      </c>
      <c r="BP577" s="64">
        <f t="shared" si="114"/>
        <v>0.91346153846153855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600</v>
      </c>
      <c r="Y578" s="778">
        <f t="shared" si="110"/>
        <v>601.92000000000007</v>
      </c>
      <c r="Z578" s="36">
        <f>IFERROR(IF(Y578=0,"",ROUNDUP(Y578/H578,0)*0.01196),"")</f>
        <v>1.36344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640.90909090909088</v>
      </c>
      <c r="BN578" s="64">
        <f t="shared" si="112"/>
        <v>642.96</v>
      </c>
      <c r="BO578" s="64">
        <f t="shared" si="113"/>
        <v>1.0926573426573427</v>
      </c>
      <c r="BP578" s="64">
        <f t="shared" si="114"/>
        <v>1.0961538461538463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265.15151515151513</v>
      </c>
      <c r="Y585" s="779">
        <f>IFERROR(Y576/H576,"0")+IFERROR(Y577/H577,"0")+IFERROR(Y578/H578,"0")+IFERROR(Y579/H579,"0")+IFERROR(Y580/H580,"0")+IFERROR(Y581/H581,"0")+IFERROR(Y582/H582,"0")+IFERROR(Y583/H583,"0")+IFERROR(Y584/H584,"0")</f>
        <v>266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3.1813599999999997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1400</v>
      </c>
      <c r="Y586" s="779">
        <f>IFERROR(SUM(Y576:Y584),"0")</f>
        <v>1404.48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17098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17215.59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18160.355934868789</v>
      </c>
      <c r="Y664" s="779">
        <f>IFERROR(SUM(BN22:BN660),"0")</f>
        <v>18285.834999999995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33</v>
      </c>
      <c r="Y665" s="38">
        <f>ROUNDUP(SUM(BP22:BP660),0)</f>
        <v>33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18985.355934868789</v>
      </c>
      <c r="Y666" s="779">
        <f>GrossWeightTotalR+PalletQtyTotalR*25</f>
        <v>19110.834999999995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2921.5237092184348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2944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38.901679999999999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650.80000000000007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658</v>
      </c>
      <c r="E673" s="46">
        <f>IFERROR(Y110*1,"0")+IFERROR(Y111*1,"0")+IFERROR(Y112*1,"0")+IFERROR(Y116*1,"0")+IFERROR(Y117*1,"0")+IFERROR(Y118*1,"0")+IFERROR(Y119*1,"0")+IFERROR(Y120*1,"0")+IFERROR(Y121*1,"0")</f>
        <v>1101.5999999999999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1078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399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1989.3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136.79999999999998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1005.4499999999999</v>
      </c>
      <c r="V673" s="46">
        <f>IFERROR(Y407*1,"0")+IFERROR(Y411*1,"0")+IFERROR(Y412*1,"0")+IFERROR(Y413*1,"0")</f>
        <v>5.4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3060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2503.7999999999997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84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14.4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4529.0400000000009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2024-11-28T08:43:03Z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