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90C9D6-2E71-4834-B9C1-AC54FCA3FA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8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Z159" i="1" l="1"/>
  <c r="Z211" i="1"/>
  <c r="Z465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Z91" i="1" s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F673" i="1"/>
  <c r="Z127" i="1"/>
  <c r="Z131" i="1" s="1"/>
  <c r="BN127" i="1"/>
  <c r="Z129" i="1"/>
  <c r="BN129" i="1"/>
  <c r="Y132" i="1"/>
  <c r="Z135" i="1"/>
  <c r="Z138" i="1" s="1"/>
  <c r="BN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BN210" i="1"/>
  <c r="Y211" i="1"/>
  <c r="Z214" i="1"/>
  <c r="Z216" i="1" s="1"/>
  <c r="BN214" i="1"/>
  <c r="BP214" i="1"/>
  <c r="Z220" i="1"/>
  <c r="Z227" i="1" s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Z314" i="1" s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512" i="1"/>
  <c r="Z239" i="1"/>
  <c r="BN239" i="1"/>
  <c r="Y250" i="1"/>
  <c r="Z245" i="1"/>
  <c r="Z249" i="1" s="1"/>
  <c r="BN245" i="1"/>
  <c r="Z247" i="1"/>
  <c r="BN247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73" i="1"/>
  <c r="Z368" i="1"/>
  <c r="Z507" i="1"/>
  <c r="Z475" i="1"/>
  <c r="Z460" i="1"/>
  <c r="Z292" i="1"/>
  <c r="Y665" i="1"/>
  <c r="Y663" i="1"/>
  <c r="Z591" i="1"/>
  <c r="Z567" i="1"/>
  <c r="Z448" i="1"/>
  <c r="Z442" i="1"/>
  <c r="Z596" i="1"/>
  <c r="Z274" i="1"/>
  <c r="Z241" i="1"/>
  <c r="Z205" i="1"/>
  <c r="Z182" i="1"/>
  <c r="Z100" i="1"/>
  <c r="Z38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<sst xmlns="http://schemas.openxmlformats.org/spreadsheetml/2006/main" count="3125" uniqueCount="1077">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</sst>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1100</v>
      </c>
      <c r="Y51" s="778">
        <f t="shared" ref="Y51:Y56" si="6">IFERROR(IF(X51="",0,CEILING((X51/$H51),1)*$H51),"")</f>
        <v>1101.6000000000001</v>
      </c>
      <c r="Z51" s="36">
        <f>IFERROR(IF(Y51=0,"",ROUNDUP(Y51/H51,0)*0.02175),"")</f>
        <v>2.2184999999999997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1148.8888888888889</v>
      </c>
      <c r="BN51" s="64">
        <f t="shared" ref="BN51:BN56" si="8">IFERROR(Y51*I51/H51,"0")</f>
        <v>1150.56</v>
      </c>
      <c r="BO51" s="64">
        <f t="shared" ref="BO51:BO56" si="9">IFERROR(1/J51*(X51/H51),"0")</f>
        <v>1.8187830687830686</v>
      </c>
      <c r="BP51" s="64">
        <f t="shared" ref="BP51:BP56" si="10">IFERROR(1/J51*(Y51/H51),"0")</f>
        <v>1.8214285714285714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69</v>
      </c>
      <c r="Y55" s="778">
        <f t="shared" si="6"/>
        <v>70.3</v>
      </c>
      <c r="Z55" s="36">
        <f>IFERROR(IF(Y55=0,"",ROUNDUP(Y55/H55,0)*0.00902),"")</f>
        <v>0.17138</v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72.916216216216213</v>
      </c>
      <c r="BN55" s="64">
        <f t="shared" si="8"/>
        <v>74.289999999999992</v>
      </c>
      <c r="BO55" s="64">
        <f t="shared" si="9"/>
        <v>0.14127764127764128</v>
      </c>
      <c r="BP55" s="64">
        <f t="shared" si="10"/>
        <v>0.14393939393939395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120.50050050050049</v>
      </c>
      <c r="Y57" s="779">
        <f>IFERROR(Y51/H51,"0")+IFERROR(Y52/H52,"0")+IFERROR(Y53/H53,"0")+IFERROR(Y54/H54,"0")+IFERROR(Y55/H55,"0")+IFERROR(Y56/H56,"0")</f>
        <v>121</v>
      </c>
      <c r="Z57" s="779">
        <f>IFERROR(IF(Z51="",0,Z51),"0")+IFERROR(IF(Z52="",0,Z52),"0")+IFERROR(IF(Z53="",0,Z53),"0")+IFERROR(IF(Z54="",0,Z54),"0")+IFERROR(IF(Z55="",0,Z55),"0")+IFERROR(IF(Z56="",0,Z56),"0")</f>
        <v>2.3898799999999998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1169</v>
      </c>
      <c r="Y58" s="779">
        <f>IFERROR(SUM(Y51:Y56),"0")</f>
        <v>1171.9000000000001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9</v>
      </c>
      <c r="Y73" s="778">
        <f t="shared" si="11"/>
        <v>12</v>
      </c>
      <c r="Z73" s="36">
        <f>IFERROR(IF(Y73=0,"",ROUNDUP(Y73/H73,0)*0.00902),"")</f>
        <v>2.7060000000000001E-2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9.4725000000000001</v>
      </c>
      <c r="BN73" s="64">
        <f t="shared" si="13"/>
        <v>12.629999999999999</v>
      </c>
      <c r="BO73" s="64">
        <f t="shared" si="14"/>
        <v>1.7045454545454544E-2</v>
      </c>
      <c r="BP73" s="64">
        <f t="shared" si="15"/>
        <v>2.2727272727272728E-2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2.25</v>
      </c>
      <c r="Y75" s="779">
        <f>IFERROR(Y66/H66,"0")+IFERROR(Y67/H67,"0")+IFERROR(Y68/H68,"0")+IFERROR(Y69/H69,"0")+IFERROR(Y70/H70,"0")+IFERROR(Y71/H71,"0")+IFERROR(Y72/H72,"0")+IFERROR(Y73/H73,"0")+IFERROR(Y74/H74,"0")</f>
        <v>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2.7060000000000001E-2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9</v>
      </c>
      <c r="Y76" s="779">
        <f>IFERROR(SUM(Y66:Y74),"0")</f>
        <v>12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29</v>
      </c>
      <c r="Y104" s="778">
        <f>IFERROR(IF(X104="",0,CEILING((X104/$H104),1)*$H104),"")</f>
        <v>33.6</v>
      </c>
      <c r="Z104" s="36">
        <f>IFERROR(IF(Y104=0,"",ROUNDUP(Y104/H104,0)*0.02175),"")</f>
        <v>8.6999999999999994E-2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30.947142857142858</v>
      </c>
      <c r="BN104" s="64">
        <f>IFERROR(Y104*I104/H104,"0")</f>
        <v>35.856000000000002</v>
      </c>
      <c r="BO104" s="64">
        <f>IFERROR(1/J104*(X104/H104),"0")</f>
        <v>6.164965986394557E-2</v>
      </c>
      <c r="BP104" s="64">
        <f>IFERROR(1/J104*(Y104/H104),"0")</f>
        <v>7.1428571428571425E-2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36</v>
      </c>
      <c r="Y105" s="778">
        <f>IFERROR(IF(X105="",0,CEILING((X105/$H105),1)*$H105),"")</f>
        <v>36</v>
      </c>
      <c r="Z105" s="36">
        <f>IFERROR(IF(Y105=0,"",ROUNDUP(Y105/H105,0)*0.00902),"")</f>
        <v>0.1353</v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39.15</v>
      </c>
      <c r="BN105" s="64">
        <f>IFERROR(Y105*I105/H105,"0")</f>
        <v>39.15</v>
      </c>
      <c r="BO105" s="64">
        <f>IFERROR(1/J105*(X105/H105),"0")</f>
        <v>0.11363636363636365</v>
      </c>
      <c r="BP105" s="64">
        <f>IFERROR(1/J105*(Y105/H105),"0")</f>
        <v>0.11363636363636365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18.452380952380953</v>
      </c>
      <c r="Y106" s="779">
        <f>IFERROR(Y103/H103,"0")+IFERROR(Y104/H104,"0")+IFERROR(Y105/H105,"0")</f>
        <v>19</v>
      </c>
      <c r="Z106" s="779">
        <f>IFERROR(IF(Z103="",0,Z103),"0")+IFERROR(IF(Z104="",0,Z104),"0")+IFERROR(IF(Z105="",0,Z105),"0")</f>
        <v>0.2223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65</v>
      </c>
      <c r="Y107" s="779">
        <f>IFERROR(SUM(Y103:Y105),"0")</f>
        <v>69.599999999999994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64</v>
      </c>
      <c r="Y112" s="778">
        <f>IFERROR(IF(X112="",0,CEILING((X112/$H112),1)*$H112),"")</f>
        <v>67.5</v>
      </c>
      <c r="Z112" s="36">
        <f>IFERROR(IF(Y112=0,"",ROUNDUP(Y112/H112,0)*0.00902),"")</f>
        <v>0.1353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66.986666666666665</v>
      </c>
      <c r="BN112" s="64">
        <f>IFERROR(Y112*I112/H112,"0")</f>
        <v>70.650000000000006</v>
      </c>
      <c r="BO112" s="64">
        <f>IFERROR(1/J112*(X112/H112),"0")</f>
        <v>0.10774410774410774</v>
      </c>
      <c r="BP112" s="64">
        <f>IFERROR(1/J112*(Y112/H112),"0")</f>
        <v>0.11363636363636365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14.222222222222221</v>
      </c>
      <c r="Y113" s="779">
        <f>IFERROR(Y110/H110,"0")+IFERROR(Y111/H111,"0")+IFERROR(Y112/H112,"0")</f>
        <v>15</v>
      </c>
      <c r="Z113" s="779">
        <f>IFERROR(IF(Z110="",0,Z110),"0")+IFERROR(IF(Z111="",0,Z111),"0")+IFERROR(IF(Z112="",0,Z112),"0")</f>
        <v>0.1353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64</v>
      </c>
      <c r="Y114" s="779">
        <f>IFERROR(SUM(Y110:Y112),"0")</f>
        <v>67.5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115</v>
      </c>
      <c r="Y116" s="778">
        <f t="shared" ref="Y116:Y121" si="26">IFERROR(IF(X116="",0,CEILING((X116/$H116),1)*$H116),"")</f>
        <v>117.60000000000001</v>
      </c>
      <c r="Z116" s="36">
        <f>IFERROR(IF(Y116=0,"",ROUNDUP(Y116/H116,0)*0.02175),"")</f>
        <v>0.30449999999999999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122.72142857142858</v>
      </c>
      <c r="BN116" s="64">
        <f t="shared" ref="BN116:BN121" si="28">IFERROR(Y116*I116/H116,"0")</f>
        <v>125.49600000000001</v>
      </c>
      <c r="BO116" s="64">
        <f t="shared" ref="BO116:BO121" si="29">IFERROR(1/J116*(X116/H116),"0")</f>
        <v>0.24447278911564624</v>
      </c>
      <c r="BP116" s="64">
        <f t="shared" ref="BP116:BP121" si="30">IFERROR(1/J116*(Y116/H116),"0")</f>
        <v>0.25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37</v>
      </c>
      <c r="Y118" s="778">
        <f t="shared" si="26"/>
        <v>37.800000000000004</v>
      </c>
      <c r="Z118" s="36">
        <f>IFERROR(IF(Y118=0,"",ROUNDUP(Y118/H118,0)*0.00753),"")</f>
        <v>0.10542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40.727407407407405</v>
      </c>
      <c r="BN118" s="64">
        <f t="shared" si="28"/>
        <v>41.608000000000004</v>
      </c>
      <c r="BO118" s="64">
        <f t="shared" si="29"/>
        <v>8.7844254510921163E-2</v>
      </c>
      <c r="BP118" s="64">
        <f t="shared" si="30"/>
        <v>8.9743589743589744E-2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16</v>
      </c>
      <c r="Y121" s="778">
        <f t="shared" si="26"/>
        <v>16.200000000000003</v>
      </c>
      <c r="Z121" s="36">
        <f>IFERROR(IF(Y121=0,"",ROUNDUP(Y121/H121,0)*0.00902),"")</f>
        <v>5.4120000000000001E-2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17.706666666666667</v>
      </c>
      <c r="BN121" s="64">
        <f t="shared" si="28"/>
        <v>17.928000000000001</v>
      </c>
      <c r="BO121" s="64">
        <f t="shared" si="29"/>
        <v>4.4893378226711557E-2</v>
      </c>
      <c r="BP121" s="64">
        <f t="shared" si="30"/>
        <v>4.5454545454545463E-2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33.320105820105816</v>
      </c>
      <c r="Y122" s="779">
        <f>IFERROR(Y116/H116,"0")+IFERROR(Y117/H117,"0")+IFERROR(Y118/H118,"0")+IFERROR(Y119/H119,"0")+IFERROR(Y120/H120,"0")+IFERROR(Y121/H121,"0")</f>
        <v>34</v>
      </c>
      <c r="Z122" s="779">
        <f>IFERROR(IF(Z116="",0,Z116),"0")+IFERROR(IF(Z117="",0,Z117),"0")+IFERROR(IF(Z118="",0,Z118),"0")+IFERROR(IF(Z119="",0,Z119),"0")+IFERROR(IF(Z120="",0,Z120),"0")+IFERROR(IF(Z121="",0,Z121),"0")</f>
        <v>0.46404000000000001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168</v>
      </c>
      <c r="Y123" s="779">
        <f>IFERROR(SUM(Y116:Y121),"0")</f>
        <v>171.60000000000002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293</v>
      </c>
      <c r="Y129" s="778">
        <f>IFERROR(IF(X129="",0,CEILING((X129/$H129),1)*$H129),"")</f>
        <v>297</v>
      </c>
      <c r="Z129" s="36">
        <f>IFERROR(IF(Y129=0,"",ROUNDUP(Y129/H129,0)*0.00902),"")</f>
        <v>0.59532000000000007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306.67333333333335</v>
      </c>
      <c r="BN129" s="64">
        <f>IFERROR(Y129*I129/H129,"0")</f>
        <v>310.85999999999996</v>
      </c>
      <c r="BO129" s="64">
        <f>IFERROR(1/J129*(X129/H129),"0")</f>
        <v>0.4932659932659933</v>
      </c>
      <c r="BP129" s="64">
        <f>IFERROR(1/J129*(Y129/H129),"0")</f>
        <v>0.5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65.111111111111114</v>
      </c>
      <c r="Y131" s="779">
        <f>IFERROR(Y126/H126,"0")+IFERROR(Y127/H127,"0")+IFERROR(Y128/H128,"0")+IFERROR(Y129/H129,"0")+IFERROR(Y130/H130,"0")</f>
        <v>66</v>
      </c>
      <c r="Z131" s="779">
        <f>IFERROR(IF(Z126="",0,Z126),"0")+IFERROR(IF(Z127="",0,Z127),"0")+IFERROR(IF(Z128="",0,Z128),"0")+IFERROR(IF(Z129="",0,Z129),"0")+IFERROR(IF(Z130="",0,Z130),"0")</f>
        <v>0.59532000000000007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293</v>
      </c>
      <c r="Y132" s="779">
        <f>IFERROR(SUM(Y126:Y130),"0")</f>
        <v>297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263</v>
      </c>
      <c r="Y134" s="778">
        <f>IFERROR(IF(X134="",0,CEILING((X134/$H134),1)*$H134),"")</f>
        <v>270</v>
      </c>
      <c r="Z134" s="36">
        <f>IFERROR(IF(Y134=0,"",ROUNDUP(Y134/H134,0)*0.02175),"")</f>
        <v>0.54374999999999996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274.68888888888887</v>
      </c>
      <c r="BN134" s="64">
        <f>IFERROR(Y134*I134/H134,"0")</f>
        <v>282</v>
      </c>
      <c r="BO134" s="64">
        <f>IFERROR(1/J134*(X134/H134),"0")</f>
        <v>0.43485449735449733</v>
      </c>
      <c r="BP134" s="64">
        <f>IFERROR(1/J134*(Y134/H134),"0")</f>
        <v>0.4464285714285714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82</v>
      </c>
      <c r="Y137" s="778">
        <f>IFERROR(IF(X137="",0,CEILING((X137/$H137),1)*$H137),"")</f>
        <v>84</v>
      </c>
      <c r="Z137" s="36">
        <f>IFERROR(IF(Y137=0,"",ROUNDUP(Y137/H137,0)*0.00651),"")</f>
        <v>0.22785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88.15</v>
      </c>
      <c r="BN137" s="64">
        <f>IFERROR(Y137*I137/H137,"0")</f>
        <v>90.3</v>
      </c>
      <c r="BO137" s="64">
        <f>IFERROR(1/J137*(X137/H137),"0")</f>
        <v>0.18772893772893776</v>
      </c>
      <c r="BP137" s="64">
        <f>IFERROR(1/J137*(Y137/H137),"0")</f>
        <v>0.19230769230769232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58.518518518518519</v>
      </c>
      <c r="Y138" s="779">
        <f>IFERROR(Y134/H134,"0")+IFERROR(Y135/H135,"0")+IFERROR(Y136/H136,"0")+IFERROR(Y137/H137,"0")</f>
        <v>60</v>
      </c>
      <c r="Z138" s="779">
        <f>IFERROR(IF(Z134="",0,Z134),"0")+IFERROR(IF(Z135="",0,Z135),"0")+IFERROR(IF(Z136="",0,Z136),"0")+IFERROR(IF(Z137="",0,Z137),"0")</f>
        <v>0.77159999999999995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345</v>
      </c>
      <c r="Y139" s="779">
        <f>IFERROR(SUM(Y134:Y137),"0")</f>
        <v>354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54</v>
      </c>
      <c r="Y145" s="778">
        <f t="shared" si="31"/>
        <v>54</v>
      </c>
      <c r="Z145" s="36">
        <f>IFERROR(IF(Y145=0,"",ROUNDUP(Y145/H145,0)*0.00753),"")</f>
        <v>0.15060000000000001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59.44</v>
      </c>
      <c r="BN145" s="64">
        <f t="shared" si="33"/>
        <v>59.44</v>
      </c>
      <c r="BO145" s="64">
        <f t="shared" si="34"/>
        <v>0.12820512820512819</v>
      </c>
      <c r="BP145" s="64">
        <f t="shared" si="35"/>
        <v>0.12820512820512819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20</v>
      </c>
      <c r="Y148" s="779">
        <f>IFERROR(Y141/H141,"0")+IFERROR(Y142/H142,"0")+IFERROR(Y143/H143,"0")+IFERROR(Y144/H144,"0")+IFERROR(Y145/H145,"0")+IFERROR(Y146/H146,"0")+IFERROR(Y147/H147,"0")</f>
        <v>20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0.15060000000000001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54</v>
      </c>
      <c r="Y149" s="779">
        <f>IFERROR(SUM(Y141:Y147),"0")</f>
        <v>54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33</v>
      </c>
      <c r="Y193" s="778">
        <f>IFERROR(IF(X193="",0,CEILING((X193/$H193),1)*$H193),"")</f>
        <v>33.659999999999997</v>
      </c>
      <c r="Z193" s="36">
        <f>IFERROR(IF(Y193=0,"",ROUNDUP(Y193/H193,0)*0.00502),"")</f>
        <v>8.5339999999999999E-2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34.666666666666664</v>
      </c>
      <c r="BN193" s="64">
        <f>IFERROR(Y193*I193/H193,"0")</f>
        <v>35.36</v>
      </c>
      <c r="BO193" s="64">
        <f>IFERROR(1/J193*(X193/H193),"0")</f>
        <v>7.122507122507124E-2</v>
      </c>
      <c r="BP193" s="64">
        <f>IFERROR(1/J193*(Y193/H193),"0")</f>
        <v>7.2649572649572655E-2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16.666666666666668</v>
      </c>
      <c r="Y194" s="779">
        <f>IFERROR(Y193/H193,"0")</f>
        <v>17</v>
      </c>
      <c r="Z194" s="779">
        <f>IFERROR(IF(Z193="",0,Z193),"0")</f>
        <v>8.5339999999999999E-2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33</v>
      </c>
      <c r="Y195" s="779">
        <f>IFERROR(SUM(Y193:Y193),"0")</f>
        <v>33.659999999999997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47</v>
      </c>
      <c r="Y199" s="778">
        <f t="shared" si="36"/>
        <v>50.400000000000006</v>
      </c>
      <c r="Z199" s="36">
        <f>IFERROR(IF(Y199=0,"",ROUNDUP(Y199/H199,0)*0.00753),"")</f>
        <v>9.0359999999999996E-2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49.238095238095241</v>
      </c>
      <c r="BN199" s="64">
        <f t="shared" si="38"/>
        <v>52.800000000000011</v>
      </c>
      <c r="BO199" s="64">
        <f t="shared" si="39"/>
        <v>7.1733821733821729E-2</v>
      </c>
      <c r="BP199" s="64">
        <f t="shared" si="40"/>
        <v>7.6923076923076927E-2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94</v>
      </c>
      <c r="Y200" s="778">
        <f t="shared" si="36"/>
        <v>94.5</v>
      </c>
      <c r="Z200" s="36">
        <f>IFERROR(IF(Y200=0,"",ROUNDUP(Y200/H200,0)*0.00502),"")</f>
        <v>0.22590000000000002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99.819047619047623</v>
      </c>
      <c r="BN200" s="64">
        <f t="shared" si="38"/>
        <v>100.35</v>
      </c>
      <c r="BO200" s="64">
        <f t="shared" si="39"/>
        <v>0.19129019129019129</v>
      </c>
      <c r="BP200" s="64">
        <f t="shared" si="40"/>
        <v>0.19230769230769232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420</v>
      </c>
      <c r="Y202" s="778">
        <f t="shared" si="36"/>
        <v>420</v>
      </c>
      <c r="Z202" s="36">
        <f>IFERROR(IF(Y202=0,"",ROUNDUP(Y202/H202,0)*0.00502),"")</f>
        <v>1.004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440.00000000000006</v>
      </c>
      <c r="BN202" s="64">
        <f t="shared" si="38"/>
        <v>440.00000000000006</v>
      </c>
      <c r="BO202" s="64">
        <f t="shared" si="39"/>
        <v>0.85470085470085477</v>
      </c>
      <c r="BP202" s="64">
        <f t="shared" si="40"/>
        <v>0.85470085470085477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255.95238095238096</v>
      </c>
      <c r="Y205" s="779">
        <f>IFERROR(Y197/H197,"0")+IFERROR(Y198/H198,"0")+IFERROR(Y199/H199,"0")+IFERROR(Y200/H200,"0")+IFERROR(Y201/H201,"0")+IFERROR(Y202/H202,"0")+IFERROR(Y203/H203,"0")+IFERROR(Y204/H204,"0")</f>
        <v>257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1.32026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561</v>
      </c>
      <c r="Y206" s="779">
        <f>IFERROR(SUM(Y197:Y204),"0")</f>
        <v>564.9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49</v>
      </c>
      <c r="Y215" s="778">
        <f>IFERROR(IF(X215="",0,CEILING((X215/$H215),1)*$H215),"")</f>
        <v>50.400000000000006</v>
      </c>
      <c r="Z215" s="36">
        <f>IFERROR(IF(Y215=0,"",ROUNDUP(Y215/H215,0)*0.00651),"")</f>
        <v>0.15623999999999999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53.199999999999989</v>
      </c>
      <c r="BN215" s="64">
        <f>IFERROR(Y215*I215/H215,"0")</f>
        <v>54.72</v>
      </c>
      <c r="BO215" s="64">
        <f>IFERROR(1/J215*(X215/H215),"0")</f>
        <v>0.12820512820512822</v>
      </c>
      <c r="BP215" s="64">
        <f>IFERROR(1/J215*(Y215/H215),"0")</f>
        <v>0.13186813186813187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23.333333333333332</v>
      </c>
      <c r="Y216" s="779">
        <f>IFERROR(Y214/H214,"0")+IFERROR(Y215/H215,"0")</f>
        <v>24</v>
      </c>
      <c r="Z216" s="779">
        <f>IFERROR(IF(Z214="",0,Z214),"0")+IFERROR(IF(Z215="",0,Z215),"0")</f>
        <v>0.15623999999999999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49</v>
      </c>
      <c r="Y217" s="779">
        <f>IFERROR(SUM(Y214:Y215),"0")</f>
        <v>50.400000000000006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160.83333333333334</v>
      </c>
      <c r="BN223" s="64">
        <f t="shared" si="43"/>
        <v>162.12</v>
      </c>
      <c r="BO223" s="64">
        <f t="shared" si="44"/>
        <v>0.35612535612535612</v>
      </c>
      <c r="BP223" s="64">
        <f t="shared" si="45"/>
        <v>0.35897435897435909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300</v>
      </c>
      <c r="Y224" s="778">
        <f t="shared" si="41"/>
        <v>300.60000000000002</v>
      </c>
      <c r="Z224" s="36">
        <f>IFERROR(IF(Y224=0,"",ROUNDUP(Y224/H224,0)*0.00502),"")</f>
        <v>0.83833999999999997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316.66666666666669</v>
      </c>
      <c r="BN224" s="64">
        <f t="shared" si="43"/>
        <v>317.3</v>
      </c>
      <c r="BO224" s="64">
        <f t="shared" si="44"/>
        <v>0.71225071225071224</v>
      </c>
      <c r="BP224" s="64">
        <f t="shared" si="45"/>
        <v>0.71367521367521369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150</v>
      </c>
      <c r="Y226" s="778">
        <f t="shared" si="41"/>
        <v>151.20000000000002</v>
      </c>
      <c r="Z226" s="36">
        <f>IFERROR(IF(Y226=0,"",ROUNDUP(Y226/H226,0)*0.00502),"")</f>
        <v>0.42168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158.33333333333334</v>
      </c>
      <c r="BN226" s="64">
        <f t="shared" si="43"/>
        <v>159.60000000000002</v>
      </c>
      <c r="BO226" s="64">
        <f t="shared" si="44"/>
        <v>0.35612535612535612</v>
      </c>
      <c r="BP226" s="64">
        <f t="shared" si="45"/>
        <v>0.35897435897435909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333.33333333333331</v>
      </c>
      <c r="Y227" s="779">
        <f>IFERROR(Y219/H219,"0")+IFERROR(Y220/H220,"0")+IFERROR(Y221/H221,"0")+IFERROR(Y222/H222,"0")+IFERROR(Y223/H223,"0")+IFERROR(Y224/H224,"0")+IFERROR(Y225/H225,"0")+IFERROR(Y226/H226,"0")</f>
        <v>335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1.6817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600</v>
      </c>
      <c r="Y228" s="779">
        <f>IFERROR(SUM(Y219:Y226),"0")</f>
        <v>603.00000000000011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236</v>
      </c>
      <c r="Y233" s="778">
        <f t="shared" si="46"/>
        <v>243.59999999999997</v>
      </c>
      <c r="Z233" s="36">
        <f>IFERROR(IF(Y233=0,"",ROUNDUP(Y233/H233,0)*0.02175),"")</f>
        <v>0.60899999999999999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251.29931034482757</v>
      </c>
      <c r="BN233" s="64">
        <f t="shared" si="48"/>
        <v>259.39199999999994</v>
      </c>
      <c r="BO233" s="64">
        <f t="shared" si="49"/>
        <v>0.48440065681444994</v>
      </c>
      <c r="BP233" s="64">
        <f t="shared" si="50"/>
        <v>0.5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211</v>
      </c>
      <c r="Y234" s="778">
        <f t="shared" si="46"/>
        <v>211.2</v>
      </c>
      <c r="Z234" s="36">
        <f t="shared" ref="Z234:Z240" si="51">IFERROR(IF(Y234=0,"",ROUNDUP(Y234/H234,0)*0.00753),"")</f>
        <v>0.66264000000000001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236.49583333333337</v>
      </c>
      <c r="BN234" s="64">
        <f t="shared" si="48"/>
        <v>236.71999999999997</v>
      </c>
      <c r="BO234" s="64">
        <f t="shared" si="49"/>
        <v>0.56356837606837606</v>
      </c>
      <c r="BP234" s="64">
        <f t="shared" si="50"/>
        <v>0.5641025641025641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68</v>
      </c>
      <c r="Y236" s="778">
        <f t="shared" si="46"/>
        <v>69.599999999999994</v>
      </c>
      <c r="Z236" s="36">
        <f t="shared" si="51"/>
        <v>0.21837000000000001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75.706666666666663</v>
      </c>
      <c r="BN236" s="64">
        <f t="shared" si="48"/>
        <v>77.488</v>
      </c>
      <c r="BO236" s="64">
        <f t="shared" si="49"/>
        <v>0.18162393162393164</v>
      </c>
      <c r="BP236" s="64">
        <f t="shared" si="50"/>
        <v>0.1858974358974359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59</v>
      </c>
      <c r="Y237" s="778">
        <f t="shared" si="46"/>
        <v>60</v>
      </c>
      <c r="Z237" s="36">
        <f t="shared" si="51"/>
        <v>0.18825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65.686666666666667</v>
      </c>
      <c r="BN237" s="64">
        <f t="shared" si="48"/>
        <v>66.800000000000011</v>
      </c>
      <c r="BO237" s="64">
        <f t="shared" si="49"/>
        <v>0.15758547008547011</v>
      </c>
      <c r="BP237" s="64">
        <f t="shared" si="50"/>
        <v>0.16025641025641024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117</v>
      </c>
      <c r="Y239" s="778">
        <f t="shared" si="46"/>
        <v>117.6</v>
      </c>
      <c r="Z239" s="36">
        <f t="shared" si="51"/>
        <v>0.36897000000000002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130.26000000000002</v>
      </c>
      <c r="BN239" s="64">
        <f t="shared" si="48"/>
        <v>130.928</v>
      </c>
      <c r="BO239" s="64">
        <f t="shared" si="49"/>
        <v>0.3125</v>
      </c>
      <c r="BP239" s="64">
        <f t="shared" si="50"/>
        <v>0.3141025641025641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132</v>
      </c>
      <c r="Y240" s="778">
        <f t="shared" si="46"/>
        <v>132</v>
      </c>
      <c r="Z240" s="36">
        <f t="shared" si="51"/>
        <v>0.41415000000000002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147.29</v>
      </c>
      <c r="BN240" s="64">
        <f t="shared" si="48"/>
        <v>147.29</v>
      </c>
      <c r="BO240" s="64">
        <f t="shared" si="49"/>
        <v>0.35256410256410253</v>
      </c>
      <c r="BP240" s="64">
        <f t="shared" si="50"/>
        <v>0.35256410256410253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271.70977011494256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274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2.4613800000000001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823</v>
      </c>
      <c r="Y242" s="779">
        <f>IFERROR(SUM(Y230:Y240),"0")</f>
        <v>834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48</v>
      </c>
      <c r="Y247" s="778">
        <f>IFERROR(IF(X247="",0,CEILING((X247/$H247),1)*$H247),"")</f>
        <v>48</v>
      </c>
      <c r="Z247" s="36">
        <f>IFERROR(IF(Y247=0,"",ROUNDUP(Y247/H247,0)*0.00753),"")</f>
        <v>0.15060000000000001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53.440000000000005</v>
      </c>
      <c r="BN247" s="64">
        <f>IFERROR(Y247*I247/H247,"0")</f>
        <v>53.440000000000005</v>
      </c>
      <c r="BO247" s="64">
        <f>IFERROR(1/J247*(X247/H247),"0")</f>
        <v>0.12820512820512819</v>
      </c>
      <c r="BP247" s="64">
        <f>IFERROR(1/J247*(Y247/H247),"0")</f>
        <v>0.12820512820512819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20</v>
      </c>
      <c r="Y249" s="779">
        <f>IFERROR(Y244/H244,"0")+IFERROR(Y245/H245,"0")+IFERROR(Y246/H246,"0")+IFERROR(Y247/H247,"0")+IFERROR(Y248/H248,"0")</f>
        <v>20</v>
      </c>
      <c r="Z249" s="779">
        <f>IFERROR(IF(Z244="",0,Z244),"0")+IFERROR(IF(Z245="",0,Z245),"0")+IFERROR(IF(Z246="",0,Z246),"0")+IFERROR(IF(Z247="",0,Z247),"0")+IFERROR(IF(Z248="",0,Z248),"0")</f>
        <v>0.15060000000000001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48</v>
      </c>
      <c r="Y250" s="779">
        <f>IFERROR(SUM(Y244:Y248),"0")</f>
        <v>48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40</v>
      </c>
      <c r="Y270" s="778">
        <f t="shared" si="57"/>
        <v>40</v>
      </c>
      <c r="Z270" s="36">
        <f>IFERROR(IF(Y270=0,"",ROUNDUP(Y270/H270,0)*0.00902),"")</f>
        <v>9.0200000000000002E-2</v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42.1</v>
      </c>
      <c r="BN270" s="64">
        <f t="shared" si="59"/>
        <v>42.1</v>
      </c>
      <c r="BO270" s="64">
        <f t="shared" si="60"/>
        <v>7.575757575757576E-2</v>
      </c>
      <c r="BP270" s="64">
        <f t="shared" si="61"/>
        <v>7.575757575757576E-2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10</v>
      </c>
      <c r="Y274" s="779">
        <f>IFERROR(Y265/H265,"0")+IFERROR(Y266/H266,"0")+IFERROR(Y267/H267,"0")+IFERROR(Y268/H268,"0")+IFERROR(Y269/H269,"0")+IFERROR(Y270/H270,"0")+IFERROR(Y271/H271,"0")+IFERROR(Y272/H272,"0")+IFERROR(Y273/H273,"0")</f>
        <v>10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9.0200000000000002E-2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40</v>
      </c>
      <c r="Y275" s="779">
        <f>IFERROR(SUM(Y265:Y273),"0")</f>
        <v>40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70</v>
      </c>
      <c r="Y311" s="778">
        <f t="shared" si="67"/>
        <v>72</v>
      </c>
      <c r="Z311" s="36">
        <f>IFERROR(IF(Y311=0,"",ROUNDUP(Y311/H311,0)*0.00753),"")</f>
        <v>0.22590000000000002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77.933333333333351</v>
      </c>
      <c r="BN311" s="64">
        <f t="shared" si="69"/>
        <v>80.160000000000011</v>
      </c>
      <c r="BO311" s="64">
        <f t="shared" si="70"/>
        <v>0.18696581196581197</v>
      </c>
      <c r="BP311" s="64">
        <f t="shared" si="71"/>
        <v>0.19230769230769229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101</v>
      </c>
      <c r="Y312" s="778">
        <f t="shared" si="67"/>
        <v>103.2</v>
      </c>
      <c r="Z312" s="36">
        <f>IFERROR(IF(Y312=0,"",ROUNDUP(Y312/H312,0)*0.00753),"")</f>
        <v>0.32379000000000002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109.41666666666669</v>
      </c>
      <c r="BN312" s="64">
        <f t="shared" si="69"/>
        <v>111.8</v>
      </c>
      <c r="BO312" s="64">
        <f t="shared" si="70"/>
        <v>0.26976495726495725</v>
      </c>
      <c r="BP312" s="64">
        <f t="shared" si="71"/>
        <v>0.27564102564102561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71.25</v>
      </c>
      <c r="Y314" s="779">
        <f>IFERROR(Y308/H308,"0")+IFERROR(Y309/H309,"0")+IFERROR(Y310/H310,"0")+IFERROR(Y311/H311,"0")+IFERROR(Y312/H312,"0")+IFERROR(Y313/H313,"0")</f>
        <v>73</v>
      </c>
      <c r="Z314" s="779">
        <f>IFERROR(IF(Z308="",0,Z308),"0")+IFERROR(IF(Z309="",0,Z309),"0")+IFERROR(IF(Z310="",0,Z310),"0")+IFERROR(IF(Z311="",0,Z311),"0")+IFERROR(IF(Z312="",0,Z312),"0")+IFERROR(IF(Z313="",0,Z313),"0")</f>
        <v>0.54969000000000001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171</v>
      </c>
      <c r="Y315" s="779">
        <f>IFERROR(SUM(Y308:Y313),"0")</f>
        <v>175.2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12</v>
      </c>
      <c r="Y383" s="778">
        <f t="shared" si="77"/>
        <v>13.5</v>
      </c>
      <c r="Z383" s="36">
        <f>IFERROR(IF(Y383=0,"",ROUNDUP(Y383/H383,0)*0.00753),"")</f>
        <v>3.7650000000000003E-2</v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13.235555555555557</v>
      </c>
      <c r="BN383" s="64">
        <f t="shared" si="79"/>
        <v>14.89</v>
      </c>
      <c r="BO383" s="64">
        <f t="shared" si="80"/>
        <v>2.8490028490028484E-2</v>
      </c>
      <c r="BP383" s="64">
        <f t="shared" si="81"/>
        <v>3.2051282051282048E-2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4.4444444444444438</v>
      </c>
      <c r="Y384" s="779">
        <f>IFERROR(Y378/H378,"0")+IFERROR(Y379/H379,"0")+IFERROR(Y380/H380,"0")+IFERROR(Y381/H381,"0")+IFERROR(Y382/H382,"0")+IFERROR(Y383/H383,"0")</f>
        <v>5</v>
      </c>
      <c r="Z384" s="779">
        <f>IFERROR(IF(Z378="",0,Z378),"0")+IFERROR(IF(Z379="",0,Z379),"0")+IFERROR(IF(Z380="",0,Z380),"0")+IFERROR(IF(Z381="",0,Z381),"0")+IFERROR(IF(Z382="",0,Z382),"0")+IFERROR(IF(Z383="",0,Z383),"0")</f>
        <v>3.7650000000000003E-2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12</v>
      </c>
      <c r="Y385" s="779">
        <f>IFERROR(SUM(Y378:Y383),"0")</f>
        <v>13.5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124</v>
      </c>
      <c r="Y388" s="778">
        <f>IFERROR(IF(X388="",0,CEILING((X388/$H388),1)*$H388),"")</f>
        <v>124.8</v>
      </c>
      <c r="Z388" s="36">
        <f>IFERROR(IF(Y388=0,"",ROUNDUP(Y388/H388,0)*0.02175),"")</f>
        <v>0.34799999999999998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132.96615384615387</v>
      </c>
      <c r="BN388" s="64">
        <f>IFERROR(Y388*I388/H388,"0")</f>
        <v>133.82400000000001</v>
      </c>
      <c r="BO388" s="64">
        <f>IFERROR(1/J388*(X388/H388),"0")</f>
        <v>0.28388278388278387</v>
      </c>
      <c r="BP388" s="64">
        <f>IFERROR(1/J388*(Y388/H388),"0")</f>
        <v>0.2857142857142857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15.897435897435898</v>
      </c>
      <c r="Y390" s="779">
        <f>IFERROR(Y387/H387,"0")+IFERROR(Y388/H388,"0")+IFERROR(Y389/H389,"0")</f>
        <v>16</v>
      </c>
      <c r="Z390" s="779">
        <f>IFERROR(IF(Z387="",0,Z387),"0")+IFERROR(IF(Z388="",0,Z388),"0")+IFERROR(IF(Z389="",0,Z389),"0")</f>
        <v>0.34799999999999998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124</v>
      </c>
      <c r="Y391" s="779">
        <f>IFERROR(SUM(Y387:Y389),"0")</f>
        <v>124.8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11</v>
      </c>
      <c r="Y395" s="778">
        <f>IFERROR(IF(X395="",0,CEILING((X395/$H395),1)*$H395),"")</f>
        <v>12.75</v>
      </c>
      <c r="Z395" s="36">
        <f>IFERROR(IF(Y395=0,"",ROUNDUP(Y395/H395,0)*0.00753),"")</f>
        <v>3.7650000000000003E-2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12.833333333333334</v>
      </c>
      <c r="BN395" s="64">
        <f>IFERROR(Y395*I395/H395,"0")</f>
        <v>14.875</v>
      </c>
      <c r="BO395" s="64">
        <f>IFERROR(1/J395*(X395/H395),"0")</f>
        <v>2.765208647561589E-2</v>
      </c>
      <c r="BP395" s="64">
        <f>IFERROR(1/J395*(Y395/H395),"0")</f>
        <v>3.2051282051282048E-2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46</v>
      </c>
      <c r="Y396" s="778">
        <f>IFERROR(IF(X396="",0,CEILING((X396/$H396),1)*$H396),"")</f>
        <v>48.449999999999996</v>
      </c>
      <c r="Z396" s="36">
        <f>IFERROR(IF(Y396=0,"",ROUNDUP(Y396/H396,0)*0.00753),"")</f>
        <v>0.14307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52.313725490196084</v>
      </c>
      <c r="BN396" s="64">
        <f>IFERROR(Y396*I396/H396,"0")</f>
        <v>55.1</v>
      </c>
      <c r="BO396" s="64">
        <f>IFERROR(1/J396*(X396/H396),"0")</f>
        <v>0.11563599798893916</v>
      </c>
      <c r="BP396" s="64">
        <f>IFERROR(1/J396*(Y396/H396),"0")</f>
        <v>0.12179487179487179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22.352941176470587</v>
      </c>
      <c r="Y397" s="779">
        <f>IFERROR(Y393/H393,"0")+IFERROR(Y394/H394,"0")+IFERROR(Y395/H395,"0")+IFERROR(Y396/H396,"0")</f>
        <v>24</v>
      </c>
      <c r="Z397" s="779">
        <f>IFERROR(IF(Z393="",0,Z393),"0")+IFERROR(IF(Z394="",0,Z394),"0")+IFERROR(IF(Z395="",0,Z395),"0")+IFERROR(IF(Z396="",0,Z396),"0")</f>
        <v>0.18071999999999999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57</v>
      </c>
      <c r="Y398" s="779">
        <f>IFERROR(SUM(Y393:Y396),"0")</f>
        <v>61.199999999999996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18</v>
      </c>
      <c r="Y407" s="778">
        <f>IFERROR(IF(X407="",0,CEILING((X407/$H407),1)*$H407),"")</f>
        <v>18</v>
      </c>
      <c r="Z407" s="36">
        <f>IFERROR(IF(Y407=0,"",ROUNDUP(Y407/H407,0)*0.00753),"")</f>
        <v>7.5300000000000006E-2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20.48</v>
      </c>
      <c r="BN407" s="64">
        <f>IFERROR(Y407*I407/H407,"0")</f>
        <v>20.48</v>
      </c>
      <c r="BO407" s="64">
        <f>IFERROR(1/J407*(X407/H407),"0")</f>
        <v>6.4102564102564097E-2</v>
      </c>
      <c r="BP407" s="64">
        <f>IFERROR(1/J407*(Y407/H407),"0")</f>
        <v>6.4102564102564097E-2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10</v>
      </c>
      <c r="Y408" s="779">
        <f>IFERROR(Y407/H407,"0")</f>
        <v>10</v>
      </c>
      <c r="Z408" s="779">
        <f>IFERROR(IF(Z407="",0,Z407),"0")</f>
        <v>7.5300000000000006E-2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18</v>
      </c>
      <c r="Y409" s="779">
        <f>IFERROR(SUM(Y407:Y407),"0")</f>
        <v>18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9</v>
      </c>
      <c r="Y411" s="778">
        <f>IFERROR(IF(X411="",0,CEILING((X411/$H411),1)*$H411),"")</f>
        <v>16.2</v>
      </c>
      <c r="Z411" s="36">
        <f>IFERROR(IF(Y411=0,"",ROUNDUP(Y411/H411,0)*0.02175),"")</f>
        <v>4.3499999999999997E-2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9.6266666666666669</v>
      </c>
      <c r="BN411" s="64">
        <f>IFERROR(Y411*I411/H411,"0")</f>
        <v>17.327999999999999</v>
      </c>
      <c r="BO411" s="64">
        <f>IFERROR(1/J411*(X411/H411),"0")</f>
        <v>1.984126984126984E-2</v>
      </c>
      <c r="BP411" s="64">
        <f>IFERROR(1/J411*(Y411/H411),"0")</f>
        <v>3.5714285714285712E-2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1.1111111111111112</v>
      </c>
      <c r="Y414" s="779">
        <f>IFERROR(Y411/H411,"0")+IFERROR(Y412/H412,"0")+IFERROR(Y413/H413,"0")</f>
        <v>2</v>
      </c>
      <c r="Z414" s="779">
        <f>IFERROR(IF(Z411="",0,Z411),"0")+IFERROR(IF(Z412="",0,Z412),"0")+IFERROR(IF(Z413="",0,Z413),"0")</f>
        <v>4.3499999999999997E-2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9</v>
      </c>
      <c r="Y415" s="779">
        <f>IFERROR(SUM(Y411:Y413),"0")</f>
        <v>16.2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2500</v>
      </c>
      <c r="Y425" s="778">
        <f t="shared" si="82"/>
        <v>2505</v>
      </c>
      <c r="Z425" s="36">
        <f>IFERROR(IF(Y425=0,"",ROUNDUP(Y425/H425,0)*0.02175),"")</f>
        <v>3.6322499999999995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2580</v>
      </c>
      <c r="BN425" s="64">
        <f t="shared" si="84"/>
        <v>2585.1600000000003</v>
      </c>
      <c r="BO425" s="64">
        <f t="shared" si="85"/>
        <v>3.4722222222222219</v>
      </c>
      <c r="BP425" s="64">
        <f t="shared" si="86"/>
        <v>3.4791666666666665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166.66666666666666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3.6322499999999995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2500</v>
      </c>
      <c r="Y431" s="779">
        <f>IFERROR(SUM(Y419:Y429),"0")</f>
        <v>2505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145</v>
      </c>
      <c r="Y433" s="778">
        <f>IFERROR(IF(X433="",0,CEILING((X433/$H433),1)*$H433),"")</f>
        <v>150</v>
      </c>
      <c r="Z433" s="36">
        <f>IFERROR(IF(Y433=0,"",ROUNDUP(Y433/H433,0)*0.02175),"")</f>
        <v>0.21749999999999997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149.63999999999999</v>
      </c>
      <c r="BN433" s="64">
        <f>IFERROR(Y433*I433/H433,"0")</f>
        <v>154.80000000000001</v>
      </c>
      <c r="BO433" s="64">
        <f>IFERROR(1/J433*(X433/H433),"0")</f>
        <v>0.20138888888888887</v>
      </c>
      <c r="BP433" s="64">
        <f>IFERROR(1/J433*(Y433/H433),"0")</f>
        <v>0.20833333333333331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9.6666666666666661</v>
      </c>
      <c r="Y435" s="779">
        <f>IFERROR(Y433/H433,"0")+IFERROR(Y434/H434,"0")</f>
        <v>10</v>
      </c>
      <c r="Z435" s="779">
        <f>IFERROR(IF(Z433="",0,Z433),"0")+IFERROR(IF(Z434="",0,Z434),"0")</f>
        <v>0.21749999999999997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145</v>
      </c>
      <c r="Y436" s="779">
        <f>IFERROR(SUM(Y433:Y434),"0")</f>
        <v>150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26</v>
      </c>
      <c r="Y503" s="778">
        <f t="shared" si="98"/>
        <v>27.3</v>
      </c>
      <c r="Z503" s="36">
        <f t="shared" si="103"/>
        <v>6.5259999999999999E-2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27.609523809523807</v>
      </c>
      <c r="BN503" s="64">
        <f t="shared" si="100"/>
        <v>28.99</v>
      </c>
      <c r="BO503" s="64">
        <f t="shared" si="101"/>
        <v>5.2910052910052907E-2</v>
      </c>
      <c r="BP503" s="64">
        <f t="shared" si="102"/>
        <v>5.5555555555555559E-2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12.38095238095238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6.5259999999999999E-2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26</v>
      </c>
      <c r="Y508" s="779">
        <f>IFERROR(SUM(Y489:Y506),"0")</f>
        <v>27.3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4</v>
      </c>
      <c r="Y515" s="778">
        <f>IFERROR(IF(X515="",0,CEILING((X515/$H515),1)*$H515),"")</f>
        <v>4.8</v>
      </c>
      <c r="Z515" s="36">
        <f>IFERROR(IF(Y515=0,"",ROUNDUP(Y515/H515,0)*0.00627),"")</f>
        <v>2.5080000000000002E-2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6</v>
      </c>
      <c r="BN515" s="64">
        <f>IFERROR(Y515*I515/H515,"0")</f>
        <v>7.2000000000000011</v>
      </c>
      <c r="BO515" s="64">
        <f>IFERROR(1/J515*(X515/H515),"0")</f>
        <v>1.6666666666666666E-2</v>
      </c>
      <c r="BP515" s="64">
        <f>IFERROR(1/J515*(Y515/H515),"0")</f>
        <v>0.02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3.3333333333333335</v>
      </c>
      <c r="Y517" s="779">
        <f>IFERROR(Y515/H515,"0")+IFERROR(Y516/H516,"0")</f>
        <v>4</v>
      </c>
      <c r="Z517" s="779">
        <f>IFERROR(IF(Z515="",0,Z515),"0")+IFERROR(IF(Z516="",0,Z516),"0")</f>
        <v>2.5080000000000002E-2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4</v>
      </c>
      <c r="Y518" s="779">
        <f>IFERROR(SUM(Y515:Y516),"0")</f>
        <v>4.8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300</v>
      </c>
      <c r="Y559" s="778">
        <f t="shared" si="104"/>
        <v>300.96000000000004</v>
      </c>
      <c r="Z559" s="36">
        <f t="shared" si="105"/>
        <v>0.68171999999999999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320.45454545454544</v>
      </c>
      <c r="BN559" s="64">
        <f t="shared" si="107"/>
        <v>321.48</v>
      </c>
      <c r="BO559" s="64">
        <f t="shared" si="108"/>
        <v>0.54632867132867136</v>
      </c>
      <c r="BP559" s="64">
        <f t="shared" si="109"/>
        <v>0.54807692307692313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450</v>
      </c>
      <c r="Y561" s="778">
        <f t="shared" si="104"/>
        <v>454.08000000000004</v>
      </c>
      <c r="Z561" s="36">
        <f t="shared" si="105"/>
        <v>1.0285599999999999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480.68181818181819</v>
      </c>
      <c r="BN561" s="64">
        <f t="shared" si="107"/>
        <v>485.03999999999996</v>
      </c>
      <c r="BO561" s="64">
        <f t="shared" si="108"/>
        <v>0.81949300699300698</v>
      </c>
      <c r="BP561" s="64">
        <f t="shared" si="109"/>
        <v>0.82692307692307698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16</v>
      </c>
      <c r="Y562" s="778">
        <f t="shared" si="104"/>
        <v>18</v>
      </c>
      <c r="Z562" s="36">
        <f>IFERROR(IF(Y562=0,"",ROUNDUP(Y562/H562,0)*0.00902),"")</f>
        <v>4.5100000000000001E-2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16.933333333333334</v>
      </c>
      <c r="BN562" s="64">
        <f t="shared" si="107"/>
        <v>19.05</v>
      </c>
      <c r="BO562" s="64">
        <f t="shared" si="108"/>
        <v>3.3670033670033669E-2</v>
      </c>
      <c r="BP562" s="64">
        <f t="shared" si="109"/>
        <v>3.787878787878788E-2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146.48989898989899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1.7553799999999999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766</v>
      </c>
      <c r="Y568" s="779">
        <f>IFERROR(SUM(Y556:Y566),"0")</f>
        <v>773.04000000000008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152</v>
      </c>
      <c r="Y577" s="778">
        <f t="shared" si="110"/>
        <v>153.12</v>
      </c>
      <c r="Z577" s="36">
        <f>IFERROR(IF(Y577=0,"",ROUNDUP(Y577/H577,0)*0.01196),"")</f>
        <v>0.34683999999999998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162.36363636363635</v>
      </c>
      <c r="BN577" s="64">
        <f t="shared" si="112"/>
        <v>163.56</v>
      </c>
      <c r="BO577" s="64">
        <f t="shared" si="113"/>
        <v>0.27680652680652679</v>
      </c>
      <c r="BP577" s="64">
        <f t="shared" si="114"/>
        <v>0.27884615384615385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600</v>
      </c>
      <c r="Y578" s="778">
        <f t="shared" si="110"/>
        <v>601.92000000000007</v>
      </c>
      <c r="Z578" s="36">
        <f>IFERROR(IF(Y578=0,"",ROUNDUP(Y578/H578,0)*0.01196),"")</f>
        <v>1.36344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640.90909090909088</v>
      </c>
      <c r="BN578" s="64">
        <f t="shared" si="112"/>
        <v>642.96</v>
      </c>
      <c r="BO578" s="64">
        <f t="shared" si="113"/>
        <v>1.0926573426573427</v>
      </c>
      <c r="BP578" s="64">
        <f t="shared" si="114"/>
        <v>1.0961538461538463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142.42424242424241</v>
      </c>
      <c r="Y585" s="779">
        <f>IFERROR(Y576/H576,"0")+IFERROR(Y577/H577,"0")+IFERROR(Y578/H578,"0")+IFERROR(Y579/H579,"0")+IFERROR(Y580/H580,"0")+IFERROR(Y581/H581,"0")+IFERROR(Y582/H582,"0")+IFERROR(Y583/H583,"0")+IFERROR(Y584/H584,"0")</f>
        <v>143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1.71028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752</v>
      </c>
      <c r="Y586" s="779">
        <f>IFERROR(SUM(Y576:Y584),"0")</f>
        <v>755.04000000000008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8905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8995.6400000000012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9406.902142309129</v>
      </c>
      <c r="Y664" s="779">
        <f>IFERROR(SUM(BN22:BN660),"0")</f>
        <v>9503.8729999999996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17</v>
      </c>
      <c r="Y665" s="38">
        <f>ROUNDUP(SUM(BP22:BP660),0)</f>
        <v>17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9831.902142309129</v>
      </c>
      <c r="Y666" s="779">
        <f>GrossWeightTotalR+PalletQtyTotalR*25</f>
        <v>9928.8729999999996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1869.3880166167185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1890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19.342430000000004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1171.9000000000001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81.599999999999994</v>
      </c>
      <c r="E673" s="46">
        <f>IFERROR(Y110*1,"0")+IFERROR(Y111*1,"0")+IFERROR(Y112*1,"0")+IFERROR(Y116*1,"0")+IFERROR(Y117*1,"0")+IFERROR(Y118*1,"0")+IFERROR(Y119*1,"0")+IFERROR(Y120*1,"0")+IFERROR(Y121*1,"0")</f>
        <v>239.10000000000002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705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598.55999999999995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1535.3999999999999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40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175.2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199.5</v>
      </c>
      <c r="V673" s="46">
        <f>IFERROR(Y407*1,"0")+IFERROR(Y411*1,"0")+IFERROR(Y412*1,"0")+IFERROR(Y413*1,"0")</f>
        <v>34.200000000000003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2655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32.1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1528.0800000000002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