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1,24 ПОКОМ ЗПФ филиалы\"/>
    </mc:Choice>
  </mc:AlternateContent>
  <xr:revisionPtr revIDLastSave="0" documentId="13_ncr:1_{EC072B7F-EB40-4FB4-86AE-36A4C6373F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1" i="1" l="1"/>
  <c r="Q82" i="1"/>
  <c r="Q83" i="1"/>
  <c r="Q84" i="1"/>
  <c r="Q85" i="1"/>
  <c r="Q80" i="1"/>
  <c r="AC85" i="1"/>
  <c r="AC84" i="1"/>
  <c r="AC83" i="1"/>
  <c r="AC82" i="1"/>
  <c r="AC81" i="1"/>
  <c r="AC80" i="1"/>
  <c r="P80" i="1" l="1"/>
  <c r="V80" i="1" s="1"/>
  <c r="P81" i="1"/>
  <c r="V81" i="1" s="1"/>
  <c r="P82" i="1"/>
  <c r="V82" i="1" s="1"/>
  <c r="P83" i="1"/>
  <c r="V83" i="1" s="1"/>
  <c r="P84" i="1"/>
  <c r="V84" i="1" s="1"/>
  <c r="P85" i="1"/>
  <c r="V85" i="1" s="1"/>
  <c r="AE80" i="1"/>
  <c r="AE81" i="1"/>
  <c r="AE82" i="1"/>
  <c r="AE83" i="1"/>
  <c r="AE84" i="1"/>
  <c r="AE85" i="1"/>
  <c r="AF85" i="1" l="1"/>
  <c r="AI85" i="1"/>
  <c r="AF83" i="1"/>
  <c r="AI83" i="1"/>
  <c r="AF81" i="1"/>
  <c r="AI81" i="1"/>
  <c r="AF84" i="1"/>
  <c r="AI84" i="1"/>
  <c r="AF82" i="1"/>
  <c r="AI82" i="1"/>
  <c r="AF80" i="1"/>
  <c r="AI80" i="1"/>
  <c r="R84" i="1"/>
  <c r="U84" i="1" s="1"/>
  <c r="R82" i="1"/>
  <c r="U82" i="1" s="1"/>
  <c r="R80" i="1"/>
  <c r="U80" i="1" s="1"/>
  <c r="R85" i="1"/>
  <c r="U85" i="1" s="1"/>
  <c r="R83" i="1"/>
  <c r="U83" i="1" s="1"/>
  <c r="R81" i="1"/>
  <c r="U81" i="1" s="1"/>
  <c r="K39" i="1" l="1"/>
  <c r="P39" i="1"/>
  <c r="U39" i="1" s="1"/>
  <c r="AC39" i="1"/>
  <c r="V39" i="1" l="1"/>
  <c r="F77" i="1"/>
  <c r="E77" i="1"/>
  <c r="F30" i="1"/>
  <c r="E30" i="1"/>
  <c r="AC23" i="1" l="1"/>
  <c r="AC29" i="1"/>
  <c r="AC34" i="1"/>
  <c r="AC35" i="1"/>
  <c r="AC36" i="1"/>
  <c r="AC38" i="1"/>
  <c r="AC40" i="1"/>
  <c r="AC43" i="1"/>
  <c r="AC49" i="1"/>
  <c r="AC60" i="1"/>
  <c r="AC61" i="1"/>
  <c r="AC62" i="1"/>
  <c r="AC63" i="1"/>
  <c r="AC70" i="1"/>
  <c r="AC71" i="1"/>
  <c r="AC78" i="1"/>
  <c r="AH79" i="1"/>
  <c r="AG79" i="1"/>
  <c r="AH77" i="1"/>
  <c r="AG77" i="1"/>
  <c r="AH76" i="1"/>
  <c r="AG76" i="1"/>
  <c r="AH75" i="1"/>
  <c r="AG75" i="1"/>
  <c r="AH74" i="1"/>
  <c r="AG74" i="1"/>
  <c r="AH73" i="1"/>
  <c r="AG73" i="1"/>
  <c r="AH72" i="1"/>
  <c r="AG72" i="1"/>
  <c r="AH69" i="1"/>
  <c r="AG69" i="1"/>
  <c r="AH68" i="1"/>
  <c r="AG68" i="1"/>
  <c r="AH67" i="1"/>
  <c r="AG67" i="1"/>
  <c r="AH66" i="1"/>
  <c r="AG66" i="1"/>
  <c r="AH65" i="1"/>
  <c r="AG65" i="1"/>
  <c r="AH64" i="1"/>
  <c r="AG64" i="1"/>
  <c r="AH63" i="1"/>
  <c r="AG63" i="1"/>
  <c r="AH62" i="1"/>
  <c r="AG62" i="1"/>
  <c r="AH61" i="1"/>
  <c r="AG61" i="1"/>
  <c r="AH60" i="1"/>
  <c r="AG60" i="1"/>
  <c r="AH59" i="1"/>
  <c r="AG59" i="1"/>
  <c r="AH58" i="1"/>
  <c r="AG58" i="1"/>
  <c r="AH57" i="1"/>
  <c r="AG57" i="1"/>
  <c r="AH56" i="1"/>
  <c r="AG56" i="1"/>
  <c r="AH55" i="1"/>
  <c r="AG55" i="1"/>
  <c r="AH54" i="1"/>
  <c r="AG54" i="1"/>
  <c r="AH53" i="1"/>
  <c r="AG53" i="1"/>
  <c r="AH52" i="1"/>
  <c r="AG52" i="1"/>
  <c r="AH51" i="1"/>
  <c r="AG51" i="1"/>
  <c r="AH50" i="1"/>
  <c r="AG50" i="1"/>
  <c r="AH46" i="1"/>
  <c r="AG46" i="1"/>
  <c r="AH42" i="1"/>
  <c r="AG42" i="1"/>
  <c r="AH41" i="1"/>
  <c r="AG41" i="1"/>
  <c r="AH40" i="1"/>
  <c r="AG40" i="1"/>
  <c r="AH38" i="1"/>
  <c r="AG38" i="1"/>
  <c r="AH37" i="1"/>
  <c r="AG37" i="1"/>
  <c r="AH36" i="1"/>
  <c r="AG36" i="1"/>
  <c r="AH35" i="1"/>
  <c r="AG35" i="1"/>
  <c r="AH34" i="1"/>
  <c r="AG34" i="1"/>
  <c r="AH33" i="1"/>
  <c r="AG33" i="1"/>
  <c r="AH32" i="1"/>
  <c r="AG32" i="1"/>
  <c r="AH31" i="1"/>
  <c r="AG31" i="1"/>
  <c r="AH30" i="1"/>
  <c r="AG30" i="1"/>
  <c r="AH28" i="1"/>
  <c r="AG28" i="1"/>
  <c r="AH27" i="1"/>
  <c r="AG27" i="1"/>
  <c r="AH26" i="1"/>
  <c r="AG26" i="1"/>
  <c r="AH25" i="1"/>
  <c r="AG25" i="1"/>
  <c r="AH24" i="1"/>
  <c r="AG24" i="1"/>
  <c r="AH23" i="1"/>
  <c r="AG23" i="1"/>
  <c r="AH22" i="1"/>
  <c r="AG22" i="1"/>
  <c r="AH21" i="1"/>
  <c r="AG21" i="1"/>
  <c r="AH20" i="1"/>
  <c r="AG20" i="1"/>
  <c r="AH19" i="1"/>
  <c r="AG19" i="1"/>
  <c r="AH18" i="1"/>
  <c r="AG18" i="1"/>
  <c r="AH17" i="1"/>
  <c r="AG17" i="1"/>
  <c r="AH16" i="1"/>
  <c r="AG16" i="1"/>
  <c r="AH15" i="1"/>
  <c r="AG15" i="1"/>
  <c r="AH13" i="1"/>
  <c r="AG13" i="1"/>
  <c r="AH12" i="1"/>
  <c r="AG12" i="1"/>
  <c r="AH11" i="1"/>
  <c r="AG11" i="1"/>
  <c r="AH10" i="1"/>
  <c r="AG10" i="1"/>
  <c r="AH9" i="1"/>
  <c r="AG9" i="1"/>
  <c r="AH8" i="1"/>
  <c r="AG8" i="1"/>
  <c r="AH7" i="1"/>
  <c r="AG7" i="1"/>
  <c r="AH6" i="1"/>
  <c r="AG6" i="1"/>
  <c r="AE20" i="1" l="1"/>
  <c r="AI20" i="1" s="1"/>
  <c r="AE54" i="1"/>
  <c r="AI54" i="1" s="1"/>
  <c r="AE76" i="1"/>
  <c r="AI76" i="1" s="1"/>
  <c r="P7" i="1"/>
  <c r="Q7" i="1" s="1"/>
  <c r="P8" i="1"/>
  <c r="P9" i="1"/>
  <c r="Q9" i="1" s="1"/>
  <c r="P10" i="1"/>
  <c r="P11" i="1"/>
  <c r="Q11" i="1" s="1"/>
  <c r="P12" i="1"/>
  <c r="AC12" i="1" s="1"/>
  <c r="P13" i="1"/>
  <c r="Q13" i="1" s="1"/>
  <c r="P14" i="1"/>
  <c r="P15" i="1"/>
  <c r="P16" i="1"/>
  <c r="P17" i="1"/>
  <c r="P18" i="1"/>
  <c r="P19" i="1"/>
  <c r="P20" i="1"/>
  <c r="AC20" i="1" s="1"/>
  <c r="P21" i="1"/>
  <c r="P22" i="1"/>
  <c r="AC22" i="1" s="1"/>
  <c r="P23" i="1"/>
  <c r="P24" i="1"/>
  <c r="Q24" i="1" s="1"/>
  <c r="P25" i="1"/>
  <c r="P26" i="1"/>
  <c r="Q26" i="1" s="1"/>
  <c r="P27" i="1"/>
  <c r="P28" i="1"/>
  <c r="Q28" i="1" s="1"/>
  <c r="P29" i="1"/>
  <c r="P30" i="1"/>
  <c r="P31" i="1"/>
  <c r="Q31" i="1" s="1"/>
  <c r="P32" i="1"/>
  <c r="Q32" i="1" s="1"/>
  <c r="AC32" i="1" s="1"/>
  <c r="P33" i="1"/>
  <c r="Q33" i="1" s="1"/>
  <c r="P34" i="1"/>
  <c r="P35" i="1"/>
  <c r="P36" i="1"/>
  <c r="P37" i="1"/>
  <c r="P38" i="1"/>
  <c r="P40" i="1"/>
  <c r="P41" i="1"/>
  <c r="P42" i="1"/>
  <c r="AC42" i="1" s="1"/>
  <c r="P43" i="1"/>
  <c r="P44" i="1"/>
  <c r="P45" i="1"/>
  <c r="AC45" i="1" s="1"/>
  <c r="P46" i="1"/>
  <c r="Q46" i="1" s="1"/>
  <c r="P47" i="1"/>
  <c r="AC47" i="1" s="1"/>
  <c r="P48" i="1"/>
  <c r="P49" i="1"/>
  <c r="P50" i="1"/>
  <c r="P51" i="1"/>
  <c r="P52" i="1"/>
  <c r="P53" i="1"/>
  <c r="Q53" i="1" s="1"/>
  <c r="P54" i="1"/>
  <c r="AC54" i="1" s="1"/>
  <c r="P55" i="1"/>
  <c r="Q55" i="1" s="1"/>
  <c r="P56" i="1"/>
  <c r="AC56" i="1" s="1"/>
  <c r="P57" i="1"/>
  <c r="P58" i="1"/>
  <c r="P59" i="1"/>
  <c r="P60" i="1"/>
  <c r="P61" i="1"/>
  <c r="P62" i="1"/>
  <c r="P63" i="1"/>
  <c r="P64" i="1"/>
  <c r="AC64" i="1" s="1"/>
  <c r="P65" i="1"/>
  <c r="P66" i="1"/>
  <c r="P67" i="1"/>
  <c r="Q67" i="1" s="1"/>
  <c r="P68" i="1"/>
  <c r="P69" i="1"/>
  <c r="Q69" i="1" s="1"/>
  <c r="P70" i="1"/>
  <c r="P71" i="1"/>
  <c r="P72" i="1"/>
  <c r="Q72" i="1" s="1"/>
  <c r="P73" i="1"/>
  <c r="Q73" i="1" s="1"/>
  <c r="P74" i="1"/>
  <c r="P75" i="1"/>
  <c r="Q75" i="1" s="1"/>
  <c r="P76" i="1"/>
  <c r="AC76" i="1" s="1"/>
  <c r="P77" i="1"/>
  <c r="Q77" i="1" s="1"/>
  <c r="P78" i="1"/>
  <c r="P79" i="1"/>
  <c r="AC79" i="1" s="1"/>
  <c r="P6" i="1"/>
  <c r="Q74" i="1" l="1"/>
  <c r="AC74" i="1" s="1"/>
  <c r="Q68" i="1"/>
  <c r="AC68" i="1" s="1"/>
  <c r="Q66" i="1"/>
  <c r="AC66" i="1" s="1"/>
  <c r="Q58" i="1"/>
  <c r="AC58" i="1" s="1"/>
  <c r="Q50" i="1"/>
  <c r="AC50" i="1" s="1"/>
  <c r="Q27" i="1"/>
  <c r="AC27" i="1" s="1"/>
  <c r="Q25" i="1"/>
  <c r="AC25" i="1" s="1"/>
  <c r="Q18" i="1"/>
  <c r="AC18" i="1" s="1"/>
  <c r="Q16" i="1"/>
  <c r="AC16" i="1" s="1"/>
  <c r="Q8" i="1"/>
  <c r="AC8" i="1" s="1"/>
  <c r="Q10" i="1"/>
  <c r="AC10" i="1" s="1"/>
  <c r="Q37" i="1"/>
  <c r="AC37" i="1" s="1"/>
  <c r="Q30" i="1"/>
  <c r="AC30" i="1" s="1"/>
  <c r="AC72" i="1"/>
  <c r="AC52" i="1"/>
  <c r="AE58" i="1"/>
  <c r="AE72" i="1"/>
  <c r="AE30" i="1"/>
  <c r="AE77" i="1"/>
  <c r="AI77" i="1" s="1"/>
  <c r="AC77" i="1"/>
  <c r="AE75" i="1"/>
  <c r="AI75" i="1" s="1"/>
  <c r="AC75" i="1"/>
  <c r="AE73" i="1"/>
  <c r="AI73" i="1" s="1"/>
  <c r="AC73" i="1"/>
  <c r="AE69" i="1"/>
  <c r="AI69" i="1" s="1"/>
  <c r="AC69" i="1"/>
  <c r="AE67" i="1"/>
  <c r="AI67" i="1" s="1"/>
  <c r="AC67" i="1"/>
  <c r="AE65" i="1"/>
  <c r="AI65" i="1" s="1"/>
  <c r="AC65" i="1"/>
  <c r="AE59" i="1"/>
  <c r="AI59" i="1" s="1"/>
  <c r="AC59" i="1"/>
  <c r="AE57" i="1"/>
  <c r="AI57" i="1" s="1"/>
  <c r="AC57" i="1"/>
  <c r="AE55" i="1"/>
  <c r="AI55" i="1" s="1"/>
  <c r="AC55" i="1"/>
  <c r="AE53" i="1"/>
  <c r="AI53" i="1" s="1"/>
  <c r="AC53" i="1"/>
  <c r="AE51" i="1"/>
  <c r="AI51" i="1" s="1"/>
  <c r="AC51" i="1"/>
  <c r="AE41" i="1"/>
  <c r="AI41" i="1" s="1"/>
  <c r="AC41" i="1"/>
  <c r="AE33" i="1"/>
  <c r="AI33" i="1" s="1"/>
  <c r="AC33" i="1"/>
  <c r="AE31" i="1"/>
  <c r="AI31" i="1" s="1"/>
  <c r="AC31" i="1"/>
  <c r="AE21" i="1"/>
  <c r="AI21" i="1" s="1"/>
  <c r="AC21" i="1"/>
  <c r="AE19" i="1"/>
  <c r="AI19" i="1" s="1"/>
  <c r="AC19" i="1"/>
  <c r="AE17" i="1"/>
  <c r="AI17" i="1" s="1"/>
  <c r="AC17" i="1"/>
  <c r="AE15" i="1"/>
  <c r="AI15" i="1" s="1"/>
  <c r="AC15" i="1"/>
  <c r="AE13" i="1"/>
  <c r="AI13" i="1" s="1"/>
  <c r="AC13" i="1"/>
  <c r="AE11" i="1"/>
  <c r="AI11" i="1" s="1"/>
  <c r="AC11" i="1"/>
  <c r="AE9" i="1"/>
  <c r="AI9" i="1" s="1"/>
  <c r="AC9" i="1"/>
  <c r="AE7" i="1"/>
  <c r="AI7" i="1" s="1"/>
  <c r="AC7" i="1"/>
  <c r="AF76" i="1"/>
  <c r="R76" i="1"/>
  <c r="U76" i="1" s="1"/>
  <c r="AF72" i="1"/>
  <c r="AF54" i="1"/>
  <c r="R54" i="1"/>
  <c r="U54" i="1" s="1"/>
  <c r="AE25" i="1"/>
  <c r="AI25" i="1" s="1"/>
  <c r="AF20" i="1"/>
  <c r="R20" i="1"/>
  <c r="U20" i="1" s="1"/>
  <c r="AE6" i="1"/>
  <c r="AI6" i="1" s="1"/>
  <c r="AC6" i="1"/>
  <c r="AC48" i="1"/>
  <c r="AE46" i="1"/>
  <c r="AI46" i="1" s="1"/>
  <c r="AC46" i="1"/>
  <c r="AC44" i="1"/>
  <c r="AE28" i="1"/>
  <c r="AI28" i="1" s="1"/>
  <c r="AC28" i="1"/>
  <c r="AE26" i="1"/>
  <c r="AI26" i="1" s="1"/>
  <c r="AC26" i="1"/>
  <c r="AE24" i="1"/>
  <c r="AI24" i="1" s="1"/>
  <c r="AC24" i="1"/>
  <c r="AE14" i="1"/>
  <c r="AI14" i="1" s="1"/>
  <c r="AC14" i="1"/>
  <c r="AE79" i="1"/>
  <c r="AI79" i="1" s="1"/>
  <c r="AE74" i="1"/>
  <c r="AI74" i="1" s="1"/>
  <c r="AE64" i="1"/>
  <c r="AI64" i="1" s="1"/>
  <c r="AE56" i="1"/>
  <c r="AI56" i="1" s="1"/>
  <c r="AE42" i="1"/>
  <c r="AI42" i="1" s="1"/>
  <c r="AE32" i="1"/>
  <c r="AI32" i="1" s="1"/>
  <c r="AE27" i="1"/>
  <c r="AI27" i="1" s="1"/>
  <c r="AE22" i="1"/>
  <c r="AI22" i="1" s="1"/>
  <c r="AE18" i="1"/>
  <c r="AI18" i="1" s="1"/>
  <c r="AE12" i="1"/>
  <c r="AI12" i="1" s="1"/>
  <c r="AE8" i="1"/>
  <c r="AI8" i="1" s="1"/>
  <c r="V79" i="1"/>
  <c r="V77" i="1"/>
  <c r="V75" i="1"/>
  <c r="V73" i="1"/>
  <c r="V71" i="1"/>
  <c r="U71" i="1"/>
  <c r="V69" i="1"/>
  <c r="V67" i="1"/>
  <c r="V65" i="1"/>
  <c r="V63" i="1"/>
  <c r="U63" i="1"/>
  <c r="V61" i="1"/>
  <c r="U61" i="1"/>
  <c r="V59" i="1"/>
  <c r="V57" i="1"/>
  <c r="V55" i="1"/>
  <c r="V53" i="1"/>
  <c r="V51" i="1"/>
  <c r="V49" i="1"/>
  <c r="U49" i="1"/>
  <c r="V47" i="1"/>
  <c r="V45" i="1"/>
  <c r="V43" i="1"/>
  <c r="U43" i="1"/>
  <c r="V41" i="1"/>
  <c r="V37" i="1"/>
  <c r="V35" i="1"/>
  <c r="U35" i="1"/>
  <c r="V33" i="1"/>
  <c r="V31" i="1"/>
  <c r="V29" i="1"/>
  <c r="U29" i="1"/>
  <c r="V27" i="1"/>
  <c r="V25" i="1"/>
  <c r="V23" i="1"/>
  <c r="U23" i="1"/>
  <c r="V21" i="1"/>
  <c r="V19" i="1"/>
  <c r="V17" i="1"/>
  <c r="V15" i="1"/>
  <c r="V13" i="1"/>
  <c r="V11" i="1"/>
  <c r="V9" i="1"/>
  <c r="V7" i="1"/>
  <c r="V6" i="1"/>
  <c r="U78" i="1"/>
  <c r="V78" i="1"/>
  <c r="V76" i="1"/>
  <c r="V74" i="1"/>
  <c r="V72" i="1"/>
  <c r="U70" i="1"/>
  <c r="V70" i="1"/>
  <c r="V68" i="1"/>
  <c r="V66" i="1"/>
  <c r="V64" i="1"/>
  <c r="U62" i="1"/>
  <c r="V62" i="1"/>
  <c r="U60" i="1"/>
  <c r="V60" i="1"/>
  <c r="V58" i="1"/>
  <c r="V56" i="1"/>
  <c r="V54" i="1"/>
  <c r="V52" i="1"/>
  <c r="V50" i="1"/>
  <c r="V48" i="1"/>
  <c r="V46" i="1"/>
  <c r="V44" i="1"/>
  <c r="V42" i="1"/>
  <c r="U40" i="1"/>
  <c r="V40" i="1"/>
  <c r="U38" i="1"/>
  <c r="V38" i="1"/>
  <c r="U36" i="1"/>
  <c r="V36" i="1"/>
  <c r="U34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E68" i="1" l="1"/>
  <c r="AI68" i="1" s="1"/>
  <c r="AE16" i="1"/>
  <c r="AF16" i="1" s="1"/>
  <c r="AE66" i="1"/>
  <c r="AF66" i="1" s="1"/>
  <c r="AE50" i="1"/>
  <c r="R50" i="1" s="1"/>
  <c r="U50" i="1" s="1"/>
  <c r="AE10" i="1"/>
  <c r="AE37" i="1"/>
  <c r="AI37" i="1" s="1"/>
  <c r="AI16" i="1"/>
  <c r="R66" i="1"/>
  <c r="U66" i="1" s="1"/>
  <c r="AI66" i="1"/>
  <c r="AF10" i="1"/>
  <c r="AI10" i="1"/>
  <c r="R58" i="1"/>
  <c r="U58" i="1" s="1"/>
  <c r="AI58" i="1"/>
  <c r="R30" i="1"/>
  <c r="U30" i="1" s="1"/>
  <c r="AI30" i="1"/>
  <c r="R72" i="1"/>
  <c r="U72" i="1" s="1"/>
  <c r="AI72" i="1"/>
  <c r="AI50" i="1"/>
  <c r="Q5" i="1"/>
  <c r="AE52" i="1"/>
  <c r="AI52" i="1" s="1"/>
  <c r="R10" i="1"/>
  <c r="U10" i="1" s="1"/>
  <c r="AF58" i="1"/>
  <c r="AF30" i="1"/>
  <c r="AE5" i="1"/>
  <c r="AC5" i="1"/>
  <c r="AF8" i="1"/>
  <c r="R8" i="1"/>
  <c r="U8" i="1" s="1"/>
  <c r="AF18" i="1"/>
  <c r="R18" i="1"/>
  <c r="U18" i="1" s="1"/>
  <c r="AF27" i="1"/>
  <c r="R27" i="1"/>
  <c r="U27" i="1" s="1"/>
  <c r="AF42" i="1"/>
  <c r="R42" i="1"/>
  <c r="U42" i="1" s="1"/>
  <c r="AF52" i="1"/>
  <c r="AF64" i="1"/>
  <c r="R64" i="1"/>
  <c r="U64" i="1" s="1"/>
  <c r="AF74" i="1"/>
  <c r="R74" i="1"/>
  <c r="U74" i="1" s="1"/>
  <c r="AF25" i="1"/>
  <c r="R25" i="1"/>
  <c r="U25" i="1" s="1"/>
  <c r="U45" i="1"/>
  <c r="R7" i="1"/>
  <c r="U7" i="1" s="1"/>
  <c r="AF7" i="1"/>
  <c r="R9" i="1"/>
  <c r="U9" i="1" s="1"/>
  <c r="AF9" i="1"/>
  <c r="R11" i="1"/>
  <c r="U11" i="1" s="1"/>
  <c r="AF11" i="1"/>
  <c r="R13" i="1"/>
  <c r="U13" i="1" s="1"/>
  <c r="AF13" i="1"/>
  <c r="R15" i="1"/>
  <c r="U15" i="1" s="1"/>
  <c r="AF15" i="1"/>
  <c r="R17" i="1"/>
  <c r="U17" i="1" s="1"/>
  <c r="AF17" i="1"/>
  <c r="R19" i="1"/>
  <c r="U19" i="1" s="1"/>
  <c r="AF19" i="1"/>
  <c r="R21" i="1"/>
  <c r="U21" i="1" s="1"/>
  <c r="AF21" i="1"/>
  <c r="R31" i="1"/>
  <c r="U31" i="1" s="1"/>
  <c r="AF31" i="1"/>
  <c r="R33" i="1"/>
  <c r="U33" i="1" s="1"/>
  <c r="AF33" i="1"/>
  <c r="R41" i="1"/>
  <c r="U41" i="1" s="1"/>
  <c r="AF41" i="1"/>
  <c r="R51" i="1"/>
  <c r="U51" i="1" s="1"/>
  <c r="AF51" i="1"/>
  <c r="R53" i="1"/>
  <c r="U53" i="1" s="1"/>
  <c r="AF53" i="1"/>
  <c r="R55" i="1"/>
  <c r="U55" i="1" s="1"/>
  <c r="AF55" i="1"/>
  <c r="R57" i="1"/>
  <c r="U57" i="1" s="1"/>
  <c r="AF57" i="1"/>
  <c r="R59" i="1"/>
  <c r="U59" i="1" s="1"/>
  <c r="AF59" i="1"/>
  <c r="R65" i="1"/>
  <c r="U65" i="1" s="1"/>
  <c r="AF65" i="1"/>
  <c r="R67" i="1"/>
  <c r="U67" i="1" s="1"/>
  <c r="AF67" i="1"/>
  <c r="R69" i="1"/>
  <c r="U69" i="1" s="1"/>
  <c r="AF69" i="1"/>
  <c r="R73" i="1"/>
  <c r="U73" i="1" s="1"/>
  <c r="AF73" i="1"/>
  <c r="R75" i="1"/>
  <c r="U75" i="1" s="1"/>
  <c r="AF75" i="1"/>
  <c r="R77" i="1"/>
  <c r="U77" i="1" s="1"/>
  <c r="AF77" i="1"/>
  <c r="AF12" i="1"/>
  <c r="R12" i="1"/>
  <c r="U12" i="1" s="1"/>
  <c r="AF22" i="1"/>
  <c r="R22" i="1"/>
  <c r="U22" i="1" s="1"/>
  <c r="AF32" i="1"/>
  <c r="R32" i="1"/>
  <c r="U32" i="1" s="1"/>
  <c r="U47" i="1"/>
  <c r="AF56" i="1"/>
  <c r="R56" i="1"/>
  <c r="U56" i="1" s="1"/>
  <c r="AF68" i="1"/>
  <c r="R68" i="1"/>
  <c r="U68" i="1" s="1"/>
  <c r="AF79" i="1"/>
  <c r="R79" i="1"/>
  <c r="U79" i="1" s="1"/>
  <c r="AF14" i="1"/>
  <c r="R14" i="1"/>
  <c r="U14" i="1" s="1"/>
  <c r="R24" i="1"/>
  <c r="U24" i="1" s="1"/>
  <c r="AF24" i="1"/>
  <c r="R26" i="1"/>
  <c r="U26" i="1" s="1"/>
  <c r="AF26" i="1"/>
  <c r="R28" i="1"/>
  <c r="U28" i="1" s="1"/>
  <c r="AF28" i="1"/>
  <c r="U44" i="1"/>
  <c r="R46" i="1"/>
  <c r="U46" i="1" s="1"/>
  <c r="AF46" i="1"/>
  <c r="U48" i="1"/>
  <c r="R6" i="1"/>
  <c r="AF6" i="1"/>
  <c r="K5" i="1"/>
  <c r="AF50" i="1" l="1"/>
  <c r="R16" i="1"/>
  <c r="U16" i="1" s="1"/>
  <c r="R37" i="1"/>
  <c r="U37" i="1" s="1"/>
  <c r="AF37" i="1"/>
  <c r="AF5" i="1" s="1"/>
  <c r="AI5" i="1"/>
  <c r="R52" i="1"/>
  <c r="U52" i="1" s="1"/>
  <c r="U6" i="1"/>
  <c r="R5" i="1" l="1"/>
</calcChain>
</file>

<file path=xl/sharedStrings.xml><?xml version="1.0" encoding="utf-8"?>
<sst xmlns="http://schemas.openxmlformats.org/spreadsheetml/2006/main" count="342" uniqueCount="144">
  <si>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</si>
  <si>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</si>
  <si>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</si>
  <si>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</si>
  <si>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</si>
  <si>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</si>
  <si>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</si>
  <si>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</si>
  <si>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</si>
  <si>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</si>
  <si>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</si>
  <si>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</si>
  <si>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</si>
  <si>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</si>
  <si>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</si>
  <si>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</si>
  <si>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</si>
  <si>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</si>
  <si>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</si>
  <si>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</si>
  <si>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</si>
  <si>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</si>
  <si>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</si>
  <si>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</si>
  <si>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</si>
  <si>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</si>
  <si>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18,11,(1)</t>
  </si>
  <si>
    <t>18,11,(2)</t>
  </si>
  <si>
    <t>21,11,</t>
  </si>
  <si>
    <t>14,11,</t>
  </si>
  <si>
    <t>07,11,</t>
  </si>
  <si>
    <t>31,10,</t>
  </si>
  <si>
    <t>24,10,</t>
  </si>
  <si>
    <t>17,10,</t>
  </si>
  <si>
    <t>шт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</si>
  <si>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</si>
  <si>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</si>
  <si>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</si>
  <si>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новинка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</si>
  <si>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</si>
  <si>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</si>
  <si>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</si>
  <si>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Акция октябрь сеть "Галактика"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</si>
  <si>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</si>
  <si>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</si>
  <si>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</si>
  <si>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продажи!!!</t>
  </si>
  <si>
    <t>Готовые чебуреки со свининой и говядиной ТМ Горячая штучка ТС Базовый ассортимент 0,36 кг  ПОКОМ</t>
  </si>
  <si>
    <t>ЖАР-ладушки с мясом ТМ Стародворье 0,2 кг.  Поком</t>
  </si>
  <si>
    <t>не в матрице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</si>
  <si>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</si>
  <si>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</si>
  <si>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</si>
  <si>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 / вместо фрай-пиццы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</si>
  <si>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</si>
  <si>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</si>
  <si>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</si>
  <si>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</si>
  <si>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</si>
  <si>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</si>
  <si>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нужно увеличить продажи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</si>
  <si>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</si>
  <si>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</si>
  <si>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нет потребности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</si>
  <si>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</si>
  <si>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</si>
  <si>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</si>
  <si>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</si>
  <si>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</si>
  <si>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</si>
  <si>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 правильно ставится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</si>
  <si>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</si>
  <si>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</si>
  <si>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</si>
  <si>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Галактика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</si>
  <si>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</si>
  <si>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</si>
  <si>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</si>
  <si>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</si>
  <si>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</si>
  <si>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</si>
  <si>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</si>
  <si>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</si>
  <si>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</si>
  <si>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</si>
  <si>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</si>
  <si>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</si>
  <si>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</si>
  <si>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</si>
  <si>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</si>
  <si>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</si>
  <si>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Домашние с говядиной и свининой 0,7кг, сфера ТМ Зареченские  ПОКОМ</t>
  </si>
  <si>
    <t>вывод</t>
  </si>
  <si>
    <t>Пельмени Домашние со сливочным маслом ТМ Зареченские  продукты флоу-пак сфера 0,7 кг.  Поком</t>
  </si>
  <si>
    <t>матрица / Общий прайс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</si>
  <si>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</si>
  <si>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</si>
  <si>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</si>
  <si>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</si>
  <si>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</si>
  <si>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</si>
  <si>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</si>
  <si>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</si>
  <si>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</si>
  <si>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</si>
  <si>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</si>
  <si>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</si>
  <si>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</si>
  <si>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Снеки «ЖАР-ладушки с клубникой и вишней» Фикс.вес 0,2 ТМ «Стародворье»</t>
  </si>
  <si>
    <t>Снеки «ЖАР-ладушки с яблоком и грушей» Фикс.вес 0,2 ТМ «Стародворье»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</si>
  <si>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</si>
  <si>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</si>
  <si>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</si>
  <si>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</si>
  <si>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</si>
  <si>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</si>
  <si>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</si>
  <si>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</si>
  <si>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</si>
  <si>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</si>
  <si>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</si>
  <si>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</si>
  <si>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</si>
  <si>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</si>
  <si>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</si>
  <si>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</si>
  <si>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</si>
  <si>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</si>
  <si>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</si>
  <si>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Акция октябрь сеть "Галактика"</t>
    </r>
  </si>
  <si>
    <t>Пельмени "Бигбули #МЕГАВКУСИЩЕ с сочной грудинкой" 0,7 сфера ТМ "Горячая штучка"</t>
  </si>
  <si>
    <t>Пельмени "Бигбули #МЕГАМАСЛИЩЕ со сливочным маслом" 0,4 сфера ТМ "Горячая штучка"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</si>
  <si>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</si>
  <si>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</si>
  <si>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</si>
  <si>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</si>
  <si>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SU003532</t>
  </si>
  <si>
    <t>SU003531</t>
  </si>
  <si>
    <t>SU003460</t>
  </si>
  <si>
    <t>SU003526</t>
  </si>
  <si>
    <t>SU003459</t>
  </si>
  <si>
    <t>SU003528</t>
  </si>
  <si>
    <t>кол-во паллет</t>
  </si>
  <si>
    <t>25,11,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</si>
</sst>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" fontId="5" fillId="5" borderId="1" xfId="1" applyNumberFormat="1" applyFont="1" applyFill="1"/>
    <xf numFmtId="164" fontId="4" fillId="0" borderId="1" xfId="1" applyNumberFormat="1" applyFont="1"/>
    <xf numFmtId="2" fontId="4" fillId="0" borderId="1" xfId="1" applyNumberFormat="1" applyFont="1"/>
    <xf numFmtId="165" fontId="6" fillId="0" borderId="1" xfId="1" applyNumberFormat="1" applyFont="1"/>
    <xf numFmtId="164" fontId="6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7" fillId="8" borderId="1" xfId="1" applyNumberFormat="1" applyFont="1" applyFill="1"/>
    <xf numFmtId="164" fontId="1" fillId="0" borderId="1" xfId="1" applyNumberFormat="1" applyFill="1"/>
    <xf numFmtId="164" fontId="8" fillId="8" borderId="1" xfId="1" applyNumberFormat="1" applyFont="1" applyFill="1"/>
    <xf numFmtId="164" fontId="4" fillId="8" borderId="1" xfId="1" applyNumberFormat="1" applyFont="1" applyFill="1"/>
    <xf numFmtId="164" fontId="4" fillId="6" borderId="1" xfId="1" applyNumberFormat="1" applyFont="1" applyFill="1"/>
    <xf numFmtId="164" fontId="1" fillId="9" borderId="1" xfId="1" applyNumberForma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5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76;&#1074;%2014,11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  <cell r="AG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заказ кор.</v>
          </cell>
          <cell r="AG3" t="str">
            <v>ВЕС</v>
          </cell>
          <cell r="AH3" t="str">
            <v>ряд</v>
          </cell>
          <cell r="AI3" t="str">
            <v>паллет</v>
          </cell>
        </row>
        <row r="4">
          <cell r="N4" t="str">
            <v>11,11,</v>
          </cell>
          <cell r="O4" t="str">
            <v>14,11,</v>
          </cell>
          <cell r="V4" t="str">
            <v>07,11,</v>
          </cell>
          <cell r="W4" t="str">
            <v>31,10,</v>
          </cell>
          <cell r="X4" t="str">
            <v>24,10,</v>
          </cell>
          <cell r="Y4" t="str">
            <v>17,10,</v>
          </cell>
          <cell r="Z4" t="str">
            <v>10,10,</v>
          </cell>
          <cell r="AD4" t="str">
            <v>18,11,(1)</v>
          </cell>
          <cell r="AF4" t="str">
            <v>18,11,(2)</v>
          </cell>
        </row>
        <row r="5">
          <cell r="E5">
            <v>15067.2</v>
          </cell>
          <cell r="F5">
            <v>18916.7</v>
          </cell>
          <cell r="J5">
            <v>14472.300000000001</v>
          </cell>
          <cell r="K5">
            <v>594.9</v>
          </cell>
          <cell r="L5">
            <v>0</v>
          </cell>
          <cell r="M5">
            <v>0</v>
          </cell>
          <cell r="N5">
            <v>4085.2000000000003</v>
          </cell>
          <cell r="O5">
            <v>3013.44</v>
          </cell>
          <cell r="P5">
            <v>19231.140000000003</v>
          </cell>
          <cell r="Q5">
            <v>19300.199999999997</v>
          </cell>
          <cell r="R5">
            <v>0</v>
          </cell>
          <cell r="V5">
            <v>2433.6799999999998</v>
          </cell>
          <cell r="W5">
            <v>2649.64</v>
          </cell>
          <cell r="X5">
            <v>2679.119999999999</v>
          </cell>
          <cell r="Y5">
            <v>2683.1799999999989</v>
          </cell>
          <cell r="Z5">
            <v>2889.8999999999992</v>
          </cell>
          <cell r="AB5">
            <v>10749.986000000003</v>
          </cell>
          <cell r="AD5">
            <v>1916</v>
          </cell>
          <cell r="AE5">
            <v>8410.92</v>
          </cell>
          <cell r="AF5">
            <v>456</v>
          </cell>
          <cell r="AG5">
            <v>2464.8000000000002</v>
          </cell>
        </row>
        <row r="6">
          <cell r="A6" t="str">
            <v>БОНУС_Пельмени Бульмени со сливочным маслом Горячая штучка 0,9 кг  ПОКОМ</v>
          </cell>
          <cell r="B6" t="str">
            <v>шт</v>
          </cell>
          <cell r="D6">
            <v>5</v>
          </cell>
          <cell r="E6">
            <v>5</v>
          </cell>
          <cell r="G6">
            <v>0</v>
          </cell>
          <cell r="H6" t="e">
            <v>#N/A</v>
          </cell>
          <cell r="I6" t="str">
            <v>бонус</v>
          </cell>
          <cell r="J6">
            <v>5</v>
          </cell>
          <cell r="K6">
            <v>0</v>
          </cell>
          <cell r="O6">
            <v>1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B6">
            <v>0</v>
          </cell>
        </row>
        <row r="7">
          <cell r="A7" t="str">
            <v>Вареники замороженные постные Благолепные с картофелем и луком классическая форма, ВЕС,  ПОКОМ</v>
          </cell>
          <cell r="B7" t="str">
            <v>кг</v>
          </cell>
          <cell r="C7">
            <v>120</v>
          </cell>
          <cell r="E7">
            <v>50</v>
          </cell>
          <cell r="F7">
            <v>55</v>
          </cell>
          <cell r="G7">
            <v>1</v>
          </cell>
          <cell r="H7">
            <v>90</v>
          </cell>
          <cell r="I7" t="str">
            <v>матрица</v>
          </cell>
          <cell r="J7">
            <v>50</v>
          </cell>
          <cell r="K7">
            <v>0</v>
          </cell>
          <cell r="N7">
            <v>120</v>
          </cell>
          <cell r="O7">
            <v>10</v>
          </cell>
          <cell r="Q7">
            <v>0</v>
          </cell>
          <cell r="T7">
            <v>17.5</v>
          </cell>
          <cell r="U7">
            <v>17.5</v>
          </cell>
          <cell r="V7">
            <v>15</v>
          </cell>
          <cell r="W7">
            <v>0</v>
          </cell>
          <cell r="X7">
            <v>12</v>
          </cell>
          <cell r="Y7">
            <v>0</v>
          </cell>
          <cell r="Z7">
            <v>0</v>
          </cell>
          <cell r="AA7" t="str">
            <v>новинка</v>
          </cell>
          <cell r="AB7">
            <v>0</v>
          </cell>
          <cell r="AC7">
            <v>5</v>
          </cell>
          <cell r="AD7">
            <v>0</v>
          </cell>
          <cell r="AE7">
            <v>0</v>
          </cell>
          <cell r="AG7">
            <v>0</v>
          </cell>
          <cell r="AH7">
            <v>12</v>
          </cell>
          <cell r="AI7">
            <v>144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179</v>
          </cell>
          <cell r="D8">
            <v>360</v>
          </cell>
          <cell r="E8">
            <v>136</v>
          </cell>
          <cell r="F8">
            <v>346</v>
          </cell>
          <cell r="G8">
            <v>0.3</v>
          </cell>
          <cell r="H8">
            <v>180</v>
          </cell>
          <cell r="I8" t="str">
            <v>матрица</v>
          </cell>
          <cell r="J8">
            <v>136</v>
          </cell>
          <cell r="K8">
            <v>0</v>
          </cell>
          <cell r="N8">
            <v>0</v>
          </cell>
          <cell r="O8">
            <v>27.2</v>
          </cell>
          <cell r="P8">
            <v>89.199999999999989</v>
          </cell>
          <cell r="Q8">
            <v>168</v>
          </cell>
          <cell r="T8">
            <v>18.897058823529413</v>
          </cell>
          <cell r="U8">
            <v>12.720588235294118</v>
          </cell>
          <cell r="V8">
            <v>28.4</v>
          </cell>
          <cell r="W8">
            <v>33.200000000000003</v>
          </cell>
          <cell r="X8">
            <v>25</v>
          </cell>
          <cell r="Y8">
            <v>25</v>
          </cell>
          <cell r="Z8">
            <v>29.6</v>
          </cell>
          <cell r="AB8">
            <v>26.759999999999994</v>
          </cell>
          <cell r="AC8">
            <v>12</v>
          </cell>
          <cell r="AD8">
            <v>14</v>
          </cell>
          <cell r="AE8">
            <v>50.4</v>
          </cell>
          <cell r="AG8">
            <v>0</v>
          </cell>
          <cell r="AH8">
            <v>14</v>
          </cell>
          <cell r="AI8">
            <v>70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567</v>
          </cell>
          <cell r="D9">
            <v>840</v>
          </cell>
          <cell r="E9">
            <v>348</v>
          </cell>
          <cell r="F9">
            <v>925</v>
          </cell>
          <cell r="G9">
            <v>0.3</v>
          </cell>
          <cell r="H9">
            <v>180</v>
          </cell>
          <cell r="I9" t="str">
            <v>матрица</v>
          </cell>
          <cell r="J9">
            <v>348</v>
          </cell>
          <cell r="K9">
            <v>0</v>
          </cell>
          <cell r="N9">
            <v>0</v>
          </cell>
          <cell r="O9">
            <v>69.599999999999994</v>
          </cell>
          <cell r="P9">
            <v>119</v>
          </cell>
          <cell r="Q9">
            <v>168</v>
          </cell>
          <cell r="T9">
            <v>15.704022988505749</v>
          </cell>
          <cell r="U9">
            <v>13.290229885057473</v>
          </cell>
          <cell r="V9">
            <v>56.4</v>
          </cell>
          <cell r="W9">
            <v>91.6</v>
          </cell>
          <cell r="X9">
            <v>77.400000000000006</v>
          </cell>
          <cell r="Y9">
            <v>73.599999999999994</v>
          </cell>
          <cell r="Z9">
            <v>80.599999999999994</v>
          </cell>
          <cell r="AB9">
            <v>35.699999999999996</v>
          </cell>
          <cell r="AC9">
            <v>12</v>
          </cell>
          <cell r="AD9">
            <v>14</v>
          </cell>
          <cell r="AE9">
            <v>50.4</v>
          </cell>
          <cell r="AG9">
            <v>0</v>
          </cell>
          <cell r="AH9">
            <v>14</v>
          </cell>
          <cell r="AI9">
            <v>70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1058</v>
          </cell>
          <cell r="D10">
            <v>168</v>
          </cell>
          <cell r="E10">
            <v>435</v>
          </cell>
          <cell r="F10">
            <v>633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433</v>
          </cell>
          <cell r="K10">
            <v>2</v>
          </cell>
          <cell r="N10">
            <v>0</v>
          </cell>
          <cell r="O10">
            <v>87</v>
          </cell>
          <cell r="P10">
            <v>585</v>
          </cell>
          <cell r="Q10">
            <v>504</v>
          </cell>
          <cell r="T10">
            <v>13.068965517241379</v>
          </cell>
          <cell r="U10">
            <v>7.2758620689655169</v>
          </cell>
          <cell r="V10">
            <v>70.599999999999994</v>
          </cell>
          <cell r="W10">
            <v>85.4</v>
          </cell>
          <cell r="X10">
            <v>118.2</v>
          </cell>
          <cell r="Y10">
            <v>82.8</v>
          </cell>
          <cell r="Z10">
            <v>90.6</v>
          </cell>
          <cell r="AA10" t="str">
            <v>Акция октябрь сеть "Галактика"</v>
          </cell>
          <cell r="AB10">
            <v>175.5</v>
          </cell>
          <cell r="AC10">
            <v>12</v>
          </cell>
          <cell r="AD10">
            <v>42</v>
          </cell>
          <cell r="AE10">
            <v>151.19999999999999</v>
          </cell>
          <cell r="AG10">
            <v>0</v>
          </cell>
          <cell r="AH10">
            <v>14</v>
          </cell>
          <cell r="AI10">
            <v>70</v>
          </cell>
        </row>
        <row r="11">
          <cell r="A11" t="str">
            <v>Готовые чебупели с мясом ТМ Горячая штучка Без свинины 0,3 кг  ПОКОМ</v>
          </cell>
          <cell r="B11" t="str">
            <v>шт</v>
          </cell>
          <cell r="C11">
            <v>468</v>
          </cell>
          <cell r="D11">
            <v>672</v>
          </cell>
          <cell r="E11">
            <v>353</v>
          </cell>
          <cell r="F11">
            <v>594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353</v>
          </cell>
          <cell r="K11">
            <v>0</v>
          </cell>
          <cell r="N11">
            <v>0</v>
          </cell>
          <cell r="O11">
            <v>70.599999999999994</v>
          </cell>
          <cell r="P11">
            <v>394.39999999999986</v>
          </cell>
          <cell r="Q11">
            <v>336</v>
          </cell>
          <cell r="T11">
            <v>13.172804532577905</v>
          </cell>
          <cell r="U11">
            <v>8.4135977337110486</v>
          </cell>
          <cell r="V11">
            <v>69.8</v>
          </cell>
          <cell r="W11">
            <v>76.2</v>
          </cell>
          <cell r="X11">
            <v>69</v>
          </cell>
          <cell r="Y11">
            <v>56.2</v>
          </cell>
          <cell r="Z11">
            <v>64</v>
          </cell>
          <cell r="AB11">
            <v>118.31999999999995</v>
          </cell>
          <cell r="AC11">
            <v>12</v>
          </cell>
          <cell r="AD11">
            <v>28</v>
          </cell>
          <cell r="AE11">
            <v>100.8</v>
          </cell>
          <cell r="AG11">
            <v>0</v>
          </cell>
          <cell r="AH11">
            <v>14</v>
          </cell>
          <cell r="AI11">
            <v>70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863</v>
          </cell>
          <cell r="D12">
            <v>504</v>
          </cell>
          <cell r="E12">
            <v>538</v>
          </cell>
          <cell r="F12">
            <v>637</v>
          </cell>
          <cell r="G12">
            <v>0.3</v>
          </cell>
          <cell r="H12">
            <v>180</v>
          </cell>
          <cell r="I12" t="str">
            <v>матрица</v>
          </cell>
          <cell r="J12">
            <v>537</v>
          </cell>
          <cell r="K12">
            <v>1</v>
          </cell>
          <cell r="N12">
            <v>0</v>
          </cell>
          <cell r="O12">
            <v>107.6</v>
          </cell>
          <cell r="P12">
            <v>869.39999999999986</v>
          </cell>
          <cell r="Q12">
            <v>840</v>
          </cell>
          <cell r="T12">
            <v>13.726765799256507</v>
          </cell>
          <cell r="U12">
            <v>5.9200743494423795</v>
          </cell>
          <cell r="V12">
            <v>84.6</v>
          </cell>
          <cell r="W12">
            <v>101.2</v>
          </cell>
          <cell r="X12">
            <v>114.6</v>
          </cell>
          <cell r="Y12">
            <v>92.6</v>
          </cell>
          <cell r="Z12">
            <v>111.8</v>
          </cell>
          <cell r="AA12" t="str">
            <v>Акция октябрь сеть "Галактика"</v>
          </cell>
          <cell r="AB12">
            <v>260.81999999999994</v>
          </cell>
          <cell r="AC12">
            <v>12</v>
          </cell>
          <cell r="AD12">
            <v>70</v>
          </cell>
          <cell r="AE12">
            <v>252</v>
          </cell>
          <cell r="AG12">
            <v>0</v>
          </cell>
          <cell r="AH12">
            <v>14</v>
          </cell>
          <cell r="AI12">
            <v>70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205</v>
          </cell>
          <cell r="D13">
            <v>6</v>
          </cell>
          <cell r="E13">
            <v>2</v>
          </cell>
          <cell r="F13">
            <v>209</v>
          </cell>
          <cell r="G13">
            <v>0.09</v>
          </cell>
          <cell r="H13">
            <v>180</v>
          </cell>
          <cell r="I13" t="str">
            <v>матрица</v>
          </cell>
          <cell r="J13">
            <v>2</v>
          </cell>
          <cell r="K13">
            <v>0</v>
          </cell>
          <cell r="N13">
            <v>0</v>
          </cell>
          <cell r="O13">
            <v>0.4</v>
          </cell>
          <cell r="Q13">
            <v>0</v>
          </cell>
          <cell r="T13">
            <v>522.5</v>
          </cell>
          <cell r="U13">
            <v>522.5</v>
          </cell>
          <cell r="V13">
            <v>3.8</v>
          </cell>
          <cell r="W13">
            <v>2</v>
          </cell>
          <cell r="X13">
            <v>0.4</v>
          </cell>
          <cell r="Y13">
            <v>2</v>
          </cell>
          <cell r="Z13">
            <v>0.4</v>
          </cell>
          <cell r="AA13" t="str">
            <v>нужно увеличить продажи!!!</v>
          </cell>
          <cell r="AB13">
            <v>0</v>
          </cell>
          <cell r="AC13">
            <v>24</v>
          </cell>
          <cell r="AD13">
            <v>0</v>
          </cell>
          <cell r="AE13">
            <v>0</v>
          </cell>
          <cell r="AG13">
            <v>0</v>
          </cell>
          <cell r="AH13">
            <v>14</v>
          </cell>
          <cell r="AI13">
            <v>126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  <cell r="B14" t="str">
            <v>шт</v>
          </cell>
          <cell r="C14">
            <v>287</v>
          </cell>
          <cell r="D14">
            <v>5</v>
          </cell>
          <cell r="E14">
            <v>101</v>
          </cell>
          <cell r="F14">
            <v>155</v>
          </cell>
          <cell r="G14">
            <v>0.36</v>
          </cell>
          <cell r="H14">
            <v>180</v>
          </cell>
          <cell r="I14" t="str">
            <v>матрица</v>
          </cell>
          <cell r="J14">
            <v>101</v>
          </cell>
          <cell r="K14">
            <v>0</v>
          </cell>
          <cell r="N14">
            <v>140</v>
          </cell>
          <cell r="O14">
            <v>20.2</v>
          </cell>
          <cell r="Q14">
            <v>0</v>
          </cell>
          <cell r="T14">
            <v>14.603960396039604</v>
          </cell>
          <cell r="U14">
            <v>14.603960396039604</v>
          </cell>
          <cell r="V14">
            <v>22.8</v>
          </cell>
          <cell r="W14">
            <v>17.2</v>
          </cell>
          <cell r="X14">
            <v>31.8</v>
          </cell>
          <cell r="Y14">
            <v>25</v>
          </cell>
          <cell r="Z14">
            <v>23.6</v>
          </cell>
          <cell r="AB14">
            <v>0</v>
          </cell>
          <cell r="AC14">
            <v>10</v>
          </cell>
          <cell r="AD14">
            <v>0</v>
          </cell>
          <cell r="AE14">
            <v>0</v>
          </cell>
          <cell r="AG14">
            <v>0</v>
          </cell>
          <cell r="AH14">
            <v>14</v>
          </cell>
          <cell r="AI14">
            <v>70</v>
          </cell>
        </row>
        <row r="15">
          <cell r="A15" t="str">
            <v>Жар-мени с картофелем и сочной грудинкой. ВЕС  ПОКОМ</v>
          </cell>
          <cell r="B15" t="str">
            <v>кг</v>
          </cell>
          <cell r="C15">
            <v>14</v>
          </cell>
          <cell r="G15">
            <v>0</v>
          </cell>
          <cell r="H15">
            <v>180</v>
          </cell>
          <cell r="I15" t="str">
            <v>не в матрице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B15">
            <v>0</v>
          </cell>
          <cell r="AC15">
            <v>0</v>
          </cell>
        </row>
        <row r="16">
          <cell r="A16" t="str">
            <v>Круггетсы с сырным соусом ТМ Горячая штучка 0,25 кг зам  ПОКОМ</v>
          </cell>
          <cell r="B16" t="str">
            <v>шт</v>
          </cell>
          <cell r="C16">
            <v>240</v>
          </cell>
          <cell r="D16">
            <v>694</v>
          </cell>
          <cell r="E16">
            <v>322</v>
          </cell>
          <cell r="F16">
            <v>529</v>
          </cell>
          <cell r="G16">
            <v>0.25</v>
          </cell>
          <cell r="H16">
            <v>180</v>
          </cell>
          <cell r="I16" t="str">
            <v>матрица</v>
          </cell>
          <cell r="J16">
            <v>320</v>
          </cell>
          <cell r="K16">
            <v>2</v>
          </cell>
          <cell r="N16">
            <v>0</v>
          </cell>
          <cell r="O16">
            <v>64.400000000000006</v>
          </cell>
          <cell r="P16">
            <v>372.60000000000014</v>
          </cell>
          <cell r="Q16">
            <v>336</v>
          </cell>
          <cell r="T16">
            <v>13.43167701863354</v>
          </cell>
          <cell r="U16">
            <v>8.2142857142857135</v>
          </cell>
          <cell r="V16">
            <v>39.4</v>
          </cell>
          <cell r="W16">
            <v>54.8</v>
          </cell>
          <cell r="X16">
            <v>37.200000000000003</v>
          </cell>
          <cell r="Y16">
            <v>43.2</v>
          </cell>
          <cell r="Z16">
            <v>56.4</v>
          </cell>
          <cell r="AB16">
            <v>93.150000000000034</v>
          </cell>
          <cell r="AC16">
            <v>12</v>
          </cell>
          <cell r="AD16">
            <v>28</v>
          </cell>
          <cell r="AE16">
            <v>84</v>
          </cell>
          <cell r="AG16">
            <v>0</v>
          </cell>
          <cell r="AH16">
            <v>14</v>
          </cell>
          <cell r="AI16">
            <v>70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  <cell r="C17">
            <v>128</v>
          </cell>
          <cell r="D17">
            <v>504</v>
          </cell>
          <cell r="E17">
            <v>228</v>
          </cell>
          <cell r="F17">
            <v>291</v>
          </cell>
          <cell r="G17">
            <v>0.25</v>
          </cell>
          <cell r="H17">
            <v>180</v>
          </cell>
          <cell r="I17" t="str">
            <v>матрица</v>
          </cell>
          <cell r="J17">
            <v>226</v>
          </cell>
          <cell r="K17">
            <v>2</v>
          </cell>
          <cell r="N17">
            <v>0</v>
          </cell>
          <cell r="O17">
            <v>45.6</v>
          </cell>
          <cell r="P17">
            <v>347.4</v>
          </cell>
          <cell r="Q17">
            <v>336</v>
          </cell>
          <cell r="T17">
            <v>13.75</v>
          </cell>
          <cell r="U17">
            <v>6.3815789473684212</v>
          </cell>
          <cell r="V17">
            <v>37.4</v>
          </cell>
          <cell r="W17">
            <v>47.2</v>
          </cell>
          <cell r="X17">
            <v>26</v>
          </cell>
          <cell r="Y17">
            <v>39.6</v>
          </cell>
          <cell r="Z17">
            <v>39.6</v>
          </cell>
          <cell r="AB17">
            <v>86.85</v>
          </cell>
          <cell r="AC17">
            <v>12</v>
          </cell>
          <cell r="AD17">
            <v>28</v>
          </cell>
          <cell r="AE17">
            <v>84</v>
          </cell>
          <cell r="AG17">
            <v>0</v>
          </cell>
          <cell r="AH17">
            <v>14</v>
          </cell>
          <cell r="AI17">
            <v>70</v>
          </cell>
        </row>
        <row r="18">
          <cell r="A18" t="str">
            <v>Круггетсы сочные ТМ Горячая штучка ТС Круггетсы 3 кг. Изделия кулинарные рубленые в тесте куриные</v>
          </cell>
          <cell r="B18" t="str">
            <v>кг</v>
          </cell>
          <cell r="C18">
            <v>9</v>
          </cell>
          <cell r="G18">
            <v>0</v>
          </cell>
          <cell r="H18">
            <v>180</v>
          </cell>
          <cell r="I18" t="str">
            <v>не в матрице</v>
          </cell>
          <cell r="K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B18">
            <v>0</v>
          </cell>
          <cell r="AC18">
            <v>0</v>
          </cell>
        </row>
        <row r="19">
          <cell r="A19" t="str">
            <v>Мини-пицца с ветчиной и сыром ТМ Зареченские продукты. ВЕС  Поком</v>
          </cell>
          <cell r="B19" t="str">
            <v>кг</v>
          </cell>
          <cell r="C19">
            <v>27</v>
          </cell>
          <cell r="F19">
            <v>27</v>
          </cell>
          <cell r="G19">
            <v>1</v>
          </cell>
          <cell r="H19">
            <v>180</v>
          </cell>
          <cell r="I19" t="str">
            <v>матрица</v>
          </cell>
          <cell r="K19">
            <v>0</v>
          </cell>
          <cell r="N19">
            <v>0</v>
          </cell>
          <cell r="O19">
            <v>0</v>
          </cell>
          <cell r="Q19">
            <v>0</v>
          </cell>
          <cell r="T19" t="e">
            <v>#DIV/0!</v>
          </cell>
          <cell r="U19" t="e">
            <v>#DIV/0!</v>
          </cell>
          <cell r="V19">
            <v>0.6</v>
          </cell>
          <cell r="W19">
            <v>0.6</v>
          </cell>
          <cell r="X19">
            <v>0</v>
          </cell>
          <cell r="Y19">
            <v>1.2</v>
          </cell>
          <cell r="Z19">
            <v>0</v>
          </cell>
          <cell r="AA19" t="str">
            <v>нужно увеличить продажи / вместо фрай-пиццы</v>
          </cell>
          <cell r="AB19">
            <v>0</v>
          </cell>
          <cell r="AC19">
            <v>3</v>
          </cell>
          <cell r="AD19">
            <v>0</v>
          </cell>
          <cell r="AE19">
            <v>0</v>
          </cell>
          <cell r="AG19">
            <v>0</v>
          </cell>
          <cell r="AH19">
            <v>14</v>
          </cell>
          <cell r="AI19">
            <v>126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D20">
            <v>3.7</v>
          </cell>
          <cell r="E20">
            <v>3.7</v>
          </cell>
          <cell r="G20">
            <v>0</v>
          </cell>
          <cell r="H20" t="e">
            <v>#N/A</v>
          </cell>
          <cell r="I20" t="str">
            <v>не в матрице</v>
          </cell>
          <cell r="J20">
            <v>3.7</v>
          </cell>
          <cell r="K20">
            <v>0</v>
          </cell>
          <cell r="O20">
            <v>0.74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 t="str">
            <v>дубль</v>
          </cell>
          <cell r="AB20">
            <v>0</v>
          </cell>
          <cell r="AC20">
            <v>0</v>
          </cell>
        </row>
        <row r="21">
          <cell r="A21" t="str">
            <v>Мини-сосиски в тесте ТМ Зареченские . ВЕС  Поком</v>
          </cell>
          <cell r="B21" t="str">
            <v>кг</v>
          </cell>
          <cell r="C21">
            <v>62.9</v>
          </cell>
          <cell r="D21">
            <v>155.4</v>
          </cell>
          <cell r="E21">
            <v>107</v>
          </cell>
          <cell r="F21">
            <v>70.5</v>
          </cell>
          <cell r="G21">
            <v>1</v>
          </cell>
          <cell r="H21">
            <v>180</v>
          </cell>
          <cell r="I21" t="str">
            <v>матрица</v>
          </cell>
          <cell r="J21">
            <v>106.6</v>
          </cell>
          <cell r="K21">
            <v>0.40000000000000568</v>
          </cell>
          <cell r="N21">
            <v>51.8</v>
          </cell>
          <cell r="O21">
            <v>21.4</v>
          </cell>
          <cell r="P21">
            <v>177.29999999999995</v>
          </cell>
          <cell r="Q21">
            <v>155.4</v>
          </cell>
          <cell r="T21">
            <v>12.976635514018692</v>
          </cell>
          <cell r="U21">
            <v>5.7149532710280377</v>
          </cell>
          <cell r="V21">
            <v>18.5</v>
          </cell>
          <cell r="W21">
            <v>17.02</v>
          </cell>
          <cell r="X21">
            <v>17.02</v>
          </cell>
          <cell r="Y21">
            <v>17.760000000000002</v>
          </cell>
          <cell r="Z21">
            <v>22.94</v>
          </cell>
          <cell r="AA21" t="str">
            <v>есть дубль</v>
          </cell>
          <cell r="AB21">
            <v>177.29999999999995</v>
          </cell>
          <cell r="AC21">
            <v>3.7</v>
          </cell>
          <cell r="AD21">
            <v>42</v>
          </cell>
          <cell r="AE21">
            <v>155.4</v>
          </cell>
          <cell r="AG21">
            <v>0</v>
          </cell>
          <cell r="AH21">
            <v>14</v>
          </cell>
          <cell r="AI21">
            <v>126</v>
          </cell>
        </row>
        <row r="22">
          <cell r="A22" t="str">
            <v>Мини-сосиски в тесте ТМ Зареченские ТС Зареченские продукты флоу-пак 0,3 кг.  Поком</v>
          </cell>
          <cell r="B22" t="str">
            <v>шт</v>
          </cell>
          <cell r="C22">
            <v>38</v>
          </cell>
          <cell r="E22">
            <v>40</v>
          </cell>
          <cell r="F22">
            <v>-2</v>
          </cell>
          <cell r="G22">
            <v>0.3</v>
          </cell>
          <cell r="H22">
            <v>180</v>
          </cell>
          <cell r="I22" t="str">
            <v>Общий прайс</v>
          </cell>
          <cell r="J22">
            <v>52</v>
          </cell>
          <cell r="K22">
            <v>-12</v>
          </cell>
          <cell r="N22">
            <v>0</v>
          </cell>
          <cell r="O22">
            <v>8</v>
          </cell>
          <cell r="P22">
            <v>114</v>
          </cell>
          <cell r="Q22">
            <v>126</v>
          </cell>
          <cell r="T22">
            <v>15.5</v>
          </cell>
          <cell r="U22">
            <v>-0.25</v>
          </cell>
          <cell r="V22">
            <v>2.4</v>
          </cell>
          <cell r="W22">
            <v>3.2</v>
          </cell>
          <cell r="X22">
            <v>3.6</v>
          </cell>
          <cell r="Y22">
            <v>3.4</v>
          </cell>
          <cell r="Z22">
            <v>6</v>
          </cell>
          <cell r="AB22">
            <v>34.199999999999996</v>
          </cell>
          <cell r="AC22">
            <v>9</v>
          </cell>
          <cell r="AD22">
            <v>14</v>
          </cell>
          <cell r="AE22">
            <v>37.799999999999997</v>
          </cell>
          <cell r="AG22">
            <v>0</v>
          </cell>
          <cell r="AH22">
            <v>14</v>
          </cell>
          <cell r="AI22">
            <v>126</v>
          </cell>
        </row>
        <row r="23">
          <cell r="A23" t="str">
            <v>Мини-чебуреки с мясом ТМ Зареченские ТС Зареченские продукты ПОКОМ</v>
          </cell>
          <cell r="B23" t="str">
            <v>кг</v>
          </cell>
          <cell r="C23">
            <v>94</v>
          </cell>
          <cell r="E23">
            <v>43.7</v>
          </cell>
          <cell r="F23">
            <v>27.8</v>
          </cell>
          <cell r="G23">
            <v>1</v>
          </cell>
          <cell r="H23">
            <v>180</v>
          </cell>
          <cell r="I23" t="str">
            <v>матрица</v>
          </cell>
          <cell r="J23">
            <v>41.9</v>
          </cell>
          <cell r="K23">
            <v>1.8000000000000043</v>
          </cell>
          <cell r="N23">
            <v>132</v>
          </cell>
          <cell r="O23">
            <v>8.74</v>
          </cell>
          <cell r="Q23">
            <v>0</v>
          </cell>
          <cell r="T23">
            <v>18.283752860411902</v>
          </cell>
          <cell r="U23">
            <v>18.283752860411902</v>
          </cell>
          <cell r="V23">
            <v>12.1</v>
          </cell>
          <cell r="W23">
            <v>7.7</v>
          </cell>
          <cell r="X23">
            <v>14.3</v>
          </cell>
          <cell r="Y23">
            <v>6.6</v>
          </cell>
          <cell r="Z23">
            <v>9.9</v>
          </cell>
          <cell r="AB23">
            <v>0</v>
          </cell>
          <cell r="AC23">
            <v>5.5</v>
          </cell>
          <cell r="AD23">
            <v>0</v>
          </cell>
          <cell r="AE23">
            <v>0</v>
          </cell>
          <cell r="AG23">
            <v>0</v>
          </cell>
          <cell r="AH23">
            <v>12</v>
          </cell>
          <cell r="AI23">
            <v>84</v>
          </cell>
        </row>
        <row r="24">
          <cell r="A24" t="str">
            <v>Мини-чебуречки с мясом  ТМ Зареченские ТС Зареченские продукты флоу-пак 0,3 кг.  Поком</v>
          </cell>
          <cell r="B24" t="str">
            <v>шт</v>
          </cell>
          <cell r="C24">
            <v>175</v>
          </cell>
          <cell r="D24">
            <v>8</v>
          </cell>
          <cell r="E24">
            <v>38</v>
          </cell>
          <cell r="F24">
            <v>123</v>
          </cell>
          <cell r="G24">
            <v>0.3</v>
          </cell>
          <cell r="H24">
            <v>180</v>
          </cell>
          <cell r="I24" t="str">
            <v>Общий прайс</v>
          </cell>
          <cell r="J24">
            <v>37</v>
          </cell>
          <cell r="K24">
            <v>1</v>
          </cell>
          <cell r="N24">
            <v>0</v>
          </cell>
          <cell r="O24">
            <v>7.6</v>
          </cell>
          <cell r="Q24">
            <v>0</v>
          </cell>
          <cell r="T24">
            <v>16.184210526315791</v>
          </cell>
          <cell r="U24">
            <v>16.184210526315791</v>
          </cell>
          <cell r="V24">
            <v>6.4</v>
          </cell>
          <cell r="W24">
            <v>6.6</v>
          </cell>
          <cell r="X24">
            <v>12.2</v>
          </cell>
          <cell r="Y24">
            <v>3.8</v>
          </cell>
          <cell r="Z24">
            <v>6</v>
          </cell>
          <cell r="AA24" t="str">
            <v>нужно увеличить продажи</v>
          </cell>
          <cell r="AB24">
            <v>0</v>
          </cell>
          <cell r="AC24">
            <v>9</v>
          </cell>
          <cell r="AD24">
            <v>0</v>
          </cell>
          <cell r="AE24">
            <v>0</v>
          </cell>
          <cell r="AG24">
            <v>0</v>
          </cell>
          <cell r="AH24">
            <v>18</v>
          </cell>
          <cell r="AI24">
            <v>234</v>
          </cell>
        </row>
        <row r="25">
          <cell r="A25" t="str">
            <v>Мини-чебуречки с сыром и ветчиной  ТМ Зареченские ТС Зареченские продукты флоу-пак 0,3 кг.  Поком</v>
          </cell>
          <cell r="B25" t="str">
            <v>шт</v>
          </cell>
          <cell r="C25">
            <v>66</v>
          </cell>
          <cell r="D25">
            <v>3</v>
          </cell>
          <cell r="E25">
            <v>40</v>
          </cell>
          <cell r="F25">
            <v>16</v>
          </cell>
          <cell r="G25">
            <v>0.3</v>
          </cell>
          <cell r="H25">
            <v>180</v>
          </cell>
          <cell r="I25" t="str">
            <v>Общий прайс</v>
          </cell>
          <cell r="J25">
            <v>39</v>
          </cell>
          <cell r="K25">
            <v>1</v>
          </cell>
          <cell r="N25">
            <v>0</v>
          </cell>
          <cell r="O25">
            <v>8</v>
          </cell>
          <cell r="P25">
            <v>96</v>
          </cell>
          <cell r="Q25">
            <v>162</v>
          </cell>
          <cell r="T25">
            <v>22.25</v>
          </cell>
          <cell r="U25">
            <v>2</v>
          </cell>
          <cell r="V25">
            <v>3.4</v>
          </cell>
          <cell r="W25">
            <v>4.4000000000000004</v>
          </cell>
          <cell r="X25">
            <v>8.1999999999999993</v>
          </cell>
          <cell r="Y25">
            <v>2.2000000000000002</v>
          </cell>
          <cell r="Z25">
            <v>7.4</v>
          </cell>
          <cell r="AB25">
            <v>28.799999999999997</v>
          </cell>
          <cell r="AC25">
            <v>9</v>
          </cell>
          <cell r="AD25">
            <v>18</v>
          </cell>
          <cell r="AE25">
            <v>48.6</v>
          </cell>
          <cell r="AG25">
            <v>0</v>
          </cell>
          <cell r="AH25">
            <v>18</v>
          </cell>
          <cell r="AI25">
            <v>234</v>
          </cell>
        </row>
        <row r="26">
          <cell r="A26" t="str">
            <v>Мини-шарики с курочкой и сыром ТМ Зареченские ВЕС ПОКОМ</v>
          </cell>
          <cell r="B26" t="str">
            <v>кг</v>
          </cell>
          <cell r="G26">
            <v>0</v>
          </cell>
          <cell r="H26">
            <v>180</v>
          </cell>
          <cell r="I26" t="str">
            <v>матрица</v>
          </cell>
          <cell r="K26">
            <v>0</v>
          </cell>
          <cell r="O26">
            <v>0</v>
          </cell>
          <cell r="T26" t="e">
            <v>#DIV/0!</v>
          </cell>
          <cell r="U26" t="e">
            <v>#DIV/0!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 t="str">
            <v>нет потребности</v>
          </cell>
          <cell r="AB26">
            <v>0</v>
          </cell>
          <cell r="AC26">
            <v>0</v>
          </cell>
          <cell r="AH26">
            <v>14</v>
          </cell>
          <cell r="AI26">
            <v>126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>
            <v>628</v>
          </cell>
          <cell r="D27">
            <v>252</v>
          </cell>
          <cell r="E27">
            <v>469</v>
          </cell>
          <cell r="F27">
            <v>306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466</v>
          </cell>
          <cell r="K27">
            <v>3</v>
          </cell>
          <cell r="N27">
            <v>168</v>
          </cell>
          <cell r="O27">
            <v>93.8</v>
          </cell>
          <cell r="P27">
            <v>839.2</v>
          </cell>
          <cell r="Q27">
            <v>840</v>
          </cell>
          <cell r="T27">
            <v>14.008528784648188</v>
          </cell>
          <cell r="U27">
            <v>5.0533049040511733</v>
          </cell>
          <cell r="V27">
            <v>65.400000000000006</v>
          </cell>
          <cell r="W27">
            <v>68.599999999999994</v>
          </cell>
          <cell r="X27">
            <v>82.4</v>
          </cell>
          <cell r="Y27">
            <v>82.8</v>
          </cell>
          <cell r="Z27">
            <v>95.8</v>
          </cell>
          <cell r="AB27">
            <v>209.8</v>
          </cell>
          <cell r="AC27">
            <v>6</v>
          </cell>
          <cell r="AD27">
            <v>140</v>
          </cell>
          <cell r="AE27">
            <v>210</v>
          </cell>
          <cell r="AG27">
            <v>0</v>
          </cell>
          <cell r="AH27">
            <v>14</v>
          </cell>
          <cell r="AI27">
            <v>126</v>
          </cell>
        </row>
        <row r="28">
          <cell r="A28" t="str">
            <v>Наггетсы Нагетосы Сочная курочка в хруст панир со сметаной и зеленью ТМ Горячая штучка 0,25 ПОКОМ</v>
          </cell>
          <cell r="B28" t="str">
            <v>шт</v>
          </cell>
          <cell r="C28">
            <v>624</v>
          </cell>
          <cell r="E28">
            <v>173</v>
          </cell>
          <cell r="F28">
            <v>333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172</v>
          </cell>
          <cell r="K28">
            <v>1</v>
          </cell>
          <cell r="N28">
            <v>0</v>
          </cell>
          <cell r="O28">
            <v>34.6</v>
          </cell>
          <cell r="P28">
            <v>151.40000000000003</v>
          </cell>
          <cell r="Q28">
            <v>168</v>
          </cell>
          <cell r="T28">
            <v>14.479768786127167</v>
          </cell>
          <cell r="U28">
            <v>9.6242774566473983</v>
          </cell>
          <cell r="V28">
            <v>33.6</v>
          </cell>
          <cell r="W28">
            <v>29</v>
          </cell>
          <cell r="X28">
            <v>56.8</v>
          </cell>
          <cell r="Y28">
            <v>33</v>
          </cell>
          <cell r="Z28">
            <v>37.200000000000003</v>
          </cell>
          <cell r="AA28" t="str">
            <v>Акция октябрь сеть "Галактика"</v>
          </cell>
          <cell r="AB28">
            <v>37.850000000000009</v>
          </cell>
          <cell r="AC28">
            <v>6</v>
          </cell>
          <cell r="AD28">
            <v>28</v>
          </cell>
          <cell r="AE28">
            <v>42</v>
          </cell>
          <cell r="AG28">
            <v>0</v>
          </cell>
          <cell r="AH28">
            <v>14</v>
          </cell>
          <cell r="AI28">
            <v>126</v>
          </cell>
        </row>
        <row r="29">
          <cell r="A29" t="str">
            <v>Наггетсы Нагетосы Сочная курочка со сладкой паприкой ТМ Горячая штучка ф/в 0,25 кг  ПОКОМ</v>
          </cell>
          <cell r="B29" t="str">
            <v>шт</v>
          </cell>
          <cell r="C29">
            <v>198</v>
          </cell>
          <cell r="D29">
            <v>168</v>
          </cell>
          <cell r="E29">
            <v>134</v>
          </cell>
          <cell r="F29">
            <v>175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133</v>
          </cell>
          <cell r="K29">
            <v>1</v>
          </cell>
          <cell r="N29">
            <v>0</v>
          </cell>
          <cell r="O29">
            <v>26.8</v>
          </cell>
          <cell r="P29">
            <v>200.2</v>
          </cell>
          <cell r="Q29">
            <v>168</v>
          </cell>
          <cell r="T29">
            <v>12.798507462686567</v>
          </cell>
          <cell r="U29">
            <v>6.5298507462686564</v>
          </cell>
          <cell r="V29">
            <v>22.8</v>
          </cell>
          <cell r="W29">
            <v>26.4</v>
          </cell>
          <cell r="X29">
            <v>27.2</v>
          </cell>
          <cell r="Y29">
            <v>18</v>
          </cell>
          <cell r="Z29">
            <v>24.6</v>
          </cell>
          <cell r="AB29">
            <v>50.05</v>
          </cell>
          <cell r="AC29">
            <v>6</v>
          </cell>
          <cell r="AD29">
            <v>28</v>
          </cell>
          <cell r="AE29">
            <v>42</v>
          </cell>
          <cell r="AG29">
            <v>0</v>
          </cell>
          <cell r="AH29">
            <v>14</v>
          </cell>
          <cell r="AI29">
            <v>126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C30">
            <v>180</v>
          </cell>
          <cell r="D30">
            <v>288</v>
          </cell>
          <cell r="E30">
            <v>186</v>
          </cell>
          <cell r="F30">
            <v>258</v>
          </cell>
          <cell r="G30">
            <v>1</v>
          </cell>
          <cell r="H30">
            <v>180</v>
          </cell>
          <cell r="I30" t="str">
            <v>матрица</v>
          </cell>
          <cell r="J30">
            <v>185</v>
          </cell>
          <cell r="K30">
            <v>1</v>
          </cell>
          <cell r="N30">
            <v>144</v>
          </cell>
          <cell r="O30">
            <v>37.200000000000003</v>
          </cell>
          <cell r="P30">
            <v>118.80000000000007</v>
          </cell>
          <cell r="Q30">
            <v>144</v>
          </cell>
          <cell r="T30">
            <v>14.677419354838708</v>
          </cell>
          <cell r="U30">
            <v>10.806451612903224</v>
          </cell>
          <cell r="V30">
            <v>42</v>
          </cell>
          <cell r="W30">
            <v>39.6</v>
          </cell>
          <cell r="X30">
            <v>39.6</v>
          </cell>
          <cell r="Y30">
            <v>50.4</v>
          </cell>
          <cell r="Z30">
            <v>55.2</v>
          </cell>
          <cell r="AB30">
            <v>118.80000000000007</v>
          </cell>
          <cell r="AC30">
            <v>6</v>
          </cell>
          <cell r="AD30">
            <v>24</v>
          </cell>
          <cell r="AE30">
            <v>144</v>
          </cell>
          <cell r="AG30">
            <v>0</v>
          </cell>
          <cell r="AH30">
            <v>12</v>
          </cell>
          <cell r="AI30">
            <v>84</v>
          </cell>
        </row>
        <row r="31">
          <cell r="A31" t="str">
            <v>Наггетсы из печи 0,25кг ТМ Вязанка замор.  ПОКОМ</v>
          </cell>
          <cell r="B31" t="str">
            <v>шт</v>
          </cell>
          <cell r="C31">
            <v>373</v>
          </cell>
          <cell r="D31">
            <v>181</v>
          </cell>
          <cell r="E31">
            <v>148</v>
          </cell>
          <cell r="F31">
            <v>354</v>
          </cell>
          <cell r="G31">
            <v>0.25</v>
          </cell>
          <cell r="H31">
            <v>365</v>
          </cell>
          <cell r="I31" t="str">
            <v>матрица</v>
          </cell>
          <cell r="J31">
            <v>148</v>
          </cell>
          <cell r="K31">
            <v>0</v>
          </cell>
          <cell r="N31">
            <v>0</v>
          </cell>
          <cell r="O31">
            <v>29.6</v>
          </cell>
          <cell r="P31">
            <v>90</v>
          </cell>
          <cell r="Q31">
            <v>168</v>
          </cell>
          <cell r="T31">
            <v>17.635135135135133</v>
          </cell>
          <cell r="U31">
            <v>11.95945945945946</v>
          </cell>
          <cell r="V31">
            <v>34.799999999999997</v>
          </cell>
          <cell r="W31">
            <v>34.799999999999997</v>
          </cell>
          <cell r="X31">
            <v>43.4</v>
          </cell>
          <cell r="Y31">
            <v>64</v>
          </cell>
          <cell r="Z31">
            <v>42.4</v>
          </cell>
          <cell r="AA31" t="str">
            <v>Акция октябрь сеть "Галактика"</v>
          </cell>
          <cell r="AB31">
            <v>22.5</v>
          </cell>
          <cell r="AC31">
            <v>12</v>
          </cell>
          <cell r="AD31">
            <v>14</v>
          </cell>
          <cell r="AE31">
            <v>42</v>
          </cell>
          <cell r="AG31">
            <v>0</v>
          </cell>
          <cell r="AH31">
            <v>14</v>
          </cell>
          <cell r="AI31">
            <v>70</v>
          </cell>
        </row>
        <row r="32">
          <cell r="A32" t="str">
            <v>Наггетсы с индейкой 0,25кг ТМ Вязанка ТС Из печи Сливушки ПОКОМ</v>
          </cell>
          <cell r="B32" t="str">
            <v>шт</v>
          </cell>
          <cell r="C32">
            <v>308</v>
          </cell>
          <cell r="D32">
            <v>532</v>
          </cell>
          <cell r="E32">
            <v>315</v>
          </cell>
          <cell r="F32">
            <v>445</v>
          </cell>
          <cell r="G32">
            <v>0</v>
          </cell>
          <cell r="H32" t="e">
            <v>#N/A</v>
          </cell>
          <cell r="I32" t="str">
            <v>не в матрице</v>
          </cell>
          <cell r="J32">
            <v>313</v>
          </cell>
          <cell r="K32">
            <v>2</v>
          </cell>
          <cell r="O32">
            <v>63</v>
          </cell>
          <cell r="T32">
            <v>7.0634920634920633</v>
          </cell>
          <cell r="U32">
            <v>7.0634920634920633</v>
          </cell>
          <cell r="V32">
            <v>43.4</v>
          </cell>
          <cell r="W32">
            <v>50.6</v>
          </cell>
          <cell r="X32">
            <v>57.8</v>
          </cell>
          <cell r="Y32">
            <v>59.4</v>
          </cell>
          <cell r="Z32">
            <v>54.4</v>
          </cell>
          <cell r="AA32" t="str">
            <v>дубль / не правильно ставится приход</v>
          </cell>
          <cell r="AB32">
            <v>0</v>
          </cell>
          <cell r="AC32">
            <v>0</v>
          </cell>
        </row>
        <row r="33">
          <cell r="A33" t="str">
            <v>Наггетсы с индейкой 0,25кг ТМ Вязанка ТС Няняггетсы Сливушки НД2 замор.  ПОКОМ</v>
          </cell>
          <cell r="B33" t="str">
            <v>шт</v>
          </cell>
          <cell r="E33">
            <v>315</v>
          </cell>
          <cell r="F33">
            <v>445</v>
          </cell>
          <cell r="G33">
            <v>0.25</v>
          </cell>
          <cell r="H33">
            <v>365</v>
          </cell>
          <cell r="I33" t="str">
            <v>матрица</v>
          </cell>
          <cell r="K33">
            <v>315</v>
          </cell>
          <cell r="N33">
            <v>0</v>
          </cell>
          <cell r="O33">
            <v>63</v>
          </cell>
          <cell r="P33">
            <v>437</v>
          </cell>
          <cell r="Q33">
            <v>504</v>
          </cell>
          <cell r="T33">
            <v>15.063492063492063</v>
          </cell>
          <cell r="U33">
            <v>7.0634920634920633</v>
          </cell>
          <cell r="V33">
            <v>43.4</v>
          </cell>
          <cell r="W33">
            <v>50.6</v>
          </cell>
          <cell r="X33">
            <v>57.8</v>
          </cell>
          <cell r="Y33">
            <v>59.4</v>
          </cell>
          <cell r="Z33">
            <v>54.8</v>
          </cell>
          <cell r="AA33" t="str">
            <v>есть дубль</v>
          </cell>
          <cell r="AB33">
            <v>109.25</v>
          </cell>
          <cell r="AC33">
            <v>12</v>
          </cell>
          <cell r="AD33">
            <v>42</v>
          </cell>
          <cell r="AE33">
            <v>126</v>
          </cell>
          <cell r="AG33">
            <v>0</v>
          </cell>
          <cell r="AH33">
            <v>14</v>
          </cell>
          <cell r="AI33">
            <v>70</v>
          </cell>
        </row>
        <row r="34">
          <cell r="A34" t="str">
            <v>Наггетсы с куриным филе и сыром ТМ Вязанка ТС Из печи Сливушки 0,25 кг.  Поком</v>
          </cell>
          <cell r="B34" t="str">
            <v>шт</v>
          </cell>
          <cell r="C34">
            <v>726</v>
          </cell>
          <cell r="E34">
            <v>272</v>
          </cell>
          <cell r="F34">
            <v>388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270</v>
          </cell>
          <cell r="K34">
            <v>2</v>
          </cell>
          <cell r="N34">
            <v>0</v>
          </cell>
          <cell r="O34">
            <v>54.4</v>
          </cell>
          <cell r="P34">
            <v>373.6</v>
          </cell>
          <cell r="Q34">
            <v>336</v>
          </cell>
          <cell r="T34">
            <v>13.308823529411764</v>
          </cell>
          <cell r="U34">
            <v>7.132352941176471</v>
          </cell>
          <cell r="V34">
            <v>36.200000000000003</v>
          </cell>
          <cell r="W34">
            <v>35.200000000000003</v>
          </cell>
          <cell r="X34">
            <v>42.6</v>
          </cell>
          <cell r="Y34">
            <v>83</v>
          </cell>
          <cell r="Z34">
            <v>43.4</v>
          </cell>
          <cell r="AA34" t="str">
            <v>Акция октябрь сеть "Галактика"</v>
          </cell>
          <cell r="AB34">
            <v>93.4</v>
          </cell>
          <cell r="AC34">
            <v>12</v>
          </cell>
          <cell r="AD34">
            <v>28</v>
          </cell>
          <cell r="AE34">
            <v>84</v>
          </cell>
          <cell r="AG34">
            <v>0</v>
          </cell>
          <cell r="AH34">
            <v>14</v>
          </cell>
          <cell r="AI34">
            <v>70</v>
          </cell>
        </row>
        <row r="35">
          <cell r="A35" t="str">
            <v>Нагетосы Сочная курочка в хрустящей панировке Наггетсы ГШ Фикс.вес 0,25 Лоток Горячая штучка Поком</v>
          </cell>
          <cell r="B35" t="str">
            <v>шт</v>
          </cell>
          <cell r="C35">
            <v>130</v>
          </cell>
          <cell r="D35">
            <v>84</v>
          </cell>
          <cell r="E35">
            <v>51</v>
          </cell>
          <cell r="F35">
            <v>138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51</v>
          </cell>
          <cell r="K35">
            <v>0</v>
          </cell>
          <cell r="N35">
            <v>84</v>
          </cell>
          <cell r="O35">
            <v>10.199999999999999</v>
          </cell>
          <cell r="Q35">
            <v>0</v>
          </cell>
          <cell r="T35">
            <v>21.764705882352942</v>
          </cell>
          <cell r="U35">
            <v>21.764705882352942</v>
          </cell>
          <cell r="V35">
            <v>16.8</v>
          </cell>
          <cell r="W35">
            <v>13</v>
          </cell>
          <cell r="X35">
            <v>18.8</v>
          </cell>
          <cell r="Y35">
            <v>14.4</v>
          </cell>
          <cell r="Z35">
            <v>19.399999999999999</v>
          </cell>
          <cell r="AA35" t="str">
            <v>Галактика</v>
          </cell>
          <cell r="AB35">
            <v>0</v>
          </cell>
          <cell r="AC35">
            <v>6</v>
          </cell>
          <cell r="AD35">
            <v>0</v>
          </cell>
          <cell r="AE35">
            <v>0</v>
          </cell>
          <cell r="AG35">
            <v>0</v>
          </cell>
          <cell r="AH35">
            <v>14</v>
          </cell>
          <cell r="AI35">
            <v>126</v>
          </cell>
        </row>
        <row r="36">
          <cell r="A36" t="str">
            <v>Пекерсы с индейкой в сливочном соусе ТМ Горячая штучка 0,25 кг зам  ПОКОМ</v>
          </cell>
          <cell r="B36" t="str">
            <v>шт</v>
          </cell>
          <cell r="C36">
            <v>130</v>
          </cell>
          <cell r="D36">
            <v>504</v>
          </cell>
          <cell r="E36">
            <v>164</v>
          </cell>
          <cell r="F36">
            <v>370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164</v>
          </cell>
          <cell r="K36">
            <v>0</v>
          </cell>
          <cell r="N36">
            <v>0</v>
          </cell>
          <cell r="O36">
            <v>32.799999999999997</v>
          </cell>
          <cell r="P36">
            <v>89.199999999999932</v>
          </cell>
          <cell r="Q36">
            <v>168</v>
          </cell>
          <cell r="T36">
            <v>16.402439024390244</v>
          </cell>
          <cell r="U36">
            <v>11.280487804878049</v>
          </cell>
          <cell r="V36">
            <v>23.2</v>
          </cell>
          <cell r="W36">
            <v>37.799999999999997</v>
          </cell>
          <cell r="X36">
            <v>24.4</v>
          </cell>
          <cell r="Y36">
            <v>20</v>
          </cell>
          <cell r="Z36">
            <v>21.4</v>
          </cell>
          <cell r="AB36">
            <v>22.299999999999983</v>
          </cell>
          <cell r="AC36">
            <v>12</v>
          </cell>
          <cell r="AD36">
            <v>14</v>
          </cell>
          <cell r="AE36">
            <v>42</v>
          </cell>
          <cell r="AG36">
            <v>0</v>
          </cell>
          <cell r="AH36">
            <v>14</v>
          </cell>
          <cell r="AI36">
            <v>70</v>
          </cell>
        </row>
        <row r="37">
          <cell r="A37" t="str">
            <v>Пельмени Grandmeni с говядиной ТМ Горячая штучка флоупак сфера 0,75 кг. ПОКОМ</v>
          </cell>
          <cell r="B37" t="str">
            <v>шт</v>
          </cell>
          <cell r="G37">
            <v>0</v>
          </cell>
          <cell r="H37">
            <v>180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H37">
            <v>12</v>
          </cell>
          <cell r="AI37">
            <v>84</v>
          </cell>
        </row>
        <row r="38">
          <cell r="A38" t="str">
            <v>Пельмени Grandmeni с говядиной в сливочном соусе ТМ Горячая штучка флоупак сфера 0,75 кг.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H38">
            <v>12</v>
          </cell>
          <cell r="AI38">
            <v>84</v>
          </cell>
        </row>
        <row r="39">
          <cell r="A39" t="str">
            <v>Пельмени Grandmeni с говядиной и свининой Grandmeni 0,75 Сфера Горячая штучка  Поком</v>
          </cell>
          <cell r="B39" t="str">
            <v>шт</v>
          </cell>
          <cell r="G39">
            <v>0</v>
          </cell>
          <cell r="H39">
            <v>180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H39">
            <v>12</v>
          </cell>
          <cell r="AI39">
            <v>84</v>
          </cell>
        </row>
        <row r="40">
          <cell r="A40" t="str">
            <v>Пельмени Grandmeni со сливочным маслом Горячая штучка 0,75 кг ПОКОМ</v>
          </cell>
          <cell r="B40" t="str">
            <v>шт</v>
          </cell>
          <cell r="C40">
            <v>1</v>
          </cell>
          <cell r="D40">
            <v>288</v>
          </cell>
          <cell r="E40">
            <v>153</v>
          </cell>
          <cell r="F40">
            <v>136</v>
          </cell>
          <cell r="G40">
            <v>0.75</v>
          </cell>
          <cell r="H40">
            <v>180</v>
          </cell>
          <cell r="I40" t="str">
            <v>матрица</v>
          </cell>
          <cell r="J40">
            <v>156</v>
          </cell>
          <cell r="K40">
            <v>-3</v>
          </cell>
          <cell r="N40">
            <v>0</v>
          </cell>
          <cell r="O40">
            <v>30.6</v>
          </cell>
          <cell r="P40">
            <v>292.40000000000003</v>
          </cell>
          <cell r="Q40">
            <v>288</v>
          </cell>
          <cell r="T40">
            <v>13.856209150326796</v>
          </cell>
          <cell r="U40">
            <v>4.4444444444444446</v>
          </cell>
          <cell r="V40">
            <v>9.4</v>
          </cell>
          <cell r="W40">
            <v>21</v>
          </cell>
          <cell r="X40">
            <v>15</v>
          </cell>
          <cell r="Y40">
            <v>26.8</v>
          </cell>
          <cell r="Z40">
            <v>18.399999999999999</v>
          </cell>
          <cell r="AB40">
            <v>219.3</v>
          </cell>
          <cell r="AC40">
            <v>8</v>
          </cell>
          <cell r="AD40">
            <v>36</v>
          </cell>
          <cell r="AE40">
            <v>216</v>
          </cell>
          <cell r="AG40">
            <v>0</v>
          </cell>
          <cell r="AH40">
            <v>12</v>
          </cell>
          <cell r="AI40">
            <v>84</v>
          </cell>
        </row>
        <row r="41">
          <cell r="A41" t="str">
            <v>Пельмени «Бигбули с мясом» 0,43 Сфера ТМ «Горячая штучка»  Поком</v>
          </cell>
          <cell r="B41" t="str">
            <v>шт</v>
          </cell>
          <cell r="G41">
            <v>0</v>
          </cell>
          <cell r="H41">
            <v>180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H41">
            <v>12</v>
          </cell>
          <cell r="AI41">
            <v>84</v>
          </cell>
        </row>
        <row r="42">
          <cell r="A42" t="str">
            <v>Пельмени Бигбули #МЕГАВКУСИЩЕ с сочной грудинкой ТМ Горячая шту БУЛЬМЕНИ ТС Бигбули  сфера 0,9 ПОКОМ</v>
          </cell>
          <cell r="B42" t="str">
            <v>шт</v>
          </cell>
          <cell r="G42">
            <v>0</v>
          </cell>
          <cell r="H42">
            <v>180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  <cell r="AH42">
            <v>12</v>
          </cell>
          <cell r="AI42">
            <v>84</v>
          </cell>
        </row>
        <row r="43">
          <cell r="A43" t="str">
            <v>Пельмени Бигбули #МЕГАВКУСИЩЕ с сочной грудинкой ТМ Горячая штучка ТС Бигбули  сфера 0,43  ПОКОМ</v>
          </cell>
          <cell r="B43" t="str">
            <v>шт</v>
          </cell>
          <cell r="G43">
            <v>0</v>
          </cell>
          <cell r="H43">
            <v>180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H43">
            <v>12</v>
          </cell>
          <cell r="AI43">
            <v>84</v>
          </cell>
        </row>
        <row r="44">
          <cell r="A44" t="str">
            <v>Пельмени Бигбули с мясом, Горячая штучка 0,9кг  ПОКОМ</v>
          </cell>
          <cell r="B44" t="str">
            <v>шт</v>
          </cell>
          <cell r="C44">
            <v>195</v>
          </cell>
          <cell r="D44">
            <v>480</v>
          </cell>
          <cell r="E44">
            <v>351</v>
          </cell>
          <cell r="F44">
            <v>296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353</v>
          </cell>
          <cell r="K44">
            <v>-2</v>
          </cell>
          <cell r="N44">
            <v>0</v>
          </cell>
          <cell r="O44">
            <v>70.2</v>
          </cell>
          <cell r="P44">
            <v>686.80000000000007</v>
          </cell>
          <cell r="Q44">
            <v>672</v>
          </cell>
          <cell r="T44">
            <v>13.789173789173789</v>
          </cell>
          <cell r="U44">
            <v>4.2165242165242161</v>
          </cell>
          <cell r="V44">
            <v>42</v>
          </cell>
          <cell r="W44">
            <v>48.8</v>
          </cell>
          <cell r="X44">
            <v>43.6</v>
          </cell>
          <cell r="Y44">
            <v>47.6</v>
          </cell>
          <cell r="Z44">
            <v>55.8</v>
          </cell>
          <cell r="AB44">
            <v>618.12000000000012</v>
          </cell>
          <cell r="AC44">
            <v>8</v>
          </cell>
          <cell r="AD44">
            <v>84</v>
          </cell>
          <cell r="AE44">
            <v>604.80000000000007</v>
          </cell>
          <cell r="AG44">
            <v>0</v>
          </cell>
          <cell r="AH44">
            <v>12</v>
          </cell>
          <cell r="AI44">
            <v>84</v>
          </cell>
        </row>
        <row r="45">
          <cell r="A45" t="str">
            <v>Пельмени Бигбули со слив.маслом 0,9 кг   Поком</v>
          </cell>
          <cell r="B45" t="str">
            <v>шт</v>
          </cell>
          <cell r="C45">
            <v>152</v>
          </cell>
          <cell r="D45">
            <v>288</v>
          </cell>
          <cell r="E45">
            <v>294</v>
          </cell>
          <cell r="F45">
            <v>69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294</v>
          </cell>
          <cell r="K45">
            <v>0</v>
          </cell>
          <cell r="N45">
            <v>288</v>
          </cell>
          <cell r="O45">
            <v>58.8</v>
          </cell>
          <cell r="P45">
            <v>466.19999999999993</v>
          </cell>
          <cell r="Q45">
            <v>480</v>
          </cell>
          <cell r="T45">
            <v>14.23469387755102</v>
          </cell>
          <cell r="U45">
            <v>6.0714285714285721</v>
          </cell>
          <cell r="V45">
            <v>47.6</v>
          </cell>
          <cell r="W45">
            <v>32.6</v>
          </cell>
          <cell r="X45">
            <v>34.4</v>
          </cell>
          <cell r="Y45">
            <v>37.6</v>
          </cell>
          <cell r="Z45">
            <v>30.6</v>
          </cell>
          <cell r="AA45" t="str">
            <v>Галактика</v>
          </cell>
          <cell r="AB45">
            <v>419.57999999999993</v>
          </cell>
          <cell r="AC45">
            <v>8</v>
          </cell>
          <cell r="AD45">
            <v>60</v>
          </cell>
          <cell r="AE45">
            <v>432</v>
          </cell>
          <cell r="AG45">
            <v>0</v>
          </cell>
          <cell r="AH45">
            <v>12</v>
          </cell>
          <cell r="AI45">
            <v>84</v>
          </cell>
        </row>
        <row r="46">
          <cell r="A46" t="str">
            <v>Пельмени Бугбули со сливочным маслом ТМ Горячая штучка БУЛЬМЕНИ 0,43 кг  ПОКОМ</v>
          </cell>
          <cell r="B46" t="str">
            <v>шт</v>
          </cell>
          <cell r="G46">
            <v>0</v>
          </cell>
          <cell r="H46">
            <v>180</v>
          </cell>
          <cell r="I46" t="str">
            <v>матрица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нет потребности</v>
          </cell>
          <cell r="AB46">
            <v>0</v>
          </cell>
          <cell r="AC46">
            <v>0</v>
          </cell>
          <cell r="AH46">
            <v>12</v>
          </cell>
          <cell r="AI46">
            <v>84</v>
          </cell>
        </row>
        <row r="47">
          <cell r="A47" t="str">
            <v>Пельмени Бульмени с говядиной и свининой Горячая шт. 0,9 кг  ПОКОМ</v>
          </cell>
          <cell r="B47" t="str">
            <v>шт</v>
          </cell>
          <cell r="C47">
            <v>354</v>
          </cell>
          <cell r="D47">
            <v>192</v>
          </cell>
          <cell r="E47">
            <v>440</v>
          </cell>
          <cell r="F47">
            <v>11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474</v>
          </cell>
          <cell r="K47">
            <v>-34</v>
          </cell>
          <cell r="N47">
            <v>480</v>
          </cell>
          <cell r="O47">
            <v>88</v>
          </cell>
          <cell r="P47">
            <v>741</v>
          </cell>
          <cell r="Q47">
            <v>768</v>
          </cell>
          <cell r="T47">
            <v>14.306818181818182</v>
          </cell>
          <cell r="U47">
            <v>5.5795454545454541</v>
          </cell>
          <cell r="V47">
            <v>71.400000000000006</v>
          </cell>
          <cell r="W47">
            <v>51.2</v>
          </cell>
          <cell r="X47">
            <v>61.8</v>
          </cell>
          <cell r="Y47">
            <v>87</v>
          </cell>
          <cell r="Z47">
            <v>67</v>
          </cell>
          <cell r="AB47">
            <v>666.9</v>
          </cell>
          <cell r="AC47">
            <v>8</v>
          </cell>
          <cell r="AD47">
            <v>96</v>
          </cell>
          <cell r="AE47">
            <v>691.2</v>
          </cell>
          <cell r="AG47">
            <v>0</v>
          </cell>
          <cell r="AH47">
            <v>12</v>
          </cell>
          <cell r="AI47">
            <v>84</v>
          </cell>
        </row>
        <row r="48">
          <cell r="A48" t="str">
            <v>Пельмени Бульмени с говядиной и свининой Горячая штучка 0,43  ПОКОМ</v>
          </cell>
          <cell r="B48" t="str">
            <v>шт</v>
          </cell>
          <cell r="C48">
            <v>266</v>
          </cell>
          <cell r="D48">
            <v>16</v>
          </cell>
          <cell r="E48">
            <v>189</v>
          </cell>
          <cell r="F48">
            <v>85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187</v>
          </cell>
          <cell r="K48">
            <v>2</v>
          </cell>
          <cell r="N48">
            <v>0</v>
          </cell>
          <cell r="O48">
            <v>37.799999999999997</v>
          </cell>
          <cell r="P48">
            <v>444.19999999999993</v>
          </cell>
          <cell r="Q48">
            <v>384</v>
          </cell>
          <cell r="T48">
            <v>12.407407407407408</v>
          </cell>
          <cell r="U48">
            <v>2.2486772486772488</v>
          </cell>
          <cell r="V48">
            <v>15.2</v>
          </cell>
          <cell r="W48">
            <v>7.8</v>
          </cell>
          <cell r="X48">
            <v>16.8</v>
          </cell>
          <cell r="Y48">
            <v>20.2</v>
          </cell>
          <cell r="Z48">
            <v>34</v>
          </cell>
          <cell r="AB48">
            <v>191.00599999999997</v>
          </cell>
          <cell r="AC48">
            <v>16</v>
          </cell>
          <cell r="AD48">
            <v>24</v>
          </cell>
          <cell r="AE48">
            <v>165.12</v>
          </cell>
          <cell r="AG48">
            <v>0</v>
          </cell>
          <cell r="AH48">
            <v>12</v>
          </cell>
          <cell r="AI48">
            <v>84</v>
          </cell>
        </row>
        <row r="49">
          <cell r="A49" t="str">
            <v>Пельмени Бульмени с говядиной и свининой Наваристые Горячая штучка ВЕС  ПОКОМ</v>
          </cell>
          <cell r="B49" t="str">
            <v>кг</v>
          </cell>
          <cell r="C49">
            <v>415</v>
          </cell>
          <cell r="D49">
            <v>960</v>
          </cell>
          <cell r="E49">
            <v>710</v>
          </cell>
          <cell r="F49">
            <v>590</v>
          </cell>
          <cell r="G49">
            <v>1</v>
          </cell>
          <cell r="H49">
            <v>180</v>
          </cell>
          <cell r="I49" t="str">
            <v>матрица</v>
          </cell>
          <cell r="J49">
            <v>715</v>
          </cell>
          <cell r="K49">
            <v>-5</v>
          </cell>
          <cell r="N49">
            <v>300</v>
          </cell>
          <cell r="O49">
            <v>142</v>
          </cell>
          <cell r="P49">
            <v>1098</v>
          </cell>
          <cell r="Q49">
            <v>1080</v>
          </cell>
          <cell r="T49">
            <v>13.873239436619718</v>
          </cell>
          <cell r="U49">
            <v>6.267605633802817</v>
          </cell>
          <cell r="V49">
            <v>125</v>
          </cell>
          <cell r="W49">
            <v>122</v>
          </cell>
          <cell r="X49">
            <v>120</v>
          </cell>
          <cell r="Y49">
            <v>139</v>
          </cell>
          <cell r="Z49">
            <v>126</v>
          </cell>
          <cell r="AB49">
            <v>1098</v>
          </cell>
          <cell r="AC49">
            <v>5</v>
          </cell>
          <cell r="AD49">
            <v>72</v>
          </cell>
          <cell r="AE49">
            <v>360</v>
          </cell>
          <cell r="AF49">
            <v>144</v>
          </cell>
          <cell r="AG49">
            <v>720</v>
          </cell>
          <cell r="AH49">
            <v>12</v>
          </cell>
          <cell r="AI49">
            <v>144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749</v>
          </cell>
          <cell r="D50">
            <v>1440</v>
          </cell>
          <cell r="E50">
            <v>985</v>
          </cell>
          <cell r="F50">
            <v>973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998</v>
          </cell>
          <cell r="K50">
            <v>-13</v>
          </cell>
          <cell r="N50">
            <v>384</v>
          </cell>
          <cell r="O50">
            <v>197</v>
          </cell>
          <cell r="P50">
            <v>1401</v>
          </cell>
          <cell r="Q50">
            <v>1440</v>
          </cell>
          <cell r="T50">
            <v>14.197969543147208</v>
          </cell>
          <cell r="U50">
            <v>6.8883248730964466</v>
          </cell>
          <cell r="V50">
            <v>181.2</v>
          </cell>
          <cell r="W50">
            <v>179.6</v>
          </cell>
          <cell r="X50">
            <v>180.6</v>
          </cell>
          <cell r="Y50">
            <v>166</v>
          </cell>
          <cell r="Z50">
            <v>213</v>
          </cell>
          <cell r="AB50">
            <v>1260.9000000000001</v>
          </cell>
          <cell r="AC50">
            <v>8</v>
          </cell>
          <cell r="AD50">
            <v>96</v>
          </cell>
          <cell r="AE50">
            <v>691.2</v>
          </cell>
          <cell r="AF50">
            <v>84</v>
          </cell>
          <cell r="AG50">
            <v>604.80000000000007</v>
          </cell>
          <cell r="AH50">
            <v>12</v>
          </cell>
          <cell r="AI50">
            <v>84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>
            <v>174</v>
          </cell>
          <cell r="D51">
            <v>192</v>
          </cell>
          <cell r="E51">
            <v>260</v>
          </cell>
          <cell r="F51">
            <v>58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265</v>
          </cell>
          <cell r="K51">
            <v>-5</v>
          </cell>
          <cell r="N51">
            <v>192</v>
          </cell>
          <cell r="O51">
            <v>52</v>
          </cell>
          <cell r="P51">
            <v>478</v>
          </cell>
          <cell r="Q51">
            <v>384</v>
          </cell>
          <cell r="T51">
            <v>12.192307692307692</v>
          </cell>
          <cell r="U51">
            <v>4.8076923076923075</v>
          </cell>
          <cell r="V51">
            <v>35</v>
          </cell>
          <cell r="W51">
            <v>23</v>
          </cell>
          <cell r="X51">
            <v>24.4</v>
          </cell>
          <cell r="Y51">
            <v>28.4</v>
          </cell>
          <cell r="Z51">
            <v>33.200000000000003</v>
          </cell>
          <cell r="AB51">
            <v>205.54</v>
          </cell>
          <cell r="AC51">
            <v>16</v>
          </cell>
          <cell r="AD51">
            <v>24</v>
          </cell>
          <cell r="AE51">
            <v>165.12</v>
          </cell>
          <cell r="AG51">
            <v>0</v>
          </cell>
          <cell r="AH51">
            <v>12</v>
          </cell>
          <cell r="AI51">
            <v>84</v>
          </cell>
        </row>
        <row r="52">
          <cell r="A52" t="str">
            <v>Пельмени Домашние с говядиной и свининой 0,7кг, сфера ТМ Зареченские  ПОКОМ</v>
          </cell>
          <cell r="B52" t="str">
            <v>шт</v>
          </cell>
          <cell r="C52">
            <v>83</v>
          </cell>
          <cell r="D52">
            <v>120</v>
          </cell>
          <cell r="E52">
            <v>55</v>
          </cell>
          <cell r="F52">
            <v>125</v>
          </cell>
          <cell r="G52">
            <v>0</v>
          </cell>
          <cell r="H52">
            <v>180</v>
          </cell>
          <cell r="I52" t="str">
            <v>не в матрице</v>
          </cell>
          <cell r="J52">
            <v>55</v>
          </cell>
          <cell r="K52">
            <v>0</v>
          </cell>
          <cell r="N52">
            <v>0</v>
          </cell>
          <cell r="O52">
            <v>11</v>
          </cell>
          <cell r="T52">
            <v>11.363636363636363</v>
          </cell>
          <cell r="U52">
            <v>11.363636363636363</v>
          </cell>
          <cell r="V52">
            <v>12.6</v>
          </cell>
          <cell r="W52">
            <v>11.8</v>
          </cell>
          <cell r="X52">
            <v>11.6</v>
          </cell>
          <cell r="Y52">
            <v>7.6</v>
          </cell>
          <cell r="Z52">
            <v>7.8</v>
          </cell>
          <cell r="AA52" t="str">
            <v>вывод</v>
          </cell>
          <cell r="AB52">
            <v>0</v>
          </cell>
          <cell r="AC52">
            <v>10</v>
          </cell>
        </row>
        <row r="53">
          <cell r="A53" t="str">
            <v>Пельмени Домашние со сливочным маслом ТМ Зареченские  продукты флоу-пак сфера 0,7 кг.  Поком</v>
          </cell>
          <cell r="B53" t="str">
            <v>шт</v>
          </cell>
          <cell r="C53">
            <v>364</v>
          </cell>
          <cell r="D53">
            <v>360</v>
          </cell>
          <cell r="E53">
            <v>186</v>
          </cell>
          <cell r="F53">
            <v>507</v>
          </cell>
          <cell r="G53">
            <v>0.7</v>
          </cell>
          <cell r="H53">
            <v>180</v>
          </cell>
          <cell r="I53" t="str">
            <v>матрица / Общий прайс</v>
          </cell>
          <cell r="J53">
            <v>186</v>
          </cell>
          <cell r="K53">
            <v>0</v>
          </cell>
          <cell r="N53">
            <v>0</v>
          </cell>
          <cell r="O53">
            <v>37.200000000000003</v>
          </cell>
          <cell r="P53">
            <v>88.200000000000045</v>
          </cell>
          <cell r="Q53">
            <v>120</v>
          </cell>
          <cell r="T53">
            <v>16.854838709677416</v>
          </cell>
          <cell r="U53">
            <v>13.629032258064514</v>
          </cell>
          <cell r="V53">
            <v>22.8</v>
          </cell>
          <cell r="W53">
            <v>45.4</v>
          </cell>
          <cell r="X53">
            <v>48.4</v>
          </cell>
          <cell r="Y53">
            <v>34.4</v>
          </cell>
          <cell r="Z53">
            <v>32</v>
          </cell>
          <cell r="AB53">
            <v>61.74000000000003</v>
          </cell>
          <cell r="AC53">
            <v>10</v>
          </cell>
          <cell r="AD53">
            <v>12</v>
          </cell>
          <cell r="AE53">
            <v>84</v>
          </cell>
          <cell r="AG53">
            <v>0</v>
          </cell>
          <cell r="AH53">
            <v>12</v>
          </cell>
          <cell r="AI53">
            <v>84</v>
          </cell>
        </row>
        <row r="54">
          <cell r="A54" t="str">
            <v>Пельмени Жемчужные ТМ Зареченские ТС Зареченские продукты флоу-пак сфера 1,0 кг.  Поком</v>
          </cell>
          <cell r="B54" t="str">
            <v>шт</v>
          </cell>
          <cell r="C54">
            <v>83</v>
          </cell>
          <cell r="D54">
            <v>72</v>
          </cell>
          <cell r="E54">
            <v>48</v>
          </cell>
          <cell r="F54">
            <v>73</v>
          </cell>
          <cell r="G54">
            <v>1</v>
          </cell>
          <cell r="H54">
            <v>180</v>
          </cell>
          <cell r="I54" t="str">
            <v>Общий прайс</v>
          </cell>
          <cell r="J54">
            <v>47</v>
          </cell>
          <cell r="K54">
            <v>1</v>
          </cell>
          <cell r="N54">
            <v>72</v>
          </cell>
          <cell r="O54">
            <v>9.6</v>
          </cell>
          <cell r="Q54">
            <v>0</v>
          </cell>
          <cell r="T54">
            <v>15.104166666666668</v>
          </cell>
          <cell r="U54">
            <v>15.104166666666668</v>
          </cell>
          <cell r="V54">
            <v>10.4</v>
          </cell>
          <cell r="W54">
            <v>11</v>
          </cell>
          <cell r="X54">
            <v>13.2</v>
          </cell>
          <cell r="Y54">
            <v>7.8</v>
          </cell>
          <cell r="Z54">
            <v>14.4</v>
          </cell>
          <cell r="AB54">
            <v>0</v>
          </cell>
          <cell r="AC54">
            <v>6</v>
          </cell>
          <cell r="AD54">
            <v>0</v>
          </cell>
          <cell r="AE54">
            <v>0</v>
          </cell>
          <cell r="AG54">
            <v>0</v>
          </cell>
          <cell r="AH54">
            <v>12</v>
          </cell>
          <cell r="AI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C55">
            <v>181</v>
          </cell>
          <cell r="E55">
            <v>37</v>
          </cell>
          <cell r="F55">
            <v>114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37</v>
          </cell>
          <cell r="K55">
            <v>0</v>
          </cell>
          <cell r="N55">
            <v>0</v>
          </cell>
          <cell r="O55">
            <v>7.4</v>
          </cell>
          <cell r="Q55">
            <v>0</v>
          </cell>
          <cell r="T55">
            <v>15.405405405405405</v>
          </cell>
          <cell r="U55">
            <v>15.405405405405405</v>
          </cell>
          <cell r="V55">
            <v>9.8000000000000007</v>
          </cell>
          <cell r="W55">
            <v>11</v>
          </cell>
          <cell r="X55">
            <v>14.4</v>
          </cell>
          <cell r="Y55">
            <v>13.2</v>
          </cell>
          <cell r="Z55">
            <v>11.8</v>
          </cell>
          <cell r="AA55" t="str">
            <v>Акция октябрь сеть "Галактика"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G55">
            <v>0</v>
          </cell>
          <cell r="AH55">
            <v>12</v>
          </cell>
          <cell r="AI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84</v>
          </cell>
          <cell r="D56">
            <v>1</v>
          </cell>
          <cell r="E56">
            <v>15</v>
          </cell>
          <cell r="F56">
            <v>67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15</v>
          </cell>
          <cell r="K56">
            <v>0</v>
          </cell>
          <cell r="N56">
            <v>0</v>
          </cell>
          <cell r="O56">
            <v>3</v>
          </cell>
          <cell r="Q56">
            <v>0</v>
          </cell>
          <cell r="T56">
            <v>22.333333333333332</v>
          </cell>
          <cell r="U56">
            <v>22.333333333333332</v>
          </cell>
          <cell r="V56">
            <v>3</v>
          </cell>
          <cell r="W56">
            <v>5.6</v>
          </cell>
          <cell r="X56">
            <v>4</v>
          </cell>
          <cell r="Y56">
            <v>9</v>
          </cell>
          <cell r="Z56">
            <v>7.4</v>
          </cell>
          <cell r="AA56" t="str">
            <v>нужно увеличить продажи / Акция октябрь сеть "Галактика"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G56">
            <v>0</v>
          </cell>
          <cell r="AH56">
            <v>12</v>
          </cell>
          <cell r="AI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111</v>
          </cell>
          <cell r="E57">
            <v>17</v>
          </cell>
          <cell r="F57">
            <v>87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17</v>
          </cell>
          <cell r="K57">
            <v>0</v>
          </cell>
          <cell r="N57">
            <v>0</v>
          </cell>
          <cell r="O57">
            <v>3.4</v>
          </cell>
          <cell r="Q57">
            <v>0</v>
          </cell>
          <cell r="T57">
            <v>25.588235294117649</v>
          </cell>
          <cell r="U57">
            <v>25.588235294117649</v>
          </cell>
          <cell r="V57">
            <v>3.4</v>
          </cell>
          <cell r="W57">
            <v>7.6</v>
          </cell>
          <cell r="X57">
            <v>8.6</v>
          </cell>
          <cell r="Y57">
            <v>5.4</v>
          </cell>
          <cell r="Z57">
            <v>12</v>
          </cell>
          <cell r="AA57" t="str">
            <v>нужно увеличить продажи / Акция октябрь сеть "Галактика"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G57">
            <v>0</v>
          </cell>
          <cell r="AH57">
            <v>12</v>
          </cell>
          <cell r="AI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295</v>
          </cell>
          <cell r="D58">
            <v>672</v>
          </cell>
          <cell r="E58">
            <v>480</v>
          </cell>
          <cell r="F58">
            <v>397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484</v>
          </cell>
          <cell r="K58">
            <v>-4</v>
          </cell>
          <cell r="N58">
            <v>0</v>
          </cell>
          <cell r="O58">
            <v>96</v>
          </cell>
          <cell r="P58">
            <v>947</v>
          </cell>
          <cell r="Q58">
            <v>960</v>
          </cell>
          <cell r="T58">
            <v>14.135416666666666</v>
          </cell>
          <cell r="U58">
            <v>4.135416666666667</v>
          </cell>
          <cell r="V58">
            <v>63.8</v>
          </cell>
          <cell r="W58">
            <v>72.8</v>
          </cell>
          <cell r="X58">
            <v>67.8</v>
          </cell>
          <cell r="Y58">
            <v>65.599999999999994</v>
          </cell>
          <cell r="Z58">
            <v>87</v>
          </cell>
          <cell r="AB58">
            <v>662.9</v>
          </cell>
          <cell r="AC58">
            <v>8</v>
          </cell>
          <cell r="AD58">
            <v>120</v>
          </cell>
          <cell r="AE58">
            <v>672</v>
          </cell>
          <cell r="AG58">
            <v>0</v>
          </cell>
          <cell r="AH58">
            <v>12</v>
          </cell>
          <cell r="AI58">
            <v>84</v>
          </cell>
        </row>
        <row r="59">
          <cell r="A59" t="str">
            <v>Пельмени Отборные из свинины и говядины 0,9 кг ТМ Стародворье ТС Медвежье ушко  ПОКОМ</v>
          </cell>
          <cell r="B59" t="str">
            <v>шт</v>
          </cell>
          <cell r="C59">
            <v>129</v>
          </cell>
          <cell r="D59">
            <v>96</v>
          </cell>
          <cell r="E59">
            <v>99</v>
          </cell>
          <cell r="F59">
            <v>124</v>
          </cell>
          <cell r="G59">
            <v>0.9</v>
          </cell>
          <cell r="H59">
            <v>180</v>
          </cell>
          <cell r="I59" t="str">
            <v>матрица</v>
          </cell>
          <cell r="J59">
            <v>104</v>
          </cell>
          <cell r="K59">
            <v>-5</v>
          </cell>
          <cell r="N59">
            <v>0</v>
          </cell>
          <cell r="O59">
            <v>19.8</v>
          </cell>
          <cell r="P59">
            <v>153.19999999999999</v>
          </cell>
          <cell r="Q59">
            <v>192</v>
          </cell>
          <cell r="T59">
            <v>15.959595959595958</v>
          </cell>
          <cell r="U59">
            <v>6.2626262626262621</v>
          </cell>
          <cell r="V59">
            <v>3.6</v>
          </cell>
          <cell r="W59">
            <v>12.2</v>
          </cell>
          <cell r="X59">
            <v>6.8</v>
          </cell>
          <cell r="Y59">
            <v>13.6</v>
          </cell>
          <cell r="Z59">
            <v>12</v>
          </cell>
          <cell r="AB59">
            <v>137.88</v>
          </cell>
          <cell r="AC59">
            <v>8</v>
          </cell>
          <cell r="AD59">
            <v>24</v>
          </cell>
          <cell r="AE59">
            <v>172.8</v>
          </cell>
          <cell r="AG59">
            <v>0</v>
          </cell>
          <cell r="AH59">
            <v>12</v>
          </cell>
          <cell r="AI59">
            <v>84</v>
          </cell>
        </row>
        <row r="60">
          <cell r="A60" t="str">
            <v>Пельмени Отборные с говядиной 0,9 кг НОВА ТМ Стародворье ТС Медвежье ушко  ПОКОМ</v>
          </cell>
          <cell r="B60" t="str">
            <v>шт</v>
          </cell>
          <cell r="C60">
            <v>172</v>
          </cell>
          <cell r="D60">
            <v>2</v>
          </cell>
          <cell r="E60">
            <v>87</v>
          </cell>
          <cell r="F60">
            <v>81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91</v>
          </cell>
          <cell r="K60">
            <v>-4</v>
          </cell>
          <cell r="N60">
            <v>0</v>
          </cell>
          <cell r="O60">
            <v>17.399999999999999</v>
          </cell>
          <cell r="P60">
            <v>162.59999999999997</v>
          </cell>
          <cell r="Q60">
            <v>192</v>
          </cell>
          <cell r="T60">
            <v>15.689655172413794</v>
          </cell>
          <cell r="U60">
            <v>4.6551724137931041</v>
          </cell>
          <cell r="V60">
            <v>9.8000000000000007</v>
          </cell>
          <cell r="W60">
            <v>7.8</v>
          </cell>
          <cell r="X60">
            <v>7.6</v>
          </cell>
          <cell r="Y60">
            <v>18.399999999999999</v>
          </cell>
          <cell r="Z60">
            <v>14.2</v>
          </cell>
          <cell r="AB60">
            <v>146.33999999999997</v>
          </cell>
          <cell r="AC60">
            <v>8</v>
          </cell>
          <cell r="AD60">
            <v>24</v>
          </cell>
          <cell r="AE60">
            <v>172.8</v>
          </cell>
          <cell r="AG60">
            <v>0</v>
          </cell>
          <cell r="AH60">
            <v>12</v>
          </cell>
          <cell r="AI60">
            <v>84</v>
          </cell>
        </row>
        <row r="61">
          <cell r="A61" t="str">
            <v>Пельмени С говядиной и свининой, ВЕС, ТМ Славница сфера пуговки  ПОКОМ</v>
          </cell>
          <cell r="B61" t="str">
            <v>кг</v>
          </cell>
          <cell r="C61">
            <v>550</v>
          </cell>
          <cell r="D61">
            <v>1500</v>
          </cell>
          <cell r="E61">
            <v>860</v>
          </cell>
          <cell r="F61">
            <v>985</v>
          </cell>
          <cell r="G61">
            <v>1</v>
          </cell>
          <cell r="H61">
            <v>180</v>
          </cell>
          <cell r="I61" t="str">
            <v>матрица</v>
          </cell>
          <cell r="J61">
            <v>860</v>
          </cell>
          <cell r="K61">
            <v>0</v>
          </cell>
          <cell r="N61">
            <v>300</v>
          </cell>
          <cell r="O61">
            <v>172</v>
          </cell>
          <cell r="P61">
            <v>1123</v>
          </cell>
          <cell r="Q61">
            <v>1140</v>
          </cell>
          <cell r="T61">
            <v>14.098837209302326</v>
          </cell>
          <cell r="U61">
            <v>7.4709302325581399</v>
          </cell>
          <cell r="V61">
            <v>167</v>
          </cell>
          <cell r="W61">
            <v>166</v>
          </cell>
          <cell r="X61">
            <v>156</v>
          </cell>
          <cell r="Y61">
            <v>176</v>
          </cell>
          <cell r="Z61">
            <v>170</v>
          </cell>
          <cell r="AB61">
            <v>1123</v>
          </cell>
          <cell r="AC61">
            <v>5</v>
          </cell>
          <cell r="AD61">
            <v>84</v>
          </cell>
          <cell r="AE61">
            <v>420</v>
          </cell>
          <cell r="AF61">
            <v>144</v>
          </cell>
          <cell r="AG61">
            <v>720</v>
          </cell>
          <cell r="AH61">
            <v>12</v>
          </cell>
          <cell r="AI61">
            <v>144</v>
          </cell>
        </row>
        <row r="62">
          <cell r="A62" t="str">
            <v>Пельмени Со свининой и говядиной ТМ Особый рецепт Любимая ложка 1,0 кг  ПОКОМ</v>
          </cell>
          <cell r="B62" t="str">
            <v>шт</v>
          </cell>
          <cell r="C62">
            <v>162</v>
          </cell>
          <cell r="D62">
            <v>236</v>
          </cell>
          <cell r="E62">
            <v>207</v>
          </cell>
          <cell r="F62">
            <v>188</v>
          </cell>
          <cell r="G62">
            <v>1</v>
          </cell>
          <cell r="H62">
            <v>180</v>
          </cell>
          <cell r="I62" t="str">
            <v>матрица</v>
          </cell>
          <cell r="J62">
            <v>207</v>
          </cell>
          <cell r="K62">
            <v>0</v>
          </cell>
          <cell r="N62">
            <v>0</v>
          </cell>
          <cell r="O62">
            <v>41.4</v>
          </cell>
          <cell r="P62">
            <v>391.6</v>
          </cell>
          <cell r="Q62">
            <v>420</v>
          </cell>
          <cell r="T62">
            <v>14.685990338164252</v>
          </cell>
          <cell r="U62">
            <v>4.5410628019323669</v>
          </cell>
          <cell r="V62">
            <v>24.6</v>
          </cell>
          <cell r="W62">
            <v>27.4</v>
          </cell>
          <cell r="X62">
            <v>24.2</v>
          </cell>
          <cell r="Y62">
            <v>38.200000000000003</v>
          </cell>
          <cell r="Z62">
            <v>33.4</v>
          </cell>
          <cell r="AB62">
            <v>391.6</v>
          </cell>
          <cell r="AC62">
            <v>5</v>
          </cell>
          <cell r="AD62">
            <v>84</v>
          </cell>
          <cell r="AE62">
            <v>420</v>
          </cell>
          <cell r="AG62">
            <v>0</v>
          </cell>
          <cell r="AH62">
            <v>12</v>
          </cell>
          <cell r="AI62">
            <v>84</v>
          </cell>
        </row>
        <row r="63">
          <cell r="A63" t="str">
            <v>Пельмени Сочные стародв. сфера 0,43кг  Поком</v>
          </cell>
          <cell r="B63" t="str">
            <v>шт</v>
          </cell>
          <cell r="C63">
            <v>81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B63">
            <v>0</v>
          </cell>
          <cell r="AC63">
            <v>0</v>
          </cell>
        </row>
        <row r="64">
          <cell r="A64" t="str">
            <v>Пельмени Супермени с мясом, Горячая штучка 0,2кг    ПОКОМ</v>
          </cell>
          <cell r="B64" t="str">
            <v>шт</v>
          </cell>
          <cell r="G64">
            <v>0</v>
          </cell>
          <cell r="H64">
            <v>180</v>
          </cell>
          <cell r="I64" t="str">
            <v>матрица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нет потребности</v>
          </cell>
          <cell r="AB64">
            <v>0</v>
          </cell>
          <cell r="AC64">
            <v>0</v>
          </cell>
          <cell r="AH64">
            <v>8</v>
          </cell>
          <cell r="AI64">
            <v>48</v>
          </cell>
        </row>
        <row r="65">
          <cell r="A65" t="str">
            <v>Пельмени Супермени со сливочным маслом Супермени 0,2 Сфера Горячая штучка  Поком</v>
          </cell>
          <cell r="B65" t="str">
            <v>шт</v>
          </cell>
          <cell r="G65">
            <v>0</v>
          </cell>
          <cell r="H65">
            <v>180</v>
          </cell>
          <cell r="I65" t="str">
            <v>матрица</v>
          </cell>
          <cell r="K65">
            <v>0</v>
          </cell>
          <cell r="O65">
            <v>0</v>
          </cell>
          <cell r="T65" t="e">
            <v>#DIV/0!</v>
          </cell>
          <cell r="U65" t="e">
            <v>#DIV/0!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 t="str">
            <v>нет потребности</v>
          </cell>
          <cell r="AB65">
            <v>0</v>
          </cell>
          <cell r="AC65">
            <v>0</v>
          </cell>
          <cell r="AH65">
            <v>6</v>
          </cell>
          <cell r="AI65">
            <v>72</v>
          </cell>
        </row>
        <row r="66">
          <cell r="A66" t="str">
            <v>Печеные пельмени Печь-мени с мясом Печеные пельмени Фикс.вес 0,2 сфера Вязанка  Поком</v>
          </cell>
          <cell r="B66" t="str">
            <v>шт</v>
          </cell>
          <cell r="G66">
            <v>0</v>
          </cell>
          <cell r="H66">
            <v>180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H66">
            <v>6</v>
          </cell>
          <cell r="AI66">
            <v>72</v>
          </cell>
        </row>
        <row r="67">
          <cell r="A67" t="str">
            <v>Пирожки с мясом 3,7кг ВЕС ТМ Зареченские  ПОКОМ</v>
          </cell>
          <cell r="B67" t="str">
            <v>кг</v>
          </cell>
          <cell r="G67">
            <v>0</v>
          </cell>
          <cell r="H67">
            <v>180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  <cell r="AH67">
            <v>14</v>
          </cell>
          <cell r="AI67">
            <v>126</v>
          </cell>
        </row>
        <row r="68">
          <cell r="A68" t="str">
            <v>Снеки «ЖАР-ладушки с мясом» Фикс.вес 0,2 ТМ «Стародворье»</v>
          </cell>
          <cell r="B68" t="str">
            <v>шт</v>
          </cell>
          <cell r="G68">
            <v>0.2</v>
          </cell>
          <cell r="H68">
            <v>180</v>
          </cell>
          <cell r="I68" t="str">
            <v>матрица</v>
          </cell>
          <cell r="K68">
            <v>0</v>
          </cell>
          <cell r="N68">
            <v>168</v>
          </cell>
          <cell r="O68">
            <v>0</v>
          </cell>
          <cell r="Q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новинка</v>
          </cell>
          <cell r="AB68">
            <v>0</v>
          </cell>
          <cell r="AC68">
            <v>12</v>
          </cell>
          <cell r="AD68">
            <v>0</v>
          </cell>
          <cell r="AE68">
            <v>0</v>
          </cell>
          <cell r="AG68">
            <v>0</v>
          </cell>
          <cell r="AH68">
            <v>14</v>
          </cell>
          <cell r="AI68">
            <v>70</v>
          </cell>
        </row>
        <row r="69">
          <cell r="A69" t="str">
            <v>Сосиски Оригинальные заморож. ТМ Стародворье в вак 0,33 кг  Поком</v>
          </cell>
          <cell r="B69" t="str">
            <v>шт</v>
          </cell>
          <cell r="C69">
            <v>43</v>
          </cell>
          <cell r="G69">
            <v>0</v>
          </cell>
          <cell r="H69">
            <v>365</v>
          </cell>
          <cell r="I69" t="str">
            <v>не в матрице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B69">
            <v>0</v>
          </cell>
          <cell r="AC69">
            <v>0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88</v>
          </cell>
          <cell r="D70">
            <v>1344</v>
          </cell>
          <cell r="E70">
            <v>573</v>
          </cell>
          <cell r="F70">
            <v>771</v>
          </cell>
          <cell r="G70">
            <v>0.25</v>
          </cell>
          <cell r="H70">
            <v>180</v>
          </cell>
          <cell r="I70" t="str">
            <v>матрица</v>
          </cell>
          <cell r="J70">
            <v>570</v>
          </cell>
          <cell r="K70">
            <v>3</v>
          </cell>
          <cell r="N70">
            <v>0</v>
          </cell>
          <cell r="O70">
            <v>114.6</v>
          </cell>
          <cell r="P70">
            <v>833.39999999999986</v>
          </cell>
          <cell r="Q70">
            <v>840</v>
          </cell>
          <cell r="T70">
            <v>14.05759162303665</v>
          </cell>
          <cell r="U70">
            <v>6.7277486910994764</v>
          </cell>
          <cell r="V70">
            <v>68.400000000000006</v>
          </cell>
          <cell r="W70">
            <v>98.8</v>
          </cell>
          <cell r="X70">
            <v>109</v>
          </cell>
          <cell r="Y70">
            <v>105</v>
          </cell>
          <cell r="Z70">
            <v>116.6</v>
          </cell>
          <cell r="AB70">
            <v>208.34999999999997</v>
          </cell>
          <cell r="AC70">
            <v>12</v>
          </cell>
          <cell r="AD70">
            <v>70</v>
          </cell>
          <cell r="AE70">
            <v>210</v>
          </cell>
          <cell r="AG70">
            <v>0</v>
          </cell>
          <cell r="AH70">
            <v>14</v>
          </cell>
          <cell r="AI70">
            <v>70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513</v>
          </cell>
          <cell r="D71">
            <v>840</v>
          </cell>
          <cell r="E71">
            <v>360</v>
          </cell>
          <cell r="F71">
            <v>772</v>
          </cell>
          <cell r="G71">
            <v>0.3</v>
          </cell>
          <cell r="H71">
            <v>180</v>
          </cell>
          <cell r="I71" t="str">
            <v>матрица</v>
          </cell>
          <cell r="J71">
            <v>360</v>
          </cell>
          <cell r="K71">
            <v>0</v>
          </cell>
          <cell r="N71">
            <v>336</v>
          </cell>
          <cell r="O71">
            <v>72</v>
          </cell>
          <cell r="Q71">
            <v>0</v>
          </cell>
          <cell r="T71">
            <v>15.388888888888889</v>
          </cell>
          <cell r="U71">
            <v>15.388888888888889</v>
          </cell>
          <cell r="V71">
            <v>99.8</v>
          </cell>
          <cell r="W71">
            <v>98.2</v>
          </cell>
          <cell r="X71">
            <v>99</v>
          </cell>
          <cell r="Y71">
            <v>83</v>
          </cell>
          <cell r="Z71">
            <v>95.8</v>
          </cell>
          <cell r="AB71">
            <v>0</v>
          </cell>
          <cell r="AC71">
            <v>12</v>
          </cell>
          <cell r="AD71">
            <v>0</v>
          </cell>
          <cell r="AE71">
            <v>0</v>
          </cell>
          <cell r="AG71">
            <v>0</v>
          </cell>
          <cell r="AH71">
            <v>14</v>
          </cell>
          <cell r="AI71">
            <v>70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194.4</v>
          </cell>
          <cell r="E72">
            <v>75.599999999999994</v>
          </cell>
          <cell r="F72">
            <v>84.6</v>
          </cell>
          <cell r="G72">
            <v>1</v>
          </cell>
          <cell r="H72">
            <v>180</v>
          </cell>
          <cell r="I72" t="str">
            <v>матрица / Общий прайс</v>
          </cell>
          <cell r="J72">
            <v>74.5</v>
          </cell>
          <cell r="K72">
            <v>1.0999999999999943</v>
          </cell>
          <cell r="N72">
            <v>32.4</v>
          </cell>
          <cell r="O72">
            <v>15.12</v>
          </cell>
          <cell r="P72">
            <v>94.679999999999978</v>
          </cell>
          <cell r="Q72">
            <v>97.199999999999989</v>
          </cell>
          <cell r="T72">
            <v>14.166666666666666</v>
          </cell>
          <cell r="U72">
            <v>7.7380952380952381</v>
          </cell>
          <cell r="V72">
            <v>13.32</v>
          </cell>
          <cell r="W72">
            <v>2.88</v>
          </cell>
          <cell r="X72">
            <v>23.04</v>
          </cell>
          <cell r="Y72">
            <v>18.72</v>
          </cell>
          <cell r="Z72">
            <v>23.4</v>
          </cell>
          <cell r="AB72">
            <v>94.679999999999978</v>
          </cell>
          <cell r="AC72">
            <v>1.8</v>
          </cell>
          <cell r="AD72">
            <v>53.999999999999993</v>
          </cell>
          <cell r="AE72">
            <v>97.199999999999989</v>
          </cell>
          <cell r="AG72">
            <v>0</v>
          </cell>
          <cell r="AH72">
            <v>18</v>
          </cell>
          <cell r="AI72">
            <v>234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438</v>
          </cell>
          <cell r="D73">
            <v>1008</v>
          </cell>
          <cell r="E73">
            <v>392</v>
          </cell>
          <cell r="F73">
            <v>833</v>
          </cell>
          <cell r="G73">
            <v>0.3</v>
          </cell>
          <cell r="H73">
            <v>180</v>
          </cell>
          <cell r="I73" t="str">
            <v>матрица</v>
          </cell>
          <cell r="J73">
            <v>392</v>
          </cell>
          <cell r="K73">
            <v>0</v>
          </cell>
          <cell r="N73">
            <v>168</v>
          </cell>
          <cell r="O73">
            <v>78.400000000000006</v>
          </cell>
          <cell r="P73">
            <v>96.600000000000136</v>
          </cell>
          <cell r="Q73">
            <v>168</v>
          </cell>
          <cell r="T73">
            <v>14.910714285714285</v>
          </cell>
          <cell r="U73">
            <v>12.767857142857142</v>
          </cell>
          <cell r="V73">
            <v>97</v>
          </cell>
          <cell r="W73">
            <v>109.2</v>
          </cell>
          <cell r="X73">
            <v>93</v>
          </cell>
          <cell r="Y73">
            <v>94</v>
          </cell>
          <cell r="Z73">
            <v>99.6</v>
          </cell>
          <cell r="AA73" t="str">
            <v>Акция октябрь сеть "Галактика"</v>
          </cell>
          <cell r="AB73">
            <v>28.98000000000004</v>
          </cell>
          <cell r="AC73">
            <v>12</v>
          </cell>
          <cell r="AD73">
            <v>14</v>
          </cell>
          <cell r="AE73">
            <v>50.4</v>
          </cell>
          <cell r="AG73">
            <v>0</v>
          </cell>
          <cell r="AH73">
            <v>14</v>
          </cell>
          <cell r="AI73">
            <v>70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146</v>
          </cell>
          <cell r="E74">
            <v>44</v>
          </cell>
          <cell r="F74">
            <v>98</v>
          </cell>
          <cell r="G74">
            <v>0</v>
          </cell>
          <cell r="H74">
            <v>365</v>
          </cell>
          <cell r="I74" t="str">
            <v>не в матрице</v>
          </cell>
          <cell r="J74">
            <v>45</v>
          </cell>
          <cell r="K74">
            <v>-1</v>
          </cell>
          <cell r="N74">
            <v>0</v>
          </cell>
          <cell r="O74">
            <v>8.8000000000000007</v>
          </cell>
          <cell r="T74">
            <v>11.136363636363635</v>
          </cell>
          <cell r="U74">
            <v>11.136363636363635</v>
          </cell>
          <cell r="V74">
            <v>2.8</v>
          </cell>
          <cell r="W74">
            <v>3.4</v>
          </cell>
          <cell r="X74">
            <v>10.199999999999999</v>
          </cell>
          <cell r="Y74">
            <v>3.6</v>
          </cell>
          <cell r="Z74">
            <v>10</v>
          </cell>
          <cell r="AA74" t="str">
            <v>вывод</v>
          </cell>
          <cell r="AB74">
            <v>0</v>
          </cell>
          <cell r="AC74">
            <v>6</v>
          </cell>
          <cell r="AD74">
            <v>0</v>
          </cell>
          <cell r="AE74">
            <v>0</v>
          </cell>
          <cell r="AH74">
            <v>10</v>
          </cell>
          <cell r="AI74">
            <v>130</v>
          </cell>
        </row>
        <row r="75">
          <cell r="A75" t="str">
            <v>Чебупай спелая вишня ТМ Горячая штучка ТС Чебупай 0,2 кг УВС. зам  ПОКОМ</v>
          </cell>
          <cell r="B75" t="str">
            <v>шт</v>
          </cell>
          <cell r="C75">
            <v>14</v>
          </cell>
          <cell r="E75">
            <v>5</v>
          </cell>
          <cell r="G75">
            <v>0</v>
          </cell>
          <cell r="H75">
            <v>365</v>
          </cell>
          <cell r="I75" t="str">
            <v>не в матрице</v>
          </cell>
          <cell r="J75">
            <v>17</v>
          </cell>
          <cell r="K75">
            <v>-12</v>
          </cell>
          <cell r="O75">
            <v>1</v>
          </cell>
          <cell r="T75">
            <v>0</v>
          </cell>
          <cell r="U75">
            <v>0</v>
          </cell>
          <cell r="V75">
            <v>4</v>
          </cell>
          <cell r="W75">
            <v>4</v>
          </cell>
          <cell r="X75">
            <v>8.1999999999999993</v>
          </cell>
          <cell r="Y75">
            <v>7.2</v>
          </cell>
          <cell r="Z75">
            <v>13.6</v>
          </cell>
          <cell r="AA75" t="str">
            <v>вывод</v>
          </cell>
          <cell r="AB75">
            <v>0</v>
          </cell>
          <cell r="AC75">
            <v>6</v>
          </cell>
          <cell r="AD75">
            <v>0</v>
          </cell>
          <cell r="AE75">
            <v>0</v>
          </cell>
          <cell r="AH75">
            <v>10</v>
          </cell>
          <cell r="AI75">
            <v>130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  <cell r="C76">
            <v>203</v>
          </cell>
          <cell r="E76">
            <v>46</v>
          </cell>
          <cell r="F76">
            <v>149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46</v>
          </cell>
          <cell r="K76">
            <v>0</v>
          </cell>
          <cell r="N76">
            <v>0</v>
          </cell>
          <cell r="O76">
            <v>9.1999999999999993</v>
          </cell>
          <cell r="Q76">
            <v>0</v>
          </cell>
          <cell r="T76">
            <v>16.195652173913043</v>
          </cell>
          <cell r="U76">
            <v>16.195652173913043</v>
          </cell>
          <cell r="V76">
            <v>8.8000000000000007</v>
          </cell>
          <cell r="W76">
            <v>12.6</v>
          </cell>
          <cell r="X76">
            <v>9.8000000000000007</v>
          </cell>
          <cell r="Y76">
            <v>13.6</v>
          </cell>
          <cell r="Z76">
            <v>22.6</v>
          </cell>
          <cell r="AA76" t="str">
            <v>нужно увеличить продажи</v>
          </cell>
          <cell r="AB76">
            <v>0</v>
          </cell>
          <cell r="AC76">
            <v>14</v>
          </cell>
          <cell r="AD76">
            <v>0</v>
          </cell>
          <cell r="AE76">
            <v>0</v>
          </cell>
          <cell r="AG76">
            <v>0</v>
          </cell>
          <cell r="AH76">
            <v>14</v>
          </cell>
          <cell r="AI76">
            <v>70</v>
          </cell>
        </row>
        <row r="77">
          <cell r="A77" t="str">
            <v>Чебупели с мясом Базовый ассортимент Фикс.вес 0,48 Лоток Горячая штучка ХХЛ  Поком</v>
          </cell>
          <cell r="B77" t="str">
            <v>шт</v>
          </cell>
          <cell r="C77">
            <v>19</v>
          </cell>
          <cell r="D77">
            <v>560</v>
          </cell>
          <cell r="E77">
            <v>122</v>
          </cell>
          <cell r="F77">
            <v>438</v>
          </cell>
          <cell r="G77">
            <v>0.48</v>
          </cell>
          <cell r="H77">
            <v>180</v>
          </cell>
          <cell r="I77" t="str">
            <v>матрица</v>
          </cell>
          <cell r="J77">
            <v>120</v>
          </cell>
          <cell r="K77">
            <v>2</v>
          </cell>
          <cell r="N77">
            <v>0</v>
          </cell>
          <cell r="O77">
            <v>24.4</v>
          </cell>
          <cell r="Q77">
            <v>0</v>
          </cell>
          <cell r="T77">
            <v>17.95081967213115</v>
          </cell>
          <cell r="U77">
            <v>17.95081967213115</v>
          </cell>
          <cell r="V77">
            <v>21</v>
          </cell>
          <cell r="W77">
            <v>38.6</v>
          </cell>
          <cell r="X77">
            <v>19.2</v>
          </cell>
          <cell r="Y77">
            <v>29.2</v>
          </cell>
          <cell r="Z77">
            <v>25.2</v>
          </cell>
          <cell r="AB77">
            <v>0</v>
          </cell>
          <cell r="AC77">
            <v>8</v>
          </cell>
          <cell r="AD77">
            <v>0</v>
          </cell>
          <cell r="AE77">
            <v>0</v>
          </cell>
          <cell r="AG77">
            <v>0</v>
          </cell>
          <cell r="AH77">
            <v>14</v>
          </cell>
          <cell r="AI77">
            <v>70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922</v>
          </cell>
          <cell r="D78">
            <v>504</v>
          </cell>
          <cell r="E78">
            <v>671</v>
          </cell>
          <cell r="F78">
            <v>452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663</v>
          </cell>
          <cell r="K78">
            <v>8</v>
          </cell>
          <cell r="N78">
            <v>336</v>
          </cell>
          <cell r="O78">
            <v>134.19999999999999</v>
          </cell>
          <cell r="P78">
            <v>1090.7999999999997</v>
          </cell>
          <cell r="Q78">
            <v>1008</v>
          </cell>
          <cell r="T78">
            <v>13.383010432190762</v>
          </cell>
          <cell r="U78">
            <v>5.8718330849478395</v>
          </cell>
          <cell r="V78">
            <v>119.6</v>
          </cell>
          <cell r="W78">
            <v>115.4</v>
          </cell>
          <cell r="X78">
            <v>124.6</v>
          </cell>
          <cell r="Y78">
            <v>140.6</v>
          </cell>
          <cell r="Z78">
            <v>154.19999999999999</v>
          </cell>
          <cell r="AA78" t="str">
            <v>Акция октябрь сеть "Галактика"</v>
          </cell>
          <cell r="AB78">
            <v>272.69999999999993</v>
          </cell>
          <cell r="AC78">
            <v>12</v>
          </cell>
          <cell r="AD78">
            <v>84</v>
          </cell>
          <cell r="AE78">
            <v>252</v>
          </cell>
          <cell r="AG78">
            <v>0</v>
          </cell>
          <cell r="AH78">
            <v>14</v>
          </cell>
          <cell r="AI78">
            <v>70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>
            <v>702</v>
          </cell>
          <cell r="D79">
            <v>1177</v>
          </cell>
          <cell r="E79">
            <v>763</v>
          </cell>
          <cell r="F79">
            <v>902</v>
          </cell>
          <cell r="G79">
            <v>0.25</v>
          </cell>
          <cell r="H79">
            <v>180</v>
          </cell>
          <cell r="I79" t="str">
            <v>матрица</v>
          </cell>
          <cell r="J79">
            <v>758</v>
          </cell>
          <cell r="K79">
            <v>5</v>
          </cell>
          <cell r="N79">
            <v>0</v>
          </cell>
          <cell r="O79">
            <v>152.6</v>
          </cell>
          <cell r="P79">
            <v>1234.4000000000001</v>
          </cell>
          <cell r="Q79">
            <v>1176</v>
          </cell>
          <cell r="T79">
            <v>13.617300131061599</v>
          </cell>
          <cell r="U79">
            <v>5.9108781127129753</v>
          </cell>
          <cell r="V79">
            <v>119.8</v>
          </cell>
          <cell r="W79">
            <v>143.80000000000001</v>
          </cell>
          <cell r="X79">
            <v>103.2</v>
          </cell>
          <cell r="Y79">
            <v>101</v>
          </cell>
          <cell r="Z79">
            <v>130.6</v>
          </cell>
          <cell r="AB79">
            <v>308.60000000000002</v>
          </cell>
          <cell r="AC79">
            <v>12</v>
          </cell>
          <cell r="AD79">
            <v>98</v>
          </cell>
          <cell r="AE79">
            <v>294</v>
          </cell>
          <cell r="AG79">
            <v>0</v>
          </cell>
          <cell r="AH79">
            <v>14</v>
          </cell>
          <cell r="AI79">
            <v>70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105.3</v>
          </cell>
          <cell r="D80">
            <v>37.799999999999997</v>
          </cell>
          <cell r="E80">
            <v>97.2</v>
          </cell>
          <cell r="F80">
            <v>10.8</v>
          </cell>
          <cell r="G80">
            <v>1</v>
          </cell>
          <cell r="H80">
            <v>180</v>
          </cell>
          <cell r="I80" t="str">
            <v>матрица</v>
          </cell>
          <cell r="J80">
            <v>118.6</v>
          </cell>
          <cell r="K80">
            <v>-21.399999999999991</v>
          </cell>
          <cell r="N80">
            <v>189</v>
          </cell>
          <cell r="O80">
            <v>19.440000000000001</v>
          </cell>
          <cell r="P80">
            <v>72.360000000000028</v>
          </cell>
          <cell r="Q80">
            <v>75.600000000000009</v>
          </cell>
          <cell r="T80">
            <v>14.166666666666668</v>
          </cell>
          <cell r="U80">
            <v>10.277777777777779</v>
          </cell>
          <cell r="V80">
            <v>23.76</v>
          </cell>
          <cell r="W80">
            <v>14.04</v>
          </cell>
          <cell r="X80">
            <v>23.76</v>
          </cell>
          <cell r="Y80">
            <v>8.1</v>
          </cell>
          <cell r="Z80">
            <v>15.66</v>
          </cell>
          <cell r="AB80">
            <v>72.360000000000028</v>
          </cell>
          <cell r="AC80">
            <v>2.7</v>
          </cell>
          <cell r="AD80">
            <v>28</v>
          </cell>
          <cell r="AE80">
            <v>75.600000000000009</v>
          </cell>
          <cell r="AG80">
            <v>0</v>
          </cell>
          <cell r="AH80">
            <v>14</v>
          </cell>
          <cell r="AI80">
            <v>126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-115</v>
          </cell>
          <cell r="D81">
            <v>165</v>
          </cell>
          <cell r="E81">
            <v>515</v>
          </cell>
          <cell r="F81">
            <v>770</v>
          </cell>
          <cell r="G81">
            <v>1</v>
          </cell>
          <cell r="H81">
            <v>180</v>
          </cell>
          <cell r="I81" t="str">
            <v>матрица</v>
          </cell>
          <cell r="J81">
            <v>55</v>
          </cell>
          <cell r="K81">
            <v>460</v>
          </cell>
          <cell r="N81">
            <v>0</v>
          </cell>
          <cell r="O81">
            <v>103</v>
          </cell>
          <cell r="P81">
            <v>672</v>
          </cell>
          <cell r="Q81">
            <v>660</v>
          </cell>
          <cell r="T81">
            <v>13.883495145631068</v>
          </cell>
          <cell r="U81">
            <v>7.4757281553398061</v>
          </cell>
          <cell r="V81">
            <v>85</v>
          </cell>
          <cell r="W81">
            <v>107</v>
          </cell>
          <cell r="X81">
            <v>88</v>
          </cell>
          <cell r="Y81">
            <v>79</v>
          </cell>
          <cell r="Z81">
            <v>128</v>
          </cell>
          <cell r="AA81" t="str">
            <v>есть дубль</v>
          </cell>
          <cell r="AB81">
            <v>672</v>
          </cell>
          <cell r="AC81">
            <v>5</v>
          </cell>
          <cell r="AD81">
            <v>48</v>
          </cell>
          <cell r="AE81">
            <v>240</v>
          </cell>
          <cell r="AF81">
            <v>84</v>
          </cell>
          <cell r="AG81">
            <v>420</v>
          </cell>
          <cell r="AH81">
            <v>12</v>
          </cell>
          <cell r="AI81">
            <v>84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430</v>
          </cell>
          <cell r="D82">
            <v>1020</v>
          </cell>
          <cell r="E82">
            <v>460</v>
          </cell>
          <cell r="F82">
            <v>780</v>
          </cell>
          <cell r="G82">
            <v>0</v>
          </cell>
          <cell r="H82" t="e">
            <v>#N/A</v>
          </cell>
          <cell r="I82" t="str">
            <v>не в матрице</v>
          </cell>
          <cell r="J82">
            <v>464</v>
          </cell>
          <cell r="K82">
            <v>-4</v>
          </cell>
          <cell r="O82">
            <v>92</v>
          </cell>
          <cell r="T82">
            <v>8.4782608695652169</v>
          </cell>
          <cell r="U82">
            <v>8.4782608695652169</v>
          </cell>
          <cell r="V82">
            <v>71</v>
          </cell>
          <cell r="W82">
            <v>88</v>
          </cell>
          <cell r="X82">
            <v>76</v>
          </cell>
          <cell r="Y82">
            <v>61</v>
          </cell>
          <cell r="Z82">
            <v>42</v>
          </cell>
          <cell r="AA82" t="str">
            <v>дубль / не правильно ставится приход</v>
          </cell>
          <cell r="AB82">
            <v>0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505</v>
          </cell>
          <cell r="E83">
            <v>453</v>
          </cell>
          <cell r="F83">
            <v>42</v>
          </cell>
          <cell r="G83">
            <v>0.14000000000000001</v>
          </cell>
          <cell r="H83">
            <v>180</v>
          </cell>
          <cell r="I83" t="str">
            <v>матрица</v>
          </cell>
          <cell r="J83">
            <v>551</v>
          </cell>
          <cell r="K83">
            <v>-98</v>
          </cell>
          <cell r="N83">
            <v>0</v>
          </cell>
          <cell r="O83">
            <v>90.6</v>
          </cell>
          <cell r="P83">
            <v>864</v>
          </cell>
          <cell r="Q83">
            <v>792</v>
          </cell>
          <cell r="T83">
            <v>9.2052980132450344</v>
          </cell>
          <cell r="U83">
            <v>0.46357615894039739</v>
          </cell>
          <cell r="V83">
            <v>8.6</v>
          </cell>
          <cell r="W83">
            <v>15.2</v>
          </cell>
          <cell r="X83">
            <v>15.2</v>
          </cell>
          <cell r="Y83">
            <v>38</v>
          </cell>
          <cell r="Z83">
            <v>35.200000000000003</v>
          </cell>
          <cell r="AB83">
            <v>120.96000000000001</v>
          </cell>
          <cell r="AC83">
            <v>22</v>
          </cell>
          <cell r="AD83">
            <v>36</v>
          </cell>
          <cell r="AE83">
            <v>110.88000000000001</v>
          </cell>
          <cell r="AG83">
            <v>0</v>
          </cell>
          <cell r="AH83">
            <v>12</v>
          </cell>
          <cell r="AI83">
            <v>84</v>
          </cell>
        </row>
        <row r="84">
          <cell r="A84" t="str">
            <v>Снеки «ЖАР-ладушки с клубникой и вишней» Фикс.вес 0,2 ТМ «Стародворье»</v>
          </cell>
          <cell r="B84" t="str">
            <v>шт</v>
          </cell>
          <cell r="G84">
            <v>0.2</v>
          </cell>
          <cell r="H84">
            <v>180</v>
          </cell>
          <cell r="I84" t="str">
            <v>матрица</v>
          </cell>
          <cell r="O84">
            <v>0</v>
          </cell>
          <cell r="P84">
            <v>168</v>
          </cell>
          <cell r="Q84">
            <v>168</v>
          </cell>
          <cell r="T84" t="e">
            <v>#DIV/0!</v>
          </cell>
          <cell r="U84" t="e">
            <v>#DIV/0!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 t="str">
            <v>новинка</v>
          </cell>
          <cell r="AB84">
            <v>33.6</v>
          </cell>
          <cell r="AC84">
            <v>12</v>
          </cell>
          <cell r="AD84">
            <v>14</v>
          </cell>
          <cell r="AE84">
            <v>33.6</v>
          </cell>
          <cell r="AG84">
            <v>0</v>
          </cell>
          <cell r="AH84">
            <v>14</v>
          </cell>
          <cell r="AI84">
            <v>70</v>
          </cell>
        </row>
        <row r="85">
          <cell r="A85" t="str">
            <v>Снеки «ЖАР-ладушки с яблоком и грушей» Фикс.вес 0,2 ТМ «Стародворье»</v>
          </cell>
          <cell r="B85" t="str">
            <v>шт</v>
          </cell>
          <cell r="G85">
            <v>0.2</v>
          </cell>
          <cell r="H85">
            <v>180</v>
          </cell>
          <cell r="I85" t="str">
            <v>матрица</v>
          </cell>
          <cell r="O85">
            <v>0</v>
          </cell>
          <cell r="P85">
            <v>168</v>
          </cell>
          <cell r="Q85">
            <v>168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 t="str">
            <v>новинка</v>
          </cell>
          <cell r="AB85">
            <v>33.6</v>
          </cell>
          <cell r="AC85">
            <v>12</v>
          </cell>
          <cell r="AD85">
            <v>14</v>
          </cell>
          <cell r="AE85">
            <v>33.6</v>
          </cell>
          <cell r="AG85">
            <v>0</v>
          </cell>
          <cell r="AH85">
            <v>14</v>
          </cell>
          <cell r="AI85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4" sqref="AF4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" style="8" customWidth="1"/>
    <col min="8" max="8" width="5" customWidth="1"/>
    <col min="9" max="9" width="12.42578125" customWidth="1"/>
    <col min="10" max="11" width="6.7109375" customWidth="1"/>
    <col min="12" max="13" width="0.7109375" customWidth="1"/>
    <col min="14" max="16" width="6.7109375" customWidth="1"/>
    <col min="17" max="18" width="11.5703125" customWidth="1"/>
    <col min="19" max="19" width="6.7109375" customWidth="1"/>
    <col min="20" max="20" width="20.28515625" customWidth="1"/>
    <col min="21" max="22" width="5.42578125" customWidth="1"/>
    <col min="23" max="27" width="6.28515625" customWidth="1"/>
    <col min="28" max="28" width="28" customWidth="1"/>
    <col min="29" max="29" width="6.5703125" customWidth="1"/>
    <col min="30" max="30" width="5.85546875" style="8" customWidth="1"/>
    <col min="31" max="31" width="7.42578125" style="13" customWidth="1"/>
    <col min="32" max="34" width="6.5703125" customWidth="1"/>
    <col min="35" max="35" width="9.5703125" bestFit="1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/>
      <c r="R1" s="18" t="s">
        <v>128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"/>
      <c r="AE1" s="1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5" t="s">
        <v>126</v>
      </c>
      <c r="R2" s="18" t="s">
        <v>127</v>
      </c>
      <c r="S2" s="1"/>
      <c r="T2" s="1"/>
      <c r="U2" s="1"/>
      <c r="V2" s="1"/>
      <c r="W2" s="1"/>
      <c r="X2" s="1"/>
      <c r="Y2" s="1"/>
      <c r="Z2" s="1"/>
      <c r="AA2" s="1"/>
      <c r="AB2" s="1"/>
      <c r="AC2" s="15" t="s">
        <v>126</v>
      </c>
      <c r="AD2" s="16"/>
      <c r="AE2" s="17"/>
      <c r="AF2" s="18" t="s">
        <v>127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7" t="s">
        <v>23</v>
      </c>
      <c r="AE3" s="11" t="s">
        <v>24</v>
      </c>
      <c r="AF3" s="2" t="s">
        <v>25</v>
      </c>
      <c r="AG3" s="14" t="s">
        <v>124</v>
      </c>
      <c r="AH3" s="14" t="s">
        <v>125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/>
      <c r="W4" s="1" t="s">
        <v>29</v>
      </c>
      <c r="X4" s="1" t="s">
        <v>30</v>
      </c>
      <c r="Y4" s="1" t="s">
        <v>31</v>
      </c>
      <c r="Z4" s="1" t="s">
        <v>32</v>
      </c>
      <c r="AA4" s="1" t="s">
        <v>33</v>
      </c>
      <c r="AB4" s="1"/>
      <c r="AC4" s="1"/>
      <c r="AD4" s="6"/>
      <c r="AE4" s="10" t="s">
        <v>143</v>
      </c>
      <c r="AF4" s="1"/>
      <c r="AG4" s="1"/>
      <c r="AH4" s="1"/>
      <c r="AI4" s="1" t="s">
        <v>142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13554.899999999998</v>
      </c>
      <c r="F5" s="4">
        <f>SUM(F6:F492)</f>
        <v>9223.0000000000018</v>
      </c>
      <c r="G5" s="6"/>
      <c r="H5" s="1"/>
      <c r="I5" s="1"/>
      <c r="J5" s="4">
        <f t="shared" ref="J5:S5" si="0">SUM(J6:J492)</f>
        <v>13323.999999999998</v>
      </c>
      <c r="K5" s="4">
        <f t="shared" si="0"/>
        <v>230.90000000000009</v>
      </c>
      <c r="L5" s="4">
        <f t="shared" si="0"/>
        <v>0</v>
      </c>
      <c r="M5" s="4">
        <f t="shared" si="0"/>
        <v>0</v>
      </c>
      <c r="N5" s="4">
        <f t="shared" si="0"/>
        <v>16768.2</v>
      </c>
      <c r="O5" s="4">
        <f t="shared" si="0"/>
        <v>2532</v>
      </c>
      <c r="P5" s="4">
        <f t="shared" si="0"/>
        <v>2710.9800000000014</v>
      </c>
      <c r="Q5" s="4">
        <f t="shared" si="0"/>
        <v>12873.3</v>
      </c>
      <c r="R5" s="4">
        <f t="shared" si="0"/>
        <v>13393.4</v>
      </c>
      <c r="S5" s="4">
        <f t="shared" si="0"/>
        <v>0</v>
      </c>
      <c r="T5" s="1"/>
      <c r="U5" s="1"/>
      <c r="V5" s="1"/>
      <c r="W5" s="4">
        <f>SUM(W6:W492)</f>
        <v>3010.7</v>
      </c>
      <c r="X5" s="4">
        <f>SUM(X6:X492)</f>
        <v>2429.6799999999998</v>
      </c>
      <c r="Y5" s="4">
        <f>SUM(Y6:Y492)</f>
        <v>2645.64</v>
      </c>
      <c r="Z5" s="4">
        <f>SUM(Z6:Z492)</f>
        <v>2670.9199999999992</v>
      </c>
      <c r="AA5" s="4">
        <f>SUM(AA6:AA492)</f>
        <v>2675.9799999999991</v>
      </c>
      <c r="AB5" s="1"/>
      <c r="AC5" s="4">
        <f>SUM(AC6:AC492)</f>
        <v>7111.2139999999999</v>
      </c>
      <c r="AD5" s="6"/>
      <c r="AE5" s="12">
        <f>SUM(AE6:AE492)</f>
        <v>1670</v>
      </c>
      <c r="AF5" s="4">
        <f>SUM(AF6:AF492)</f>
        <v>7221.920000000001</v>
      </c>
      <c r="AG5" s="1"/>
      <c r="AH5" s="1"/>
      <c r="AI5" s="12">
        <f>SUM(AI6:AI492)</f>
        <v>18.468009768009765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60</v>
      </c>
      <c r="D6" s="1">
        <v>120</v>
      </c>
      <c r="E6" s="1">
        <v>40</v>
      </c>
      <c r="F6" s="1">
        <v>135</v>
      </c>
      <c r="G6" s="6">
        <v>1</v>
      </c>
      <c r="H6" s="1">
        <v>90</v>
      </c>
      <c r="I6" s="1" t="s">
        <v>37</v>
      </c>
      <c r="J6" s="1">
        <v>40</v>
      </c>
      <c r="K6" s="1">
        <f t="shared" ref="K6:K33" si="1">E6-J6</f>
        <v>0</v>
      </c>
      <c r="L6" s="1"/>
      <c r="M6" s="1"/>
      <c r="N6" s="1">
        <v>0</v>
      </c>
      <c r="O6" s="1"/>
      <c r="P6" s="1">
        <f t="shared" ref="P6:P37" si="2">E6/5</f>
        <v>8</v>
      </c>
      <c r="Q6" s="5"/>
      <c r="R6" s="5">
        <f>AD6*AE6</f>
        <v>0</v>
      </c>
      <c r="S6" s="5"/>
      <c r="T6" s="1"/>
      <c r="U6" s="1">
        <f>(F6+N6+O6+R6)/P6</f>
        <v>16.875</v>
      </c>
      <c r="V6" s="1">
        <f>(F6+N6+O6)/P6</f>
        <v>16.875</v>
      </c>
      <c r="W6" s="1">
        <v>10</v>
      </c>
      <c r="X6" s="1">
        <v>15</v>
      </c>
      <c r="Y6" s="1">
        <v>0</v>
      </c>
      <c r="Z6" s="1">
        <v>12</v>
      </c>
      <c r="AA6" s="1">
        <v>0</v>
      </c>
      <c r="AB6" s="1" t="s">
        <v>38</v>
      </c>
      <c r="AC6" s="1">
        <f t="shared" ref="AC6:AC37" si="3">Q6*G6</f>
        <v>0</v>
      </c>
      <c r="AD6" s="6">
        <v>5</v>
      </c>
      <c r="AE6" s="10">
        <f>MROUND(Q6,AD6*AG6)/AD6</f>
        <v>0</v>
      </c>
      <c r="AF6" s="1">
        <f>AE6*AD6*G6</f>
        <v>0</v>
      </c>
      <c r="AG6" s="1">
        <f>VLOOKUP(A6,[1]Sheet!$A:$AI,34,0)</f>
        <v>12</v>
      </c>
      <c r="AH6" s="1">
        <f>VLOOKUP(A6,[1]Sheet!$A:$AI,35,0)</f>
        <v>144</v>
      </c>
      <c r="AI6" s="1">
        <f>AE6/AH6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34</v>
      </c>
      <c r="C7" s="1">
        <v>375</v>
      </c>
      <c r="D7" s="1"/>
      <c r="E7" s="1">
        <v>159</v>
      </c>
      <c r="F7" s="1">
        <v>163</v>
      </c>
      <c r="G7" s="6">
        <v>0.3</v>
      </c>
      <c r="H7" s="1">
        <v>180</v>
      </c>
      <c r="I7" s="1" t="s">
        <v>37</v>
      </c>
      <c r="J7" s="1">
        <v>159</v>
      </c>
      <c r="K7" s="1">
        <f t="shared" si="1"/>
        <v>0</v>
      </c>
      <c r="L7" s="1"/>
      <c r="M7" s="1"/>
      <c r="N7" s="1">
        <v>168</v>
      </c>
      <c r="O7" s="1"/>
      <c r="P7" s="1">
        <f t="shared" si="2"/>
        <v>31.8</v>
      </c>
      <c r="Q7" s="5">
        <f t="shared" ref="Q7" si="4">14*P7-O7-N7-F7</f>
        <v>114.19999999999999</v>
      </c>
      <c r="R7" s="5">
        <f t="shared" ref="R7:R22" si="5">AD7*AE7</f>
        <v>168</v>
      </c>
      <c r="S7" s="5"/>
      <c r="T7" s="1"/>
      <c r="U7" s="1">
        <f t="shared" ref="U7:U70" si="6">(F7+N7+O7+R7)/P7</f>
        <v>15.691823899371069</v>
      </c>
      <c r="V7" s="1">
        <f t="shared" ref="V7:V70" si="7">(F7+N7+O7)/P7</f>
        <v>10.408805031446541</v>
      </c>
      <c r="W7" s="1">
        <v>27.2</v>
      </c>
      <c r="X7" s="1">
        <v>28.4</v>
      </c>
      <c r="Y7" s="1">
        <v>33.200000000000003</v>
      </c>
      <c r="Z7" s="1">
        <v>25</v>
      </c>
      <c r="AA7" s="1">
        <v>25</v>
      </c>
      <c r="AB7" s="1"/>
      <c r="AC7" s="1">
        <f t="shared" si="3"/>
        <v>34.26</v>
      </c>
      <c r="AD7" s="6">
        <v>12</v>
      </c>
      <c r="AE7" s="10">
        <f t="shared" ref="AE7:AE22" si="8">MROUND(Q7,AD7*AG7)/AD7</f>
        <v>14</v>
      </c>
      <c r="AF7" s="1">
        <f t="shared" ref="AF7:AF22" si="9">AE7*AD7*G7</f>
        <v>50.4</v>
      </c>
      <c r="AG7" s="1">
        <f>VLOOKUP(A7,[1]Sheet!$A:$AI,34,0)</f>
        <v>14</v>
      </c>
      <c r="AH7" s="1">
        <f>VLOOKUP(A7,[1]Sheet!$A:$AI,35,0)</f>
        <v>70</v>
      </c>
      <c r="AI7" s="1">
        <f t="shared" ref="AI7:AI22" si="10">AE7/AH7</f>
        <v>0.2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34</v>
      </c>
      <c r="C8" s="1">
        <v>1001</v>
      </c>
      <c r="D8" s="1">
        <v>18</v>
      </c>
      <c r="E8" s="1">
        <v>383</v>
      </c>
      <c r="F8" s="1">
        <v>560</v>
      </c>
      <c r="G8" s="6">
        <v>0.3</v>
      </c>
      <c r="H8" s="1">
        <v>180</v>
      </c>
      <c r="I8" s="1" t="s">
        <v>37</v>
      </c>
      <c r="J8" s="1">
        <v>383</v>
      </c>
      <c r="K8" s="1">
        <f t="shared" si="1"/>
        <v>0</v>
      </c>
      <c r="L8" s="1"/>
      <c r="M8" s="1"/>
      <c r="N8" s="1">
        <v>168</v>
      </c>
      <c r="O8" s="1"/>
      <c r="P8" s="1">
        <f t="shared" si="2"/>
        <v>76.599999999999994</v>
      </c>
      <c r="Q8" s="5">
        <f>15*P8-O8-N8-F8</f>
        <v>421</v>
      </c>
      <c r="R8" s="5">
        <f t="shared" si="5"/>
        <v>504</v>
      </c>
      <c r="S8" s="5"/>
      <c r="T8" s="1"/>
      <c r="U8" s="1">
        <f t="shared" si="6"/>
        <v>16.083550913838121</v>
      </c>
      <c r="V8" s="1">
        <f t="shared" si="7"/>
        <v>9.5039164490861623</v>
      </c>
      <c r="W8" s="1">
        <v>69.599999999999994</v>
      </c>
      <c r="X8" s="1">
        <v>56.4</v>
      </c>
      <c r="Y8" s="1">
        <v>91.6</v>
      </c>
      <c r="Z8" s="1">
        <v>77.400000000000006</v>
      </c>
      <c r="AA8" s="1">
        <v>73.599999999999994</v>
      </c>
      <c r="AB8" s="1"/>
      <c r="AC8" s="1">
        <f t="shared" si="3"/>
        <v>126.3</v>
      </c>
      <c r="AD8" s="6">
        <v>12</v>
      </c>
      <c r="AE8" s="10">
        <f t="shared" si="8"/>
        <v>42</v>
      </c>
      <c r="AF8" s="1">
        <f t="shared" si="9"/>
        <v>151.19999999999999</v>
      </c>
      <c r="AG8" s="1">
        <f>VLOOKUP(A8,[1]Sheet!$A:$AI,34,0)</f>
        <v>14</v>
      </c>
      <c r="AH8" s="1">
        <f>VLOOKUP(A8,[1]Sheet!$A:$AI,35,0)</f>
        <v>70</v>
      </c>
      <c r="AI8" s="1">
        <f t="shared" si="10"/>
        <v>0.6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34</v>
      </c>
      <c r="C9" s="1">
        <v>719</v>
      </c>
      <c r="D9" s="1"/>
      <c r="E9" s="1">
        <v>444</v>
      </c>
      <c r="F9" s="1">
        <v>175</v>
      </c>
      <c r="G9" s="6">
        <v>0.3</v>
      </c>
      <c r="H9" s="1">
        <v>180</v>
      </c>
      <c r="I9" s="1" t="s">
        <v>37</v>
      </c>
      <c r="J9" s="1">
        <v>444</v>
      </c>
      <c r="K9" s="1">
        <f t="shared" si="1"/>
        <v>0</v>
      </c>
      <c r="L9" s="1"/>
      <c r="M9" s="1"/>
      <c r="N9" s="1">
        <v>504</v>
      </c>
      <c r="O9" s="1"/>
      <c r="P9" s="1">
        <f t="shared" si="2"/>
        <v>88.8</v>
      </c>
      <c r="Q9" s="5">
        <f>15*P9-O9-N9-F9</f>
        <v>653</v>
      </c>
      <c r="R9" s="5">
        <f t="shared" si="5"/>
        <v>672</v>
      </c>
      <c r="S9" s="5"/>
      <c r="T9" s="1"/>
      <c r="U9" s="1">
        <f t="shared" si="6"/>
        <v>15.213963963963964</v>
      </c>
      <c r="V9" s="1">
        <f t="shared" si="7"/>
        <v>7.6463963963963968</v>
      </c>
      <c r="W9" s="1">
        <v>87</v>
      </c>
      <c r="X9" s="1">
        <v>70.599999999999994</v>
      </c>
      <c r="Y9" s="1">
        <v>85.4</v>
      </c>
      <c r="Z9" s="1">
        <v>118.2</v>
      </c>
      <c r="AA9" s="1">
        <v>82.8</v>
      </c>
      <c r="AB9" s="1" t="s">
        <v>42</v>
      </c>
      <c r="AC9" s="1">
        <f t="shared" si="3"/>
        <v>195.9</v>
      </c>
      <c r="AD9" s="6">
        <v>12</v>
      </c>
      <c r="AE9" s="10">
        <f t="shared" si="8"/>
        <v>56</v>
      </c>
      <c r="AF9" s="1">
        <f t="shared" si="9"/>
        <v>201.6</v>
      </c>
      <c r="AG9" s="1">
        <f>VLOOKUP(A9,[1]Sheet!$A:$AI,34,0)</f>
        <v>14</v>
      </c>
      <c r="AH9" s="1">
        <f>VLOOKUP(A9,[1]Sheet!$A:$AI,35,0)</f>
        <v>70</v>
      </c>
      <c r="AI9" s="1">
        <f t="shared" si="10"/>
        <v>0.8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34</v>
      </c>
      <c r="C10" s="1">
        <v>705</v>
      </c>
      <c r="D10" s="1"/>
      <c r="E10" s="1">
        <v>304</v>
      </c>
      <c r="F10" s="1">
        <v>284</v>
      </c>
      <c r="G10" s="6">
        <v>0.3</v>
      </c>
      <c r="H10" s="1">
        <v>180</v>
      </c>
      <c r="I10" s="1" t="s">
        <v>37</v>
      </c>
      <c r="J10" s="1">
        <v>304</v>
      </c>
      <c r="K10" s="1">
        <f t="shared" si="1"/>
        <v>0</v>
      </c>
      <c r="L10" s="1"/>
      <c r="M10" s="1"/>
      <c r="N10" s="1">
        <v>336</v>
      </c>
      <c r="O10" s="1"/>
      <c r="P10" s="1">
        <f t="shared" si="2"/>
        <v>60.8</v>
      </c>
      <c r="Q10" s="5">
        <f>16*P10-O10-N10-F10</f>
        <v>352.79999999999995</v>
      </c>
      <c r="R10" s="5">
        <f t="shared" si="5"/>
        <v>336</v>
      </c>
      <c r="S10" s="5"/>
      <c r="T10" s="1"/>
      <c r="U10" s="1">
        <f t="shared" si="6"/>
        <v>15.723684210526317</v>
      </c>
      <c r="V10" s="1">
        <f t="shared" si="7"/>
        <v>10.197368421052632</v>
      </c>
      <c r="W10" s="1">
        <v>70.599999999999994</v>
      </c>
      <c r="X10" s="1">
        <v>69.8</v>
      </c>
      <c r="Y10" s="1">
        <v>76.2</v>
      </c>
      <c r="Z10" s="1">
        <v>69</v>
      </c>
      <c r="AA10" s="1">
        <v>56.2</v>
      </c>
      <c r="AB10" s="1"/>
      <c r="AC10" s="1">
        <f t="shared" si="3"/>
        <v>105.83999999999999</v>
      </c>
      <c r="AD10" s="6">
        <v>12</v>
      </c>
      <c r="AE10" s="10">
        <f t="shared" si="8"/>
        <v>28</v>
      </c>
      <c r="AF10" s="1">
        <f t="shared" si="9"/>
        <v>100.8</v>
      </c>
      <c r="AG10" s="1">
        <f>VLOOKUP(A10,[1]Sheet!$A:$AI,34,0)</f>
        <v>14</v>
      </c>
      <c r="AH10" s="1">
        <f>VLOOKUP(A10,[1]Sheet!$A:$AI,35,0)</f>
        <v>70</v>
      </c>
      <c r="AI10" s="1">
        <f t="shared" si="10"/>
        <v>0.4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34</v>
      </c>
      <c r="C11" s="1">
        <v>749</v>
      </c>
      <c r="D11" s="1"/>
      <c r="E11" s="1">
        <v>514</v>
      </c>
      <c r="F11" s="1">
        <v>109</v>
      </c>
      <c r="G11" s="6">
        <v>0.3</v>
      </c>
      <c r="H11" s="1">
        <v>180</v>
      </c>
      <c r="I11" s="1" t="s">
        <v>37</v>
      </c>
      <c r="J11" s="1">
        <v>514</v>
      </c>
      <c r="K11" s="1">
        <f t="shared" si="1"/>
        <v>0</v>
      </c>
      <c r="L11" s="1"/>
      <c r="M11" s="1"/>
      <c r="N11" s="1">
        <v>840</v>
      </c>
      <c r="O11" s="1"/>
      <c r="P11" s="1">
        <f t="shared" si="2"/>
        <v>102.8</v>
      </c>
      <c r="Q11" s="5">
        <f>15*P11-O11-N11-F11</f>
        <v>593</v>
      </c>
      <c r="R11" s="5">
        <f t="shared" si="5"/>
        <v>672</v>
      </c>
      <c r="S11" s="5"/>
      <c r="T11" s="1"/>
      <c r="U11" s="1">
        <f t="shared" si="6"/>
        <v>15.768482490272374</v>
      </c>
      <c r="V11" s="1">
        <f t="shared" si="7"/>
        <v>9.2315175097276274</v>
      </c>
      <c r="W11" s="1">
        <v>107.6</v>
      </c>
      <c r="X11" s="1">
        <v>84.6</v>
      </c>
      <c r="Y11" s="1">
        <v>101.2</v>
      </c>
      <c r="Z11" s="1">
        <v>114.6</v>
      </c>
      <c r="AA11" s="1">
        <v>92.6</v>
      </c>
      <c r="AB11" s="1" t="s">
        <v>42</v>
      </c>
      <c r="AC11" s="1">
        <f t="shared" si="3"/>
        <v>177.9</v>
      </c>
      <c r="AD11" s="6">
        <v>12</v>
      </c>
      <c r="AE11" s="10">
        <f t="shared" si="8"/>
        <v>56</v>
      </c>
      <c r="AF11" s="1">
        <f t="shared" si="9"/>
        <v>201.6</v>
      </c>
      <c r="AG11" s="1">
        <f>VLOOKUP(A11,[1]Sheet!$A:$AI,34,0)</f>
        <v>14</v>
      </c>
      <c r="AH11" s="1">
        <f>VLOOKUP(A11,[1]Sheet!$A:$AI,35,0)</f>
        <v>70</v>
      </c>
      <c r="AI11" s="1">
        <f t="shared" si="10"/>
        <v>0.8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34</v>
      </c>
      <c r="C12" s="1">
        <v>209</v>
      </c>
      <c r="D12" s="1">
        <v>2</v>
      </c>
      <c r="E12" s="1">
        <v>6</v>
      </c>
      <c r="F12" s="1">
        <v>205</v>
      </c>
      <c r="G12" s="6">
        <v>0.09</v>
      </c>
      <c r="H12" s="1">
        <v>180</v>
      </c>
      <c r="I12" s="1" t="s">
        <v>37</v>
      </c>
      <c r="J12" s="1">
        <v>6</v>
      </c>
      <c r="K12" s="1">
        <f t="shared" si="1"/>
        <v>0</v>
      </c>
      <c r="L12" s="1"/>
      <c r="M12" s="1"/>
      <c r="N12" s="1">
        <v>0</v>
      </c>
      <c r="O12" s="1"/>
      <c r="P12" s="1">
        <f t="shared" si="2"/>
        <v>1.2</v>
      </c>
      <c r="Q12" s="5"/>
      <c r="R12" s="5">
        <f t="shared" si="5"/>
        <v>0</v>
      </c>
      <c r="S12" s="5"/>
      <c r="T12" s="1"/>
      <c r="U12" s="1">
        <f t="shared" si="6"/>
        <v>170.83333333333334</v>
      </c>
      <c r="V12" s="1">
        <f t="shared" si="7"/>
        <v>170.83333333333334</v>
      </c>
      <c r="W12" s="1">
        <v>0.4</v>
      </c>
      <c r="X12" s="1">
        <v>3.8</v>
      </c>
      <c r="Y12" s="1">
        <v>2</v>
      </c>
      <c r="Z12" s="1">
        <v>0.4</v>
      </c>
      <c r="AA12" s="1">
        <v>2</v>
      </c>
      <c r="AB12" s="30" t="s">
        <v>46</v>
      </c>
      <c r="AC12" s="1">
        <f t="shared" si="3"/>
        <v>0</v>
      </c>
      <c r="AD12" s="6">
        <v>24</v>
      </c>
      <c r="AE12" s="10">
        <f t="shared" si="8"/>
        <v>0</v>
      </c>
      <c r="AF12" s="1">
        <f t="shared" si="9"/>
        <v>0</v>
      </c>
      <c r="AG12" s="1">
        <f>VLOOKUP(A12,[1]Sheet!$A:$AI,34,0)</f>
        <v>14</v>
      </c>
      <c r="AH12" s="1">
        <f>VLOOKUP(A12,[1]Sheet!$A:$AI,35,0)</f>
        <v>126</v>
      </c>
      <c r="AI12" s="1">
        <f t="shared" si="10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34</v>
      </c>
      <c r="C13" s="1">
        <v>172</v>
      </c>
      <c r="D13" s="1">
        <v>140</v>
      </c>
      <c r="E13" s="1">
        <v>77</v>
      </c>
      <c r="F13" s="1">
        <v>216</v>
      </c>
      <c r="G13" s="6">
        <v>0.36</v>
      </c>
      <c r="H13" s="1">
        <v>180</v>
      </c>
      <c r="I13" s="1" t="s">
        <v>37</v>
      </c>
      <c r="J13" s="1">
        <v>83</v>
      </c>
      <c r="K13" s="1">
        <f t="shared" si="1"/>
        <v>-6</v>
      </c>
      <c r="L13" s="1"/>
      <c r="M13" s="1"/>
      <c r="N13" s="1">
        <v>0</v>
      </c>
      <c r="O13" s="1"/>
      <c r="P13" s="1">
        <f t="shared" si="2"/>
        <v>15.4</v>
      </c>
      <c r="Q13" s="5">
        <f>15*P13-O13-N13-F13</f>
        <v>15</v>
      </c>
      <c r="R13" s="5">
        <f t="shared" si="5"/>
        <v>0</v>
      </c>
      <c r="S13" s="5"/>
      <c r="T13" s="1"/>
      <c r="U13" s="1">
        <f t="shared" si="6"/>
        <v>14.025974025974026</v>
      </c>
      <c r="V13" s="1">
        <f t="shared" si="7"/>
        <v>14.025974025974026</v>
      </c>
      <c r="W13" s="1">
        <v>20.2</v>
      </c>
      <c r="X13" s="1">
        <v>22.8</v>
      </c>
      <c r="Y13" s="1">
        <v>17.2</v>
      </c>
      <c r="Z13" s="1">
        <v>31.8</v>
      </c>
      <c r="AA13" s="1">
        <v>25</v>
      </c>
      <c r="AB13" s="1"/>
      <c r="AC13" s="1">
        <f t="shared" si="3"/>
        <v>5.3999999999999995</v>
      </c>
      <c r="AD13" s="6">
        <v>10</v>
      </c>
      <c r="AE13" s="10">
        <f t="shared" si="8"/>
        <v>0</v>
      </c>
      <c r="AF13" s="1">
        <f t="shared" si="9"/>
        <v>0</v>
      </c>
      <c r="AG13" s="1">
        <f>VLOOKUP(A13,[1]Sheet!$A:$AI,34,0)</f>
        <v>14</v>
      </c>
      <c r="AH13" s="1">
        <f>VLOOKUP(A13,[1]Sheet!$A:$AI,35,0)</f>
        <v>70</v>
      </c>
      <c r="AI13" s="1">
        <f t="shared" si="10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9" t="s">
        <v>48</v>
      </c>
      <c r="B14" s="1" t="s">
        <v>34</v>
      </c>
      <c r="C14" s="1"/>
      <c r="D14" s="1">
        <v>168</v>
      </c>
      <c r="E14" s="1"/>
      <c r="F14" s="1">
        <v>168</v>
      </c>
      <c r="G14" s="6">
        <v>0.2</v>
      </c>
      <c r="H14" s="1">
        <v>180</v>
      </c>
      <c r="I14" s="1" t="s">
        <v>37</v>
      </c>
      <c r="J14" s="1"/>
      <c r="K14" s="1">
        <f t="shared" si="1"/>
        <v>0</v>
      </c>
      <c r="L14" s="1"/>
      <c r="M14" s="1"/>
      <c r="N14" s="1">
        <v>0</v>
      </c>
      <c r="O14" s="1"/>
      <c r="P14" s="1">
        <f t="shared" si="2"/>
        <v>0</v>
      </c>
      <c r="Q14" s="5"/>
      <c r="R14" s="5">
        <f t="shared" si="5"/>
        <v>0</v>
      </c>
      <c r="S14" s="5"/>
      <c r="T14" s="1"/>
      <c r="U14" s="1" t="e">
        <f t="shared" si="6"/>
        <v>#DIV/0!</v>
      </c>
      <c r="V14" s="1" t="e">
        <f t="shared" si="7"/>
        <v>#DIV/0!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 t="s">
        <v>38</v>
      </c>
      <c r="AC14" s="1">
        <f t="shared" si="3"/>
        <v>0</v>
      </c>
      <c r="AD14" s="6">
        <v>12</v>
      </c>
      <c r="AE14" s="10">
        <f t="shared" si="8"/>
        <v>0</v>
      </c>
      <c r="AF14" s="1">
        <f t="shared" si="9"/>
        <v>0</v>
      </c>
      <c r="AG14" s="1">
        <v>14</v>
      </c>
      <c r="AH14" s="1">
        <v>70</v>
      </c>
      <c r="AI14" s="1">
        <f t="shared" si="10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34</v>
      </c>
      <c r="C15" s="1">
        <v>577</v>
      </c>
      <c r="D15" s="1"/>
      <c r="E15" s="1">
        <v>215</v>
      </c>
      <c r="F15" s="1">
        <v>314</v>
      </c>
      <c r="G15" s="6">
        <v>0.25</v>
      </c>
      <c r="H15" s="1">
        <v>180</v>
      </c>
      <c r="I15" s="1" t="s">
        <v>37</v>
      </c>
      <c r="J15" s="1">
        <v>215</v>
      </c>
      <c r="K15" s="1">
        <f t="shared" si="1"/>
        <v>0</v>
      </c>
      <c r="L15" s="1"/>
      <c r="M15" s="1"/>
      <c r="N15" s="1">
        <v>336</v>
      </c>
      <c r="O15" s="1"/>
      <c r="P15" s="1">
        <f t="shared" si="2"/>
        <v>43</v>
      </c>
      <c r="Q15" s="5"/>
      <c r="R15" s="5">
        <f t="shared" si="5"/>
        <v>0</v>
      </c>
      <c r="S15" s="5"/>
      <c r="T15" s="1"/>
      <c r="U15" s="1">
        <f t="shared" si="6"/>
        <v>15.116279069767442</v>
      </c>
      <c r="V15" s="1">
        <f t="shared" si="7"/>
        <v>15.116279069767442</v>
      </c>
      <c r="W15" s="1">
        <v>64.400000000000006</v>
      </c>
      <c r="X15" s="1">
        <v>39.4</v>
      </c>
      <c r="Y15" s="1">
        <v>54.8</v>
      </c>
      <c r="Z15" s="1">
        <v>37.200000000000003</v>
      </c>
      <c r="AA15" s="1">
        <v>43.2</v>
      </c>
      <c r="AB15" s="1"/>
      <c r="AC15" s="1">
        <f t="shared" si="3"/>
        <v>0</v>
      </c>
      <c r="AD15" s="6">
        <v>12</v>
      </c>
      <c r="AE15" s="10">
        <f t="shared" si="8"/>
        <v>0</v>
      </c>
      <c r="AF15" s="1">
        <f t="shared" si="9"/>
        <v>0</v>
      </c>
      <c r="AG15" s="1">
        <f>VLOOKUP(A15,[1]Sheet!$A:$AI,34,0)</f>
        <v>14</v>
      </c>
      <c r="AH15" s="1">
        <f>VLOOKUP(A15,[1]Sheet!$A:$AI,35,0)</f>
        <v>70</v>
      </c>
      <c r="AI15" s="1">
        <f t="shared" si="10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34</v>
      </c>
      <c r="C16" s="1">
        <v>311</v>
      </c>
      <c r="D16" s="1"/>
      <c r="E16" s="1">
        <v>210</v>
      </c>
      <c r="F16" s="1">
        <v>81</v>
      </c>
      <c r="G16" s="6">
        <v>0.25</v>
      </c>
      <c r="H16" s="1">
        <v>180</v>
      </c>
      <c r="I16" s="1" t="s">
        <v>37</v>
      </c>
      <c r="J16" s="1">
        <v>210</v>
      </c>
      <c r="K16" s="1">
        <f t="shared" si="1"/>
        <v>0</v>
      </c>
      <c r="L16" s="1"/>
      <c r="M16" s="1"/>
      <c r="N16" s="1">
        <v>336</v>
      </c>
      <c r="O16" s="1"/>
      <c r="P16" s="1">
        <f t="shared" si="2"/>
        <v>42</v>
      </c>
      <c r="Q16" s="5">
        <f t="shared" ref="Q16" si="11">15*P16-O16-N16-F16</f>
        <v>213</v>
      </c>
      <c r="R16" s="5">
        <f t="shared" si="5"/>
        <v>168</v>
      </c>
      <c r="S16" s="5"/>
      <c r="T16" s="1"/>
      <c r="U16" s="1">
        <f t="shared" si="6"/>
        <v>13.928571428571429</v>
      </c>
      <c r="V16" s="1">
        <f t="shared" si="7"/>
        <v>9.9285714285714288</v>
      </c>
      <c r="W16" s="1">
        <v>45.6</v>
      </c>
      <c r="X16" s="1">
        <v>37.4</v>
      </c>
      <c r="Y16" s="1">
        <v>47.2</v>
      </c>
      <c r="Z16" s="1">
        <v>26</v>
      </c>
      <c r="AA16" s="1">
        <v>39.6</v>
      </c>
      <c r="AB16" s="1"/>
      <c r="AC16" s="1">
        <f t="shared" si="3"/>
        <v>53.25</v>
      </c>
      <c r="AD16" s="6">
        <v>12</v>
      </c>
      <c r="AE16" s="10">
        <f t="shared" si="8"/>
        <v>14</v>
      </c>
      <c r="AF16" s="1">
        <f t="shared" si="9"/>
        <v>42</v>
      </c>
      <c r="AG16" s="1">
        <f>VLOOKUP(A16,[1]Sheet!$A:$AI,34,0)</f>
        <v>14</v>
      </c>
      <c r="AH16" s="1">
        <f>VLOOKUP(A16,[1]Sheet!$A:$AI,35,0)</f>
        <v>70</v>
      </c>
      <c r="AI16" s="1">
        <f t="shared" si="10"/>
        <v>0.2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36</v>
      </c>
      <c r="C17" s="1">
        <v>27</v>
      </c>
      <c r="D17" s="1"/>
      <c r="E17" s="1">
        <v>3</v>
      </c>
      <c r="F17" s="1">
        <v>24</v>
      </c>
      <c r="G17" s="6">
        <v>1</v>
      </c>
      <c r="H17" s="1">
        <v>180</v>
      </c>
      <c r="I17" s="1" t="s">
        <v>37</v>
      </c>
      <c r="J17" s="1">
        <v>5</v>
      </c>
      <c r="K17" s="1">
        <f t="shared" si="1"/>
        <v>-2</v>
      </c>
      <c r="L17" s="1"/>
      <c r="M17" s="1"/>
      <c r="N17" s="1">
        <v>0</v>
      </c>
      <c r="O17" s="1"/>
      <c r="P17" s="1">
        <f t="shared" si="2"/>
        <v>0.6</v>
      </c>
      <c r="Q17" s="5"/>
      <c r="R17" s="5">
        <f t="shared" si="5"/>
        <v>0</v>
      </c>
      <c r="S17" s="5"/>
      <c r="T17" s="1"/>
      <c r="U17" s="1">
        <f t="shared" si="6"/>
        <v>40</v>
      </c>
      <c r="V17" s="1">
        <f t="shared" si="7"/>
        <v>40</v>
      </c>
      <c r="W17" s="1">
        <v>0</v>
      </c>
      <c r="X17" s="1">
        <v>0.6</v>
      </c>
      <c r="Y17" s="1">
        <v>0.6</v>
      </c>
      <c r="Z17" s="1">
        <v>0</v>
      </c>
      <c r="AA17" s="1">
        <v>1.2</v>
      </c>
      <c r="AB17" s="27" t="s">
        <v>53</v>
      </c>
      <c r="AC17" s="1">
        <f t="shared" si="3"/>
        <v>0</v>
      </c>
      <c r="AD17" s="6">
        <v>3</v>
      </c>
      <c r="AE17" s="10">
        <f t="shared" si="8"/>
        <v>0</v>
      </c>
      <c r="AF17" s="1">
        <f t="shared" si="9"/>
        <v>0</v>
      </c>
      <c r="AG17" s="1">
        <f>VLOOKUP(A17,[1]Sheet!$A:$AI,34,0)</f>
        <v>14</v>
      </c>
      <c r="AH17" s="1">
        <f>VLOOKUP(A17,[1]Sheet!$A:$AI,35,0)</f>
        <v>126</v>
      </c>
      <c r="AI17" s="1">
        <f t="shared" si="10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36</v>
      </c>
      <c r="C18" s="1">
        <v>99.9</v>
      </c>
      <c r="D18" s="1">
        <v>66.400000000000006</v>
      </c>
      <c r="E18" s="1">
        <v>88.8</v>
      </c>
      <c r="F18" s="1">
        <v>48.1</v>
      </c>
      <c r="G18" s="6">
        <v>1</v>
      </c>
      <c r="H18" s="1">
        <v>180</v>
      </c>
      <c r="I18" s="1" t="s">
        <v>37</v>
      </c>
      <c r="J18" s="1">
        <v>88</v>
      </c>
      <c r="K18" s="1">
        <f t="shared" si="1"/>
        <v>0.79999999999999716</v>
      </c>
      <c r="L18" s="1"/>
      <c r="M18" s="1"/>
      <c r="N18" s="1">
        <v>155.4</v>
      </c>
      <c r="O18" s="1"/>
      <c r="P18" s="1">
        <f t="shared" si="2"/>
        <v>17.759999999999998</v>
      </c>
      <c r="Q18" s="5">
        <f>15*P18-O18-N18-F18</f>
        <v>62.89999999999997</v>
      </c>
      <c r="R18" s="5">
        <f t="shared" si="5"/>
        <v>51.800000000000004</v>
      </c>
      <c r="S18" s="5"/>
      <c r="T18" s="1"/>
      <c r="U18" s="1">
        <f t="shared" si="6"/>
        <v>14.375000000000002</v>
      </c>
      <c r="V18" s="1">
        <f t="shared" si="7"/>
        <v>11.458333333333334</v>
      </c>
      <c r="W18" s="1">
        <v>21.4</v>
      </c>
      <c r="X18" s="1">
        <v>18.5</v>
      </c>
      <c r="Y18" s="1">
        <v>17.02</v>
      </c>
      <c r="Z18" s="1">
        <v>17.02</v>
      </c>
      <c r="AA18" s="1">
        <v>17.760000000000002</v>
      </c>
      <c r="AB18" s="1"/>
      <c r="AC18" s="1">
        <f t="shared" si="3"/>
        <v>62.89999999999997</v>
      </c>
      <c r="AD18" s="6">
        <v>3.7</v>
      </c>
      <c r="AE18" s="10">
        <f t="shared" si="8"/>
        <v>14</v>
      </c>
      <c r="AF18" s="1">
        <f t="shared" si="9"/>
        <v>51.800000000000004</v>
      </c>
      <c r="AG18" s="1">
        <f>VLOOKUP(A18,[1]Sheet!$A:$AI,34,0)</f>
        <v>14</v>
      </c>
      <c r="AH18" s="1">
        <f>VLOOKUP(A18,[1]Sheet!$A:$AI,35,0)</f>
        <v>126</v>
      </c>
      <c r="AI18" s="1">
        <f t="shared" si="10"/>
        <v>0.1111111111111111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34</v>
      </c>
      <c r="C19" s="1">
        <v>-2</v>
      </c>
      <c r="D19" s="1">
        <v>2</v>
      </c>
      <c r="E19" s="1"/>
      <c r="F19" s="1"/>
      <c r="G19" s="6">
        <v>0.3</v>
      </c>
      <c r="H19" s="1">
        <v>180</v>
      </c>
      <c r="I19" s="1" t="s">
        <v>57</v>
      </c>
      <c r="J19" s="1">
        <v>3</v>
      </c>
      <c r="K19" s="1">
        <f t="shared" si="1"/>
        <v>-3</v>
      </c>
      <c r="L19" s="1"/>
      <c r="M19" s="1"/>
      <c r="N19" s="1">
        <v>126</v>
      </c>
      <c r="O19" s="1"/>
      <c r="P19" s="1">
        <f t="shared" si="2"/>
        <v>0</v>
      </c>
      <c r="Q19" s="5"/>
      <c r="R19" s="5">
        <f t="shared" si="5"/>
        <v>0</v>
      </c>
      <c r="S19" s="5"/>
      <c r="T19" s="1"/>
      <c r="U19" s="1" t="e">
        <f t="shared" si="6"/>
        <v>#DIV/0!</v>
      </c>
      <c r="V19" s="1" t="e">
        <f t="shared" si="7"/>
        <v>#DIV/0!</v>
      </c>
      <c r="W19" s="1">
        <v>8</v>
      </c>
      <c r="X19" s="1">
        <v>2.4</v>
      </c>
      <c r="Y19" s="1">
        <v>3.2</v>
      </c>
      <c r="Z19" s="1">
        <v>3.6</v>
      </c>
      <c r="AA19" s="1">
        <v>3.4</v>
      </c>
      <c r="AB19" s="1"/>
      <c r="AC19" s="1">
        <f t="shared" si="3"/>
        <v>0</v>
      </c>
      <c r="AD19" s="6">
        <v>9</v>
      </c>
      <c r="AE19" s="10">
        <f t="shared" si="8"/>
        <v>0</v>
      </c>
      <c r="AF19" s="1">
        <f t="shared" si="9"/>
        <v>0</v>
      </c>
      <c r="AG19" s="1">
        <f>VLOOKUP(A19,[1]Sheet!$A:$AI,34,0)</f>
        <v>14</v>
      </c>
      <c r="AH19" s="1">
        <f>VLOOKUP(A19,[1]Sheet!$A:$AI,35,0)</f>
        <v>126</v>
      </c>
      <c r="AI19" s="1">
        <f t="shared" si="10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36</v>
      </c>
      <c r="C20" s="1">
        <v>44.1</v>
      </c>
      <c r="D20" s="1">
        <v>148.19999999999999</v>
      </c>
      <c r="E20" s="1">
        <v>38.5</v>
      </c>
      <c r="F20" s="1">
        <v>137.5</v>
      </c>
      <c r="G20" s="6">
        <v>1</v>
      </c>
      <c r="H20" s="1">
        <v>180</v>
      </c>
      <c r="I20" s="1" t="s">
        <v>37</v>
      </c>
      <c r="J20" s="1">
        <v>37</v>
      </c>
      <c r="K20" s="1">
        <f t="shared" si="1"/>
        <v>1.5</v>
      </c>
      <c r="L20" s="1"/>
      <c r="M20" s="1"/>
      <c r="N20" s="1">
        <v>0</v>
      </c>
      <c r="O20" s="1"/>
      <c r="P20" s="1">
        <f t="shared" si="2"/>
        <v>7.7</v>
      </c>
      <c r="Q20" s="5"/>
      <c r="R20" s="5">
        <f t="shared" si="5"/>
        <v>0</v>
      </c>
      <c r="S20" s="5"/>
      <c r="T20" s="1"/>
      <c r="U20" s="1">
        <f t="shared" si="6"/>
        <v>17.857142857142858</v>
      </c>
      <c r="V20" s="1">
        <f t="shared" si="7"/>
        <v>17.857142857142858</v>
      </c>
      <c r="W20" s="1">
        <v>8.74</v>
      </c>
      <c r="X20" s="1">
        <v>12.1</v>
      </c>
      <c r="Y20" s="1">
        <v>7.7</v>
      </c>
      <c r="Z20" s="1">
        <v>14.3</v>
      </c>
      <c r="AA20" s="1">
        <v>6.6</v>
      </c>
      <c r="AB20" s="1"/>
      <c r="AC20" s="1">
        <f t="shared" si="3"/>
        <v>0</v>
      </c>
      <c r="AD20" s="6">
        <v>5.5</v>
      </c>
      <c r="AE20" s="10">
        <f t="shared" si="8"/>
        <v>0</v>
      </c>
      <c r="AF20" s="1">
        <f t="shared" si="9"/>
        <v>0</v>
      </c>
      <c r="AG20" s="1">
        <f>VLOOKUP(A20,[1]Sheet!$A:$AI,34,0)</f>
        <v>12</v>
      </c>
      <c r="AH20" s="1">
        <f>VLOOKUP(A20,[1]Sheet!$A:$AI,35,0)</f>
        <v>84</v>
      </c>
      <c r="AI20" s="1">
        <f t="shared" si="10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34</v>
      </c>
      <c r="C21" s="1">
        <v>131</v>
      </c>
      <c r="D21" s="1"/>
      <c r="E21" s="1">
        <v>29</v>
      </c>
      <c r="F21" s="1">
        <v>89</v>
      </c>
      <c r="G21" s="6">
        <v>0.3</v>
      </c>
      <c r="H21" s="1">
        <v>180</v>
      </c>
      <c r="I21" s="1" t="s">
        <v>57</v>
      </c>
      <c r="J21" s="1">
        <v>29</v>
      </c>
      <c r="K21" s="1">
        <f t="shared" si="1"/>
        <v>0</v>
      </c>
      <c r="L21" s="1"/>
      <c r="M21" s="1"/>
      <c r="N21" s="1">
        <v>0</v>
      </c>
      <c r="O21" s="1"/>
      <c r="P21" s="1">
        <f t="shared" si="2"/>
        <v>5.8</v>
      </c>
      <c r="Q21" s="5"/>
      <c r="R21" s="5">
        <f t="shared" si="5"/>
        <v>0</v>
      </c>
      <c r="S21" s="5"/>
      <c r="T21" s="1"/>
      <c r="U21" s="1">
        <f t="shared" si="6"/>
        <v>15.344827586206897</v>
      </c>
      <c r="V21" s="1">
        <f t="shared" si="7"/>
        <v>15.344827586206897</v>
      </c>
      <c r="W21" s="1">
        <v>7.6</v>
      </c>
      <c r="X21" s="1">
        <v>6.4</v>
      </c>
      <c r="Y21" s="1">
        <v>6.6</v>
      </c>
      <c r="Z21" s="1">
        <v>12.2</v>
      </c>
      <c r="AA21" s="1">
        <v>3.8</v>
      </c>
      <c r="AB21" s="27" t="s">
        <v>60</v>
      </c>
      <c r="AC21" s="1">
        <f t="shared" si="3"/>
        <v>0</v>
      </c>
      <c r="AD21" s="6">
        <v>9</v>
      </c>
      <c r="AE21" s="10">
        <f t="shared" si="8"/>
        <v>0</v>
      </c>
      <c r="AF21" s="1">
        <f t="shared" si="9"/>
        <v>0</v>
      </c>
      <c r="AG21" s="1">
        <f>VLOOKUP(A21,[1]Sheet!$A:$AI,34,0)</f>
        <v>18</v>
      </c>
      <c r="AH21" s="1">
        <f>VLOOKUP(A21,[1]Sheet!$A:$AI,35,0)</f>
        <v>234</v>
      </c>
      <c r="AI21" s="1">
        <f t="shared" si="10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34</v>
      </c>
      <c r="C22" s="1">
        <v>24</v>
      </c>
      <c r="D22" s="1"/>
      <c r="E22" s="1">
        <v>10</v>
      </c>
      <c r="F22" s="1">
        <v>6</v>
      </c>
      <c r="G22" s="6">
        <v>0.3</v>
      </c>
      <c r="H22" s="1">
        <v>180</v>
      </c>
      <c r="I22" s="1" t="s">
        <v>57</v>
      </c>
      <c r="J22" s="1">
        <v>10</v>
      </c>
      <c r="K22" s="1">
        <f t="shared" si="1"/>
        <v>0</v>
      </c>
      <c r="L22" s="1"/>
      <c r="M22" s="1"/>
      <c r="N22" s="1">
        <v>162</v>
      </c>
      <c r="O22" s="1"/>
      <c r="P22" s="1">
        <f t="shared" si="2"/>
        <v>2</v>
      </c>
      <c r="Q22" s="5"/>
      <c r="R22" s="5">
        <f t="shared" si="5"/>
        <v>0</v>
      </c>
      <c r="S22" s="5"/>
      <c r="T22" s="1"/>
      <c r="U22" s="1">
        <f t="shared" si="6"/>
        <v>84</v>
      </c>
      <c r="V22" s="1">
        <f t="shared" si="7"/>
        <v>84</v>
      </c>
      <c r="W22" s="1">
        <v>8</v>
      </c>
      <c r="X22" s="1">
        <v>3.4</v>
      </c>
      <c r="Y22" s="1">
        <v>4.4000000000000004</v>
      </c>
      <c r="Z22" s="1">
        <v>8.1999999999999993</v>
      </c>
      <c r="AA22" s="1">
        <v>2.2000000000000002</v>
      </c>
      <c r="AB22" s="1"/>
      <c r="AC22" s="1">
        <f t="shared" si="3"/>
        <v>0</v>
      </c>
      <c r="AD22" s="6">
        <v>9</v>
      </c>
      <c r="AE22" s="10">
        <f t="shared" si="8"/>
        <v>0</v>
      </c>
      <c r="AF22" s="1">
        <f t="shared" si="9"/>
        <v>0</v>
      </c>
      <c r="AG22" s="1">
        <f>VLOOKUP(A22,[1]Sheet!$A:$AI,34,0)</f>
        <v>18</v>
      </c>
      <c r="AH22" s="1">
        <f>VLOOKUP(A22,[1]Sheet!$A:$AI,35,0)</f>
        <v>234</v>
      </c>
      <c r="AI22" s="1">
        <f t="shared" si="10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3" t="s">
        <v>62</v>
      </c>
      <c r="B23" s="23" t="s">
        <v>36</v>
      </c>
      <c r="C23" s="23"/>
      <c r="D23" s="23"/>
      <c r="E23" s="23"/>
      <c r="F23" s="23"/>
      <c r="G23" s="24">
        <v>0</v>
      </c>
      <c r="H23" s="23">
        <v>180</v>
      </c>
      <c r="I23" s="23" t="s">
        <v>37</v>
      </c>
      <c r="J23" s="23"/>
      <c r="K23" s="23">
        <f t="shared" si="1"/>
        <v>0</v>
      </c>
      <c r="L23" s="23"/>
      <c r="M23" s="23"/>
      <c r="N23" s="23"/>
      <c r="O23" s="23"/>
      <c r="P23" s="23">
        <f t="shared" si="2"/>
        <v>0</v>
      </c>
      <c r="Q23" s="25"/>
      <c r="R23" s="25"/>
      <c r="S23" s="25"/>
      <c r="T23" s="23"/>
      <c r="U23" s="23" t="e">
        <f t="shared" si="6"/>
        <v>#DIV/0!</v>
      </c>
      <c r="V23" s="23" t="e">
        <f t="shared" si="7"/>
        <v>#DIV/0!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 t="s">
        <v>63</v>
      </c>
      <c r="AC23" s="23">
        <f t="shared" si="3"/>
        <v>0</v>
      </c>
      <c r="AD23" s="24">
        <v>0</v>
      </c>
      <c r="AE23" s="26"/>
      <c r="AF23" s="23"/>
      <c r="AG23" s="23">
        <f>VLOOKUP(A23,[1]Sheet!$A:$AI,34,0)</f>
        <v>14</v>
      </c>
      <c r="AH23" s="23">
        <f>VLOOKUP(A23,[1]Sheet!$A:$AI,35,0)</f>
        <v>126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34</v>
      </c>
      <c r="C24" s="1">
        <v>382</v>
      </c>
      <c r="D24" s="1">
        <v>170</v>
      </c>
      <c r="E24" s="1">
        <v>403</v>
      </c>
      <c r="F24" s="1">
        <v>73</v>
      </c>
      <c r="G24" s="6">
        <v>0.25</v>
      </c>
      <c r="H24" s="1">
        <v>180</v>
      </c>
      <c r="I24" s="1" t="s">
        <v>37</v>
      </c>
      <c r="J24" s="1">
        <v>400</v>
      </c>
      <c r="K24" s="1">
        <f t="shared" si="1"/>
        <v>3</v>
      </c>
      <c r="L24" s="1"/>
      <c r="M24" s="1"/>
      <c r="N24" s="1">
        <v>840</v>
      </c>
      <c r="O24" s="1"/>
      <c r="P24" s="1">
        <f t="shared" si="2"/>
        <v>80.599999999999994</v>
      </c>
      <c r="Q24" s="5">
        <f t="shared" ref="Q24:Q27" si="12">15*P24-O24-N24-F24</f>
        <v>296</v>
      </c>
      <c r="R24" s="5">
        <f t="shared" ref="R24:R28" si="13">AD24*AE24</f>
        <v>336</v>
      </c>
      <c r="S24" s="5"/>
      <c r="T24" s="1"/>
      <c r="U24" s="1">
        <f t="shared" si="6"/>
        <v>15.496277915632755</v>
      </c>
      <c r="V24" s="1">
        <f t="shared" si="7"/>
        <v>11.327543424317618</v>
      </c>
      <c r="W24" s="1">
        <v>93.8</v>
      </c>
      <c r="X24" s="1">
        <v>65.400000000000006</v>
      </c>
      <c r="Y24" s="1">
        <v>68.599999999999994</v>
      </c>
      <c r="Z24" s="1">
        <v>82.4</v>
      </c>
      <c r="AA24" s="1">
        <v>82.8</v>
      </c>
      <c r="AB24" s="1"/>
      <c r="AC24" s="1">
        <f t="shared" si="3"/>
        <v>74</v>
      </c>
      <c r="AD24" s="6">
        <v>6</v>
      </c>
      <c r="AE24" s="10">
        <f t="shared" ref="AE24:AE28" si="14">MROUND(Q24,AD24*AG24)/AD24</f>
        <v>56</v>
      </c>
      <c r="AF24" s="1">
        <f t="shared" ref="AF24:AF28" si="15">AE24*AD24*G24</f>
        <v>84</v>
      </c>
      <c r="AG24" s="1">
        <f>VLOOKUP(A24,[1]Sheet!$A:$AI,34,0)</f>
        <v>14</v>
      </c>
      <c r="AH24" s="1">
        <f>VLOOKUP(A24,[1]Sheet!$A:$AI,35,0)</f>
        <v>126</v>
      </c>
      <c r="AI24" s="1">
        <f t="shared" ref="AI24:AI28" si="16">AE24/AH24</f>
        <v>0.44444444444444442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34</v>
      </c>
      <c r="C25" s="1">
        <v>372</v>
      </c>
      <c r="D25" s="1"/>
      <c r="E25" s="1">
        <v>145</v>
      </c>
      <c r="F25" s="1">
        <v>188</v>
      </c>
      <c r="G25" s="6">
        <v>0.25</v>
      </c>
      <c r="H25" s="1">
        <v>180</v>
      </c>
      <c r="I25" s="1" t="s">
        <v>37</v>
      </c>
      <c r="J25" s="1">
        <v>144</v>
      </c>
      <c r="K25" s="1">
        <f t="shared" si="1"/>
        <v>1</v>
      </c>
      <c r="L25" s="1"/>
      <c r="M25" s="1"/>
      <c r="N25" s="1">
        <v>168</v>
      </c>
      <c r="O25" s="1"/>
      <c r="P25" s="1">
        <f t="shared" si="2"/>
        <v>29</v>
      </c>
      <c r="Q25" s="5">
        <f t="shared" si="12"/>
        <v>79</v>
      </c>
      <c r="R25" s="5">
        <f t="shared" si="13"/>
        <v>84</v>
      </c>
      <c r="S25" s="5"/>
      <c r="T25" s="1"/>
      <c r="U25" s="1">
        <f t="shared" si="6"/>
        <v>15.172413793103448</v>
      </c>
      <c r="V25" s="1">
        <f t="shared" si="7"/>
        <v>12.275862068965518</v>
      </c>
      <c r="W25" s="1">
        <v>34.6</v>
      </c>
      <c r="X25" s="1">
        <v>33.6</v>
      </c>
      <c r="Y25" s="1">
        <v>29</v>
      </c>
      <c r="Z25" s="1">
        <v>56.8</v>
      </c>
      <c r="AA25" s="1">
        <v>33</v>
      </c>
      <c r="AB25" s="1" t="s">
        <v>42</v>
      </c>
      <c r="AC25" s="1">
        <f t="shared" si="3"/>
        <v>19.75</v>
      </c>
      <c r="AD25" s="6">
        <v>6</v>
      </c>
      <c r="AE25" s="10">
        <f t="shared" si="14"/>
        <v>14</v>
      </c>
      <c r="AF25" s="1">
        <f t="shared" si="15"/>
        <v>21</v>
      </c>
      <c r="AG25" s="1">
        <f>VLOOKUP(A25,[1]Sheet!$A:$AI,34,0)</f>
        <v>14</v>
      </c>
      <c r="AH25" s="1">
        <f>VLOOKUP(A25,[1]Sheet!$A:$AI,35,0)</f>
        <v>126</v>
      </c>
      <c r="AI25" s="1">
        <f t="shared" si="16"/>
        <v>0.1111111111111111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34</v>
      </c>
      <c r="C26" s="1">
        <v>209</v>
      </c>
      <c r="D26" s="1"/>
      <c r="E26" s="1">
        <v>103</v>
      </c>
      <c r="F26" s="1">
        <v>64</v>
      </c>
      <c r="G26" s="6">
        <v>0.25</v>
      </c>
      <c r="H26" s="1">
        <v>180</v>
      </c>
      <c r="I26" s="1" t="s">
        <v>37</v>
      </c>
      <c r="J26" s="1">
        <v>103</v>
      </c>
      <c r="K26" s="1">
        <f t="shared" si="1"/>
        <v>0</v>
      </c>
      <c r="L26" s="1"/>
      <c r="M26" s="1"/>
      <c r="N26" s="1">
        <v>168</v>
      </c>
      <c r="O26" s="1"/>
      <c r="P26" s="1">
        <f t="shared" si="2"/>
        <v>20.6</v>
      </c>
      <c r="Q26" s="5">
        <f t="shared" si="12"/>
        <v>77</v>
      </c>
      <c r="R26" s="5">
        <f t="shared" si="13"/>
        <v>84</v>
      </c>
      <c r="S26" s="5"/>
      <c r="T26" s="1"/>
      <c r="U26" s="1">
        <f t="shared" si="6"/>
        <v>15.339805825242717</v>
      </c>
      <c r="V26" s="1">
        <f t="shared" si="7"/>
        <v>11.262135922330096</v>
      </c>
      <c r="W26" s="1">
        <v>26.8</v>
      </c>
      <c r="X26" s="1">
        <v>22.8</v>
      </c>
      <c r="Y26" s="1">
        <v>26.4</v>
      </c>
      <c r="Z26" s="1">
        <v>27.2</v>
      </c>
      <c r="AA26" s="1">
        <v>18</v>
      </c>
      <c r="AB26" s="1"/>
      <c r="AC26" s="1">
        <f t="shared" si="3"/>
        <v>19.25</v>
      </c>
      <c r="AD26" s="6">
        <v>6</v>
      </c>
      <c r="AE26" s="10">
        <f t="shared" si="14"/>
        <v>14</v>
      </c>
      <c r="AF26" s="1">
        <f t="shared" si="15"/>
        <v>21</v>
      </c>
      <c r="AG26" s="1">
        <f>VLOOKUP(A26,[1]Sheet!$A:$AI,34,0)</f>
        <v>14</v>
      </c>
      <c r="AH26" s="1">
        <f>VLOOKUP(A26,[1]Sheet!$A:$AI,35,0)</f>
        <v>126</v>
      </c>
      <c r="AI26" s="1">
        <f t="shared" si="16"/>
        <v>0.1111111111111111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36</v>
      </c>
      <c r="C27" s="1">
        <v>282</v>
      </c>
      <c r="D27" s="1">
        <v>144</v>
      </c>
      <c r="E27" s="1">
        <v>270</v>
      </c>
      <c r="F27" s="1">
        <v>132</v>
      </c>
      <c r="G27" s="6">
        <v>1</v>
      </c>
      <c r="H27" s="1">
        <v>180</v>
      </c>
      <c r="I27" s="1" t="s">
        <v>37</v>
      </c>
      <c r="J27" s="1">
        <v>265</v>
      </c>
      <c r="K27" s="1">
        <f t="shared" si="1"/>
        <v>5</v>
      </c>
      <c r="L27" s="1"/>
      <c r="M27" s="1"/>
      <c r="N27" s="1">
        <v>144</v>
      </c>
      <c r="O27" s="1"/>
      <c r="P27" s="1">
        <f t="shared" si="2"/>
        <v>54</v>
      </c>
      <c r="Q27" s="5">
        <f t="shared" si="12"/>
        <v>534</v>
      </c>
      <c r="R27" s="5">
        <f t="shared" si="13"/>
        <v>504</v>
      </c>
      <c r="S27" s="5"/>
      <c r="T27" s="1"/>
      <c r="U27" s="1">
        <f t="shared" si="6"/>
        <v>14.444444444444445</v>
      </c>
      <c r="V27" s="1">
        <f t="shared" si="7"/>
        <v>5.1111111111111107</v>
      </c>
      <c r="W27" s="1">
        <v>37.200000000000003</v>
      </c>
      <c r="X27" s="1">
        <v>42</v>
      </c>
      <c r="Y27" s="1">
        <v>39.6</v>
      </c>
      <c r="Z27" s="1">
        <v>39.6</v>
      </c>
      <c r="AA27" s="1">
        <v>50.4</v>
      </c>
      <c r="AB27" s="1"/>
      <c r="AC27" s="1">
        <f t="shared" si="3"/>
        <v>534</v>
      </c>
      <c r="AD27" s="6">
        <v>6</v>
      </c>
      <c r="AE27" s="10">
        <f t="shared" si="14"/>
        <v>84</v>
      </c>
      <c r="AF27" s="1">
        <f t="shared" si="15"/>
        <v>504</v>
      </c>
      <c r="AG27" s="1">
        <f>VLOOKUP(A27,[1]Sheet!$A:$AI,34,0)</f>
        <v>12</v>
      </c>
      <c r="AH27" s="1">
        <f>VLOOKUP(A27,[1]Sheet!$A:$AI,35,0)</f>
        <v>84</v>
      </c>
      <c r="AI27" s="1">
        <f t="shared" si="16"/>
        <v>1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34</v>
      </c>
      <c r="C28" s="1">
        <v>393</v>
      </c>
      <c r="D28" s="1"/>
      <c r="E28" s="1">
        <v>142</v>
      </c>
      <c r="F28" s="1">
        <v>211</v>
      </c>
      <c r="G28" s="6">
        <v>0.25</v>
      </c>
      <c r="H28" s="1">
        <v>365</v>
      </c>
      <c r="I28" s="1" t="s">
        <v>37</v>
      </c>
      <c r="J28" s="1">
        <v>142</v>
      </c>
      <c r="K28" s="1">
        <f t="shared" si="1"/>
        <v>0</v>
      </c>
      <c r="L28" s="1"/>
      <c r="M28" s="1"/>
      <c r="N28" s="1">
        <v>168</v>
      </c>
      <c r="O28" s="1"/>
      <c r="P28" s="1">
        <f t="shared" si="2"/>
        <v>28.4</v>
      </c>
      <c r="Q28" s="5">
        <f>18*P28-O28-N28-F28</f>
        <v>132.19999999999999</v>
      </c>
      <c r="R28" s="5">
        <f t="shared" si="13"/>
        <v>168</v>
      </c>
      <c r="S28" s="5"/>
      <c r="T28" s="1"/>
      <c r="U28" s="1">
        <f t="shared" si="6"/>
        <v>19.260563380281692</v>
      </c>
      <c r="V28" s="1">
        <f t="shared" si="7"/>
        <v>13.345070422535212</v>
      </c>
      <c r="W28" s="1">
        <v>29.6</v>
      </c>
      <c r="X28" s="1">
        <v>34.799999999999997</v>
      </c>
      <c r="Y28" s="1">
        <v>34.799999999999997</v>
      </c>
      <c r="Z28" s="1">
        <v>43.4</v>
      </c>
      <c r="AA28" s="1">
        <v>64</v>
      </c>
      <c r="AB28" s="1" t="s">
        <v>42</v>
      </c>
      <c r="AC28" s="1">
        <f t="shared" si="3"/>
        <v>33.049999999999997</v>
      </c>
      <c r="AD28" s="6">
        <v>12</v>
      </c>
      <c r="AE28" s="10">
        <f t="shared" si="14"/>
        <v>14</v>
      </c>
      <c r="AF28" s="1">
        <f t="shared" si="15"/>
        <v>42</v>
      </c>
      <c r="AG28" s="1">
        <f>VLOOKUP(A28,[1]Sheet!$A:$AI,34,0)</f>
        <v>14</v>
      </c>
      <c r="AH28" s="1">
        <f>VLOOKUP(A28,[1]Sheet!$A:$AI,35,0)</f>
        <v>70</v>
      </c>
      <c r="AI28" s="1">
        <f t="shared" si="16"/>
        <v>0.2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9" t="s">
        <v>69</v>
      </c>
      <c r="B29" s="19" t="s">
        <v>34</v>
      </c>
      <c r="C29" s="19">
        <v>515</v>
      </c>
      <c r="D29" s="19"/>
      <c r="E29" s="28">
        <v>262</v>
      </c>
      <c r="F29" s="28">
        <v>183</v>
      </c>
      <c r="G29" s="20">
        <v>0</v>
      </c>
      <c r="H29" s="19" t="e">
        <v>#N/A</v>
      </c>
      <c r="I29" s="19" t="s">
        <v>49</v>
      </c>
      <c r="J29" s="19">
        <v>258</v>
      </c>
      <c r="K29" s="19">
        <f t="shared" si="1"/>
        <v>4</v>
      </c>
      <c r="L29" s="19"/>
      <c r="M29" s="19"/>
      <c r="N29" s="19"/>
      <c r="O29" s="19"/>
      <c r="P29" s="19">
        <f t="shared" si="2"/>
        <v>52.4</v>
      </c>
      <c r="Q29" s="21"/>
      <c r="R29" s="21"/>
      <c r="S29" s="21"/>
      <c r="T29" s="19"/>
      <c r="U29" s="19">
        <f t="shared" si="6"/>
        <v>3.4923664122137406</v>
      </c>
      <c r="V29" s="19">
        <f t="shared" si="7"/>
        <v>3.4923664122137406</v>
      </c>
      <c r="W29" s="19">
        <v>63</v>
      </c>
      <c r="X29" s="19">
        <v>43.4</v>
      </c>
      <c r="Y29" s="19">
        <v>50.6</v>
      </c>
      <c r="Z29" s="19">
        <v>57.8</v>
      </c>
      <c r="AA29" s="19">
        <v>59.4</v>
      </c>
      <c r="AB29" s="19" t="s">
        <v>70</v>
      </c>
      <c r="AC29" s="19">
        <f t="shared" si="3"/>
        <v>0</v>
      </c>
      <c r="AD29" s="20">
        <v>0</v>
      </c>
      <c r="AE29" s="22"/>
      <c r="AF29" s="19"/>
      <c r="AG29" s="19"/>
      <c r="AH29" s="19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9" t="s">
        <v>71</v>
      </c>
      <c r="B30" s="1" t="s">
        <v>34</v>
      </c>
      <c r="C30" s="1"/>
      <c r="D30" s="1"/>
      <c r="E30" s="28">
        <f>E29</f>
        <v>262</v>
      </c>
      <c r="F30" s="28">
        <f>F29</f>
        <v>183</v>
      </c>
      <c r="G30" s="6">
        <v>0.25</v>
      </c>
      <c r="H30" s="1">
        <v>365</v>
      </c>
      <c r="I30" s="1" t="s">
        <v>37</v>
      </c>
      <c r="J30" s="1"/>
      <c r="K30" s="1">
        <f t="shared" si="1"/>
        <v>262</v>
      </c>
      <c r="L30" s="1"/>
      <c r="M30" s="1"/>
      <c r="N30" s="1">
        <v>504</v>
      </c>
      <c r="O30" s="1"/>
      <c r="P30" s="1">
        <f t="shared" si="2"/>
        <v>52.4</v>
      </c>
      <c r="Q30" s="5">
        <f t="shared" ref="Q30:Q31" si="17">16*P30-O30-N30-F30</f>
        <v>151.39999999999998</v>
      </c>
      <c r="R30" s="5">
        <f t="shared" ref="R30:R33" si="18">AD30*AE30</f>
        <v>168</v>
      </c>
      <c r="S30" s="5"/>
      <c r="T30" s="1"/>
      <c r="U30" s="1">
        <f t="shared" si="6"/>
        <v>16.31679389312977</v>
      </c>
      <c r="V30" s="1">
        <f t="shared" si="7"/>
        <v>13.110687022900764</v>
      </c>
      <c r="W30" s="1">
        <v>63</v>
      </c>
      <c r="X30" s="1">
        <v>43.4</v>
      </c>
      <c r="Y30" s="1">
        <v>50.6</v>
      </c>
      <c r="Z30" s="1">
        <v>57.8</v>
      </c>
      <c r="AA30" s="1">
        <v>59.4</v>
      </c>
      <c r="AB30" s="1" t="s">
        <v>55</v>
      </c>
      <c r="AC30" s="1">
        <f t="shared" si="3"/>
        <v>37.849999999999994</v>
      </c>
      <c r="AD30" s="6">
        <v>12</v>
      </c>
      <c r="AE30" s="10">
        <f t="shared" ref="AE30:AE33" si="19">MROUND(Q30,AD30*AG30)/AD30</f>
        <v>14</v>
      </c>
      <c r="AF30" s="1">
        <f t="shared" ref="AF30:AF33" si="20">AE30*AD30*G30</f>
        <v>42</v>
      </c>
      <c r="AG30" s="1">
        <f>VLOOKUP(A30,[1]Sheet!$A:$AI,34,0)</f>
        <v>14</v>
      </c>
      <c r="AH30" s="1">
        <f>VLOOKUP(A30,[1]Sheet!$A:$AI,35,0)</f>
        <v>70</v>
      </c>
      <c r="AI30" s="1">
        <f t="shared" ref="AI30:AI33" si="21">AE30/AH30</f>
        <v>0.2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34</v>
      </c>
      <c r="C31" s="1">
        <v>444</v>
      </c>
      <c r="D31" s="1">
        <v>11</v>
      </c>
      <c r="E31" s="1">
        <v>213</v>
      </c>
      <c r="F31" s="1">
        <v>186</v>
      </c>
      <c r="G31" s="6">
        <v>0.25</v>
      </c>
      <c r="H31" s="1">
        <v>180</v>
      </c>
      <c r="I31" s="1" t="s">
        <v>37</v>
      </c>
      <c r="J31" s="1">
        <v>211</v>
      </c>
      <c r="K31" s="1">
        <f t="shared" si="1"/>
        <v>2</v>
      </c>
      <c r="L31" s="1"/>
      <c r="M31" s="1"/>
      <c r="N31" s="1">
        <v>336</v>
      </c>
      <c r="O31" s="1"/>
      <c r="P31" s="1">
        <f t="shared" si="2"/>
        <v>42.6</v>
      </c>
      <c r="Q31" s="5">
        <f t="shared" si="17"/>
        <v>159.60000000000002</v>
      </c>
      <c r="R31" s="5">
        <f t="shared" si="18"/>
        <v>168</v>
      </c>
      <c r="S31" s="5"/>
      <c r="T31" s="1"/>
      <c r="U31" s="1">
        <f t="shared" si="6"/>
        <v>16.197183098591548</v>
      </c>
      <c r="V31" s="1">
        <f t="shared" si="7"/>
        <v>12.253521126760562</v>
      </c>
      <c r="W31" s="1">
        <v>54.4</v>
      </c>
      <c r="X31" s="1">
        <v>36.200000000000003</v>
      </c>
      <c r="Y31" s="1">
        <v>35.200000000000003</v>
      </c>
      <c r="Z31" s="1">
        <v>42.6</v>
      </c>
      <c r="AA31" s="1">
        <v>83</v>
      </c>
      <c r="AB31" s="1" t="s">
        <v>42</v>
      </c>
      <c r="AC31" s="1">
        <f t="shared" si="3"/>
        <v>39.900000000000006</v>
      </c>
      <c r="AD31" s="6">
        <v>12</v>
      </c>
      <c r="AE31" s="10">
        <f t="shared" si="19"/>
        <v>14</v>
      </c>
      <c r="AF31" s="1">
        <f t="shared" si="20"/>
        <v>42</v>
      </c>
      <c r="AG31" s="1">
        <f>VLOOKUP(A31,[1]Sheet!$A:$AI,34,0)</f>
        <v>14</v>
      </c>
      <c r="AH31" s="1">
        <f>VLOOKUP(A31,[1]Sheet!$A:$AI,35,0)</f>
        <v>70</v>
      </c>
      <c r="AI31" s="1">
        <f t="shared" si="21"/>
        <v>0.2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34</v>
      </c>
      <c r="C32" s="1">
        <v>147</v>
      </c>
      <c r="D32" s="1">
        <v>84</v>
      </c>
      <c r="E32" s="1">
        <v>73</v>
      </c>
      <c r="F32" s="1">
        <v>145</v>
      </c>
      <c r="G32" s="6">
        <v>0.25</v>
      </c>
      <c r="H32" s="1">
        <v>180</v>
      </c>
      <c r="I32" s="1" t="s">
        <v>37</v>
      </c>
      <c r="J32" s="1">
        <v>73</v>
      </c>
      <c r="K32" s="1">
        <f t="shared" si="1"/>
        <v>0</v>
      </c>
      <c r="L32" s="1"/>
      <c r="M32" s="1"/>
      <c r="N32" s="1">
        <v>0</v>
      </c>
      <c r="O32" s="1"/>
      <c r="P32" s="1">
        <f t="shared" si="2"/>
        <v>14.6</v>
      </c>
      <c r="Q32" s="5">
        <f t="shared" ref="Q32" si="22">14*P32-O32-N32-F32</f>
        <v>59.400000000000006</v>
      </c>
      <c r="R32" s="5">
        <f t="shared" si="18"/>
        <v>84</v>
      </c>
      <c r="S32" s="5"/>
      <c r="T32" s="1"/>
      <c r="U32" s="1">
        <f t="shared" si="6"/>
        <v>15.684931506849315</v>
      </c>
      <c r="V32" s="1">
        <f t="shared" si="7"/>
        <v>9.9315068493150687</v>
      </c>
      <c r="W32" s="1">
        <v>10.199999999999999</v>
      </c>
      <c r="X32" s="1">
        <v>16.8</v>
      </c>
      <c r="Y32" s="1">
        <v>13</v>
      </c>
      <c r="Z32" s="1">
        <v>18.8</v>
      </c>
      <c r="AA32" s="1">
        <v>14.4</v>
      </c>
      <c r="AB32" s="1" t="s">
        <v>74</v>
      </c>
      <c r="AC32" s="1">
        <f t="shared" si="3"/>
        <v>14.850000000000001</v>
      </c>
      <c r="AD32" s="6">
        <v>6</v>
      </c>
      <c r="AE32" s="10">
        <f t="shared" si="19"/>
        <v>14</v>
      </c>
      <c r="AF32" s="1">
        <f t="shared" si="20"/>
        <v>21</v>
      </c>
      <c r="AG32" s="1">
        <f>VLOOKUP(A32,[1]Sheet!$A:$AI,34,0)</f>
        <v>14</v>
      </c>
      <c r="AH32" s="1">
        <f>VLOOKUP(A32,[1]Sheet!$A:$AI,35,0)</f>
        <v>126</v>
      </c>
      <c r="AI32" s="1">
        <f t="shared" si="21"/>
        <v>0.1111111111111111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34</v>
      </c>
      <c r="C33" s="1">
        <v>389</v>
      </c>
      <c r="D33" s="1"/>
      <c r="E33" s="1">
        <v>146</v>
      </c>
      <c r="F33" s="1">
        <v>200</v>
      </c>
      <c r="G33" s="6">
        <v>0.25</v>
      </c>
      <c r="H33" s="1">
        <v>180</v>
      </c>
      <c r="I33" s="1" t="s">
        <v>37</v>
      </c>
      <c r="J33" s="1">
        <v>146</v>
      </c>
      <c r="K33" s="1">
        <f t="shared" si="1"/>
        <v>0</v>
      </c>
      <c r="L33" s="1"/>
      <c r="M33" s="1"/>
      <c r="N33" s="1">
        <v>168</v>
      </c>
      <c r="O33" s="1"/>
      <c r="P33" s="1">
        <f t="shared" si="2"/>
        <v>29.2</v>
      </c>
      <c r="Q33" s="5">
        <f>16*P33-O33-N33-F33</f>
        <v>99.199999999999989</v>
      </c>
      <c r="R33" s="5">
        <f t="shared" si="18"/>
        <v>168</v>
      </c>
      <c r="S33" s="5"/>
      <c r="T33" s="1"/>
      <c r="U33" s="1">
        <f t="shared" si="6"/>
        <v>18.356164383561644</v>
      </c>
      <c r="V33" s="1">
        <f t="shared" si="7"/>
        <v>12.602739726027398</v>
      </c>
      <c r="W33" s="1">
        <v>32.799999999999997</v>
      </c>
      <c r="X33" s="1">
        <v>23.2</v>
      </c>
      <c r="Y33" s="1">
        <v>37.799999999999997</v>
      </c>
      <c r="Z33" s="1">
        <v>24.4</v>
      </c>
      <c r="AA33" s="1">
        <v>20</v>
      </c>
      <c r="AB33" s="1"/>
      <c r="AC33" s="1">
        <f t="shared" si="3"/>
        <v>24.799999999999997</v>
      </c>
      <c r="AD33" s="6">
        <v>12</v>
      </c>
      <c r="AE33" s="10">
        <f t="shared" si="19"/>
        <v>14</v>
      </c>
      <c r="AF33" s="1">
        <f t="shared" si="20"/>
        <v>42</v>
      </c>
      <c r="AG33" s="1">
        <f>VLOOKUP(A33,[1]Sheet!$A:$AI,34,0)</f>
        <v>14</v>
      </c>
      <c r="AH33" s="1">
        <f>VLOOKUP(A33,[1]Sheet!$A:$AI,35,0)</f>
        <v>70</v>
      </c>
      <c r="AI33" s="1">
        <f t="shared" si="21"/>
        <v>0.2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3" t="s">
        <v>76</v>
      </c>
      <c r="B34" s="23" t="s">
        <v>34</v>
      </c>
      <c r="C34" s="23"/>
      <c r="D34" s="23"/>
      <c r="E34" s="23"/>
      <c r="F34" s="23"/>
      <c r="G34" s="24">
        <v>0</v>
      </c>
      <c r="H34" s="23">
        <v>180</v>
      </c>
      <c r="I34" s="23" t="s">
        <v>37</v>
      </c>
      <c r="J34" s="23"/>
      <c r="K34" s="23">
        <f t="shared" ref="K34:K64" si="23">E34-J34</f>
        <v>0</v>
      </c>
      <c r="L34" s="23"/>
      <c r="M34" s="23"/>
      <c r="N34" s="23"/>
      <c r="O34" s="23"/>
      <c r="P34" s="23">
        <f t="shared" si="2"/>
        <v>0</v>
      </c>
      <c r="Q34" s="25"/>
      <c r="R34" s="25"/>
      <c r="S34" s="25"/>
      <c r="T34" s="23"/>
      <c r="U34" s="23" t="e">
        <f t="shared" si="6"/>
        <v>#DIV/0!</v>
      </c>
      <c r="V34" s="23" t="e">
        <f t="shared" si="7"/>
        <v>#DIV/0!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 t="s">
        <v>63</v>
      </c>
      <c r="AC34" s="23">
        <f t="shared" si="3"/>
        <v>0</v>
      </c>
      <c r="AD34" s="24">
        <v>0</v>
      </c>
      <c r="AE34" s="26"/>
      <c r="AF34" s="23"/>
      <c r="AG34" s="23">
        <f>VLOOKUP(A34,[1]Sheet!$A:$AI,34,0)</f>
        <v>12</v>
      </c>
      <c r="AH34" s="23">
        <f>VLOOKUP(A34,[1]Sheet!$A:$AI,35,0)</f>
        <v>84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3" t="s">
        <v>77</v>
      </c>
      <c r="B35" s="23" t="s">
        <v>34</v>
      </c>
      <c r="C35" s="23"/>
      <c r="D35" s="23"/>
      <c r="E35" s="23"/>
      <c r="F35" s="23"/>
      <c r="G35" s="24">
        <v>0</v>
      </c>
      <c r="H35" s="23">
        <v>180</v>
      </c>
      <c r="I35" s="23" t="s">
        <v>37</v>
      </c>
      <c r="J35" s="23"/>
      <c r="K35" s="23">
        <f t="shared" si="23"/>
        <v>0</v>
      </c>
      <c r="L35" s="23"/>
      <c r="M35" s="23"/>
      <c r="N35" s="23"/>
      <c r="O35" s="23"/>
      <c r="P35" s="23">
        <f t="shared" si="2"/>
        <v>0</v>
      </c>
      <c r="Q35" s="25"/>
      <c r="R35" s="25"/>
      <c r="S35" s="25"/>
      <c r="T35" s="23"/>
      <c r="U35" s="23" t="e">
        <f t="shared" si="6"/>
        <v>#DIV/0!</v>
      </c>
      <c r="V35" s="23" t="e">
        <f t="shared" si="7"/>
        <v>#DIV/0!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 t="s">
        <v>63</v>
      </c>
      <c r="AC35" s="23">
        <f t="shared" si="3"/>
        <v>0</v>
      </c>
      <c r="AD35" s="24">
        <v>0</v>
      </c>
      <c r="AE35" s="26"/>
      <c r="AF35" s="23"/>
      <c r="AG35" s="23">
        <f>VLOOKUP(A35,[1]Sheet!$A:$AI,34,0)</f>
        <v>12</v>
      </c>
      <c r="AH35" s="23">
        <f>VLOOKUP(A35,[1]Sheet!$A:$AI,35,0)</f>
        <v>84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3" t="s">
        <v>78</v>
      </c>
      <c r="B36" s="23" t="s">
        <v>34</v>
      </c>
      <c r="C36" s="23"/>
      <c r="D36" s="23"/>
      <c r="E36" s="23"/>
      <c r="F36" s="23"/>
      <c r="G36" s="24">
        <v>0</v>
      </c>
      <c r="H36" s="23">
        <v>180</v>
      </c>
      <c r="I36" s="23" t="s">
        <v>37</v>
      </c>
      <c r="J36" s="23"/>
      <c r="K36" s="23">
        <f t="shared" si="23"/>
        <v>0</v>
      </c>
      <c r="L36" s="23"/>
      <c r="M36" s="23"/>
      <c r="N36" s="23"/>
      <c r="O36" s="23"/>
      <c r="P36" s="23">
        <f t="shared" si="2"/>
        <v>0</v>
      </c>
      <c r="Q36" s="25"/>
      <c r="R36" s="25"/>
      <c r="S36" s="25"/>
      <c r="T36" s="23"/>
      <c r="U36" s="23" t="e">
        <f t="shared" si="6"/>
        <v>#DIV/0!</v>
      </c>
      <c r="V36" s="23" t="e">
        <f t="shared" si="7"/>
        <v>#DIV/0!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 t="s">
        <v>63</v>
      </c>
      <c r="AC36" s="23">
        <f t="shared" si="3"/>
        <v>0</v>
      </c>
      <c r="AD36" s="24">
        <v>0</v>
      </c>
      <c r="AE36" s="26"/>
      <c r="AF36" s="23"/>
      <c r="AG36" s="23">
        <f>VLOOKUP(A36,[1]Sheet!$A:$AI,34,0)</f>
        <v>12</v>
      </c>
      <c r="AH36" s="23">
        <f>VLOOKUP(A36,[1]Sheet!$A:$AI,35,0)</f>
        <v>84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34</v>
      </c>
      <c r="C37" s="1">
        <v>165</v>
      </c>
      <c r="D37" s="1"/>
      <c r="E37" s="1">
        <v>145</v>
      </c>
      <c r="F37" s="1">
        <v>-9</v>
      </c>
      <c r="G37" s="6">
        <v>0.75</v>
      </c>
      <c r="H37" s="1">
        <v>180</v>
      </c>
      <c r="I37" s="1" t="s">
        <v>37</v>
      </c>
      <c r="J37" s="1">
        <v>165</v>
      </c>
      <c r="K37" s="1">
        <f t="shared" si="23"/>
        <v>-20</v>
      </c>
      <c r="L37" s="1"/>
      <c r="M37" s="1"/>
      <c r="N37" s="1">
        <v>288</v>
      </c>
      <c r="O37" s="1"/>
      <c r="P37" s="1">
        <f t="shared" si="2"/>
        <v>29</v>
      </c>
      <c r="Q37" s="5">
        <f>16*P37-O37-N37-F37</f>
        <v>185</v>
      </c>
      <c r="R37" s="5">
        <f>AD37*AE37</f>
        <v>192</v>
      </c>
      <c r="S37" s="5"/>
      <c r="T37" s="1"/>
      <c r="U37" s="1">
        <f t="shared" si="6"/>
        <v>16.241379310344829</v>
      </c>
      <c r="V37" s="1">
        <f t="shared" si="7"/>
        <v>9.6206896551724146</v>
      </c>
      <c r="W37" s="1">
        <v>30.6</v>
      </c>
      <c r="X37" s="1">
        <v>9.4</v>
      </c>
      <c r="Y37" s="1">
        <v>21</v>
      </c>
      <c r="Z37" s="1">
        <v>15</v>
      </c>
      <c r="AA37" s="1">
        <v>26.8</v>
      </c>
      <c r="AB37" s="1"/>
      <c r="AC37" s="1">
        <f t="shared" si="3"/>
        <v>138.75</v>
      </c>
      <c r="AD37" s="6">
        <v>8</v>
      </c>
      <c r="AE37" s="10">
        <f>MROUND(Q37,AD37*AG37)/AD37</f>
        <v>24</v>
      </c>
      <c r="AF37" s="1">
        <f>AE37*AD37*G37</f>
        <v>144</v>
      </c>
      <c r="AG37" s="1">
        <f>VLOOKUP(A37,[1]Sheet!$A:$AI,34,0)</f>
        <v>12</v>
      </c>
      <c r="AH37" s="1">
        <f>VLOOKUP(A37,[1]Sheet!$A:$AI,35,0)</f>
        <v>84</v>
      </c>
      <c r="AI37" s="1">
        <f>AE37/AH37</f>
        <v>0.2857142857142857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3" t="s">
        <v>80</v>
      </c>
      <c r="B38" s="23" t="s">
        <v>34</v>
      </c>
      <c r="C38" s="23"/>
      <c r="D38" s="23"/>
      <c r="E38" s="23"/>
      <c r="F38" s="23"/>
      <c r="G38" s="24">
        <v>0</v>
      </c>
      <c r="H38" s="23">
        <v>180</v>
      </c>
      <c r="I38" s="23" t="s">
        <v>37</v>
      </c>
      <c r="J38" s="23"/>
      <c r="K38" s="23">
        <f t="shared" si="23"/>
        <v>0</v>
      </c>
      <c r="L38" s="23"/>
      <c r="M38" s="23"/>
      <c r="N38" s="23"/>
      <c r="O38" s="23"/>
      <c r="P38" s="23">
        <f t="shared" ref="P38:P69" si="24">E38/5</f>
        <v>0</v>
      </c>
      <c r="Q38" s="25"/>
      <c r="R38" s="25"/>
      <c r="S38" s="25"/>
      <c r="T38" s="23"/>
      <c r="U38" s="23" t="e">
        <f t="shared" si="6"/>
        <v>#DIV/0!</v>
      </c>
      <c r="V38" s="23" t="e">
        <f t="shared" si="7"/>
        <v>#DIV/0!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 t="s">
        <v>63</v>
      </c>
      <c r="AC38" s="23">
        <f t="shared" ref="AC38:AC69" si="25">Q38*G38</f>
        <v>0</v>
      </c>
      <c r="AD38" s="24">
        <v>0</v>
      </c>
      <c r="AE38" s="26"/>
      <c r="AF38" s="23"/>
      <c r="AG38" s="23">
        <f>VLOOKUP(A38,[1]Sheet!$A:$AI,34,0)</f>
        <v>12</v>
      </c>
      <c r="AH38" s="23">
        <f>VLOOKUP(A38,[1]Sheet!$A:$AI,35,0)</f>
        <v>84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9" t="s">
        <v>81</v>
      </c>
      <c r="B39" s="19" t="s">
        <v>34</v>
      </c>
      <c r="C39" s="19"/>
      <c r="D39" s="19"/>
      <c r="E39" s="19"/>
      <c r="F39" s="19"/>
      <c r="G39" s="20">
        <v>0</v>
      </c>
      <c r="H39" s="19">
        <v>180</v>
      </c>
      <c r="I39" s="19" t="s">
        <v>49</v>
      </c>
      <c r="J39" s="19"/>
      <c r="K39" s="19">
        <f t="shared" si="23"/>
        <v>0</v>
      </c>
      <c r="L39" s="19"/>
      <c r="M39" s="19"/>
      <c r="N39" s="19"/>
      <c r="O39" s="19"/>
      <c r="P39" s="19">
        <f t="shared" si="24"/>
        <v>0</v>
      </c>
      <c r="Q39" s="21"/>
      <c r="R39" s="21"/>
      <c r="S39" s="21"/>
      <c r="T39" s="19"/>
      <c r="U39" s="19" t="e">
        <f t="shared" si="6"/>
        <v>#DIV/0!</v>
      </c>
      <c r="V39" s="19" t="e">
        <f t="shared" si="7"/>
        <v>#DIV/0!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 t="s">
        <v>92</v>
      </c>
      <c r="AC39" s="19">
        <f t="shared" si="25"/>
        <v>0</v>
      </c>
      <c r="AD39" s="20">
        <v>0</v>
      </c>
      <c r="AE39" s="22"/>
      <c r="AF39" s="19"/>
      <c r="AG39" s="19"/>
      <c r="AH39" s="19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3" t="s">
        <v>82</v>
      </c>
      <c r="B40" s="23" t="s">
        <v>34</v>
      </c>
      <c r="C40" s="23"/>
      <c r="D40" s="23"/>
      <c r="E40" s="23"/>
      <c r="F40" s="23"/>
      <c r="G40" s="24">
        <v>0</v>
      </c>
      <c r="H40" s="23">
        <v>180</v>
      </c>
      <c r="I40" s="23" t="s">
        <v>37</v>
      </c>
      <c r="J40" s="23"/>
      <c r="K40" s="23">
        <f t="shared" si="23"/>
        <v>0</v>
      </c>
      <c r="L40" s="23"/>
      <c r="M40" s="23"/>
      <c r="N40" s="23"/>
      <c r="O40" s="23"/>
      <c r="P40" s="23">
        <f t="shared" si="24"/>
        <v>0</v>
      </c>
      <c r="Q40" s="25"/>
      <c r="R40" s="25"/>
      <c r="S40" s="25"/>
      <c r="T40" s="23"/>
      <c r="U40" s="23" t="e">
        <f t="shared" si="6"/>
        <v>#DIV/0!</v>
      </c>
      <c r="V40" s="23" t="e">
        <f t="shared" si="7"/>
        <v>#DIV/0!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 t="s">
        <v>63</v>
      </c>
      <c r="AC40" s="23">
        <f t="shared" si="25"/>
        <v>0</v>
      </c>
      <c r="AD40" s="24">
        <v>0</v>
      </c>
      <c r="AE40" s="26"/>
      <c r="AF40" s="23"/>
      <c r="AG40" s="23">
        <f>VLOOKUP(A40,[1]Sheet!$A:$AI,34,0)</f>
        <v>12</v>
      </c>
      <c r="AH40" s="23">
        <f>VLOOKUP(A40,[1]Sheet!$A:$AI,35,0)</f>
        <v>84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5" t="s">
        <v>83</v>
      </c>
      <c r="B41" s="1" t="s">
        <v>34</v>
      </c>
      <c r="C41" s="1">
        <v>353</v>
      </c>
      <c r="D41" s="1"/>
      <c r="E41" s="1">
        <v>226</v>
      </c>
      <c r="F41" s="1">
        <v>47</v>
      </c>
      <c r="G41" s="6">
        <v>0.9</v>
      </c>
      <c r="H41" s="1">
        <v>180</v>
      </c>
      <c r="I41" s="1" t="s">
        <v>37</v>
      </c>
      <c r="J41" s="1">
        <v>229</v>
      </c>
      <c r="K41" s="1">
        <f t="shared" si="23"/>
        <v>-3</v>
      </c>
      <c r="L41" s="1"/>
      <c r="M41" s="1"/>
      <c r="N41" s="1">
        <v>672</v>
      </c>
      <c r="O41" s="1"/>
      <c r="P41" s="1">
        <f t="shared" si="24"/>
        <v>45.2</v>
      </c>
      <c r="Q41" s="5"/>
      <c r="R41" s="5">
        <f t="shared" ref="R41:R42" si="26">AD41*AE41</f>
        <v>0</v>
      </c>
      <c r="S41" s="5"/>
      <c r="T41" s="1"/>
      <c r="U41" s="1">
        <f t="shared" si="6"/>
        <v>15.907079646017698</v>
      </c>
      <c r="V41" s="1">
        <f t="shared" si="7"/>
        <v>15.907079646017698</v>
      </c>
      <c r="W41" s="1">
        <v>70.2</v>
      </c>
      <c r="X41" s="1">
        <v>42</v>
      </c>
      <c r="Y41" s="1">
        <v>48.8</v>
      </c>
      <c r="Z41" s="1">
        <v>43.6</v>
      </c>
      <c r="AA41" s="1">
        <v>47.6</v>
      </c>
      <c r="AB41" s="1"/>
      <c r="AC41" s="1">
        <f t="shared" si="25"/>
        <v>0</v>
      </c>
      <c r="AD41" s="6">
        <v>8</v>
      </c>
      <c r="AE41" s="10">
        <f t="shared" ref="AE41:AE42" si="27">MROUND(Q41,AD41*AG41)/AD41</f>
        <v>0</v>
      </c>
      <c r="AF41" s="1">
        <f t="shared" ref="AF41:AF42" si="28">AE41*AD41*G41</f>
        <v>0</v>
      </c>
      <c r="AG41" s="1">
        <f>VLOOKUP(A41,[1]Sheet!$A:$AI,34,0)</f>
        <v>12</v>
      </c>
      <c r="AH41" s="1">
        <f>VLOOKUP(A41,[1]Sheet!$A:$AI,35,0)</f>
        <v>84</v>
      </c>
      <c r="AI41" s="1">
        <f t="shared" ref="AI41:AI42" si="29">AE41/AH41</f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84</v>
      </c>
      <c r="B42" s="1" t="s">
        <v>34</v>
      </c>
      <c r="C42" s="1">
        <v>128</v>
      </c>
      <c r="D42" s="1">
        <v>319</v>
      </c>
      <c r="E42" s="1">
        <v>170</v>
      </c>
      <c r="F42" s="1">
        <v>218</v>
      </c>
      <c r="G42" s="6">
        <v>0.9</v>
      </c>
      <c r="H42" s="1">
        <v>180</v>
      </c>
      <c r="I42" s="1" t="s">
        <v>37</v>
      </c>
      <c r="J42" s="1">
        <v>172</v>
      </c>
      <c r="K42" s="1">
        <f t="shared" si="23"/>
        <v>-2</v>
      </c>
      <c r="L42" s="1"/>
      <c r="M42" s="1"/>
      <c r="N42" s="1">
        <v>480</v>
      </c>
      <c r="O42" s="1"/>
      <c r="P42" s="1">
        <f t="shared" si="24"/>
        <v>34</v>
      </c>
      <c r="Q42" s="5"/>
      <c r="R42" s="5">
        <f t="shared" si="26"/>
        <v>0</v>
      </c>
      <c r="S42" s="5"/>
      <c r="T42" s="1"/>
      <c r="U42" s="1">
        <f t="shared" si="6"/>
        <v>20.529411764705884</v>
      </c>
      <c r="V42" s="1">
        <f t="shared" si="7"/>
        <v>20.529411764705884</v>
      </c>
      <c r="W42" s="1">
        <v>58.8</v>
      </c>
      <c r="X42" s="1">
        <v>47.6</v>
      </c>
      <c r="Y42" s="1">
        <v>32.6</v>
      </c>
      <c r="Z42" s="1">
        <v>34.4</v>
      </c>
      <c r="AA42" s="1">
        <v>37.6</v>
      </c>
      <c r="AB42" s="1" t="s">
        <v>74</v>
      </c>
      <c r="AC42" s="1">
        <f t="shared" si="25"/>
        <v>0</v>
      </c>
      <c r="AD42" s="6">
        <v>8</v>
      </c>
      <c r="AE42" s="10">
        <f t="shared" si="27"/>
        <v>0</v>
      </c>
      <c r="AF42" s="1">
        <f t="shared" si="28"/>
        <v>0</v>
      </c>
      <c r="AG42" s="1">
        <f>VLOOKUP(A42,[1]Sheet!$A:$AI,34,0)</f>
        <v>12</v>
      </c>
      <c r="AH42" s="1">
        <f>VLOOKUP(A42,[1]Sheet!$A:$AI,35,0)</f>
        <v>84</v>
      </c>
      <c r="AI42" s="1">
        <f t="shared" si="29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9" t="s">
        <v>85</v>
      </c>
      <c r="B43" s="19" t="s">
        <v>34</v>
      </c>
      <c r="C43" s="19"/>
      <c r="D43" s="19"/>
      <c r="E43" s="19"/>
      <c r="F43" s="19"/>
      <c r="G43" s="20">
        <v>0</v>
      </c>
      <c r="H43" s="19">
        <v>180</v>
      </c>
      <c r="I43" s="19" t="s">
        <v>49</v>
      </c>
      <c r="J43" s="19"/>
      <c r="K43" s="19">
        <f t="shared" si="23"/>
        <v>0</v>
      </c>
      <c r="L43" s="19"/>
      <c r="M43" s="19"/>
      <c r="N43" s="19"/>
      <c r="O43" s="19"/>
      <c r="P43" s="19">
        <f t="shared" si="24"/>
        <v>0</v>
      </c>
      <c r="Q43" s="21"/>
      <c r="R43" s="21"/>
      <c r="S43" s="21"/>
      <c r="T43" s="19"/>
      <c r="U43" s="19" t="e">
        <f t="shared" si="6"/>
        <v>#DIV/0!</v>
      </c>
      <c r="V43" s="19" t="e">
        <f t="shared" si="7"/>
        <v>#DIV/0!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 t="s">
        <v>92</v>
      </c>
      <c r="AC43" s="19">
        <f t="shared" si="25"/>
        <v>0</v>
      </c>
      <c r="AD43" s="20">
        <v>0</v>
      </c>
      <c r="AE43" s="22"/>
      <c r="AF43" s="19"/>
      <c r="AG43" s="19"/>
      <c r="AH43" s="19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32" t="s">
        <v>86</v>
      </c>
      <c r="B44" s="19" t="s">
        <v>34</v>
      </c>
      <c r="C44" s="19">
        <v>81</v>
      </c>
      <c r="D44" s="19">
        <v>480</v>
      </c>
      <c r="E44" s="19">
        <v>322</v>
      </c>
      <c r="F44" s="19">
        <v>169</v>
      </c>
      <c r="G44" s="20">
        <v>0</v>
      </c>
      <c r="H44" s="19">
        <v>180</v>
      </c>
      <c r="I44" s="19" t="s">
        <v>49</v>
      </c>
      <c r="J44" s="19">
        <v>320</v>
      </c>
      <c r="K44" s="19">
        <f t="shared" si="23"/>
        <v>2</v>
      </c>
      <c r="L44" s="19"/>
      <c r="M44" s="19"/>
      <c r="N44" s="19">
        <v>768</v>
      </c>
      <c r="O44" s="19"/>
      <c r="P44" s="19">
        <f t="shared" si="24"/>
        <v>64.400000000000006</v>
      </c>
      <c r="Q44" s="21"/>
      <c r="R44" s="21"/>
      <c r="S44" s="21"/>
      <c r="T44" s="19"/>
      <c r="U44" s="19">
        <f t="shared" si="6"/>
        <v>14.549689440993788</v>
      </c>
      <c r="V44" s="19">
        <f t="shared" si="7"/>
        <v>14.549689440993788</v>
      </c>
      <c r="W44" s="19">
        <v>88</v>
      </c>
      <c r="X44" s="19">
        <v>71.400000000000006</v>
      </c>
      <c r="Y44" s="19">
        <v>51.2</v>
      </c>
      <c r="Z44" s="19">
        <v>61.8</v>
      </c>
      <c r="AA44" s="19">
        <v>87</v>
      </c>
      <c r="AB44" s="19" t="s">
        <v>92</v>
      </c>
      <c r="AC44" s="19">
        <f t="shared" si="25"/>
        <v>0</v>
      </c>
      <c r="AD44" s="20">
        <v>0</v>
      </c>
      <c r="AE44" s="22"/>
      <c r="AF44" s="19"/>
      <c r="AG44" s="19"/>
      <c r="AH44" s="19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9" t="s">
        <v>87</v>
      </c>
      <c r="B45" s="19" t="s">
        <v>34</v>
      </c>
      <c r="C45" s="19">
        <v>100</v>
      </c>
      <c r="D45" s="19"/>
      <c r="E45" s="19">
        <v>87</v>
      </c>
      <c r="F45" s="19">
        <v>-2</v>
      </c>
      <c r="G45" s="20">
        <v>0</v>
      </c>
      <c r="H45" s="19">
        <v>180</v>
      </c>
      <c r="I45" s="19" t="s">
        <v>49</v>
      </c>
      <c r="J45" s="19">
        <v>100</v>
      </c>
      <c r="K45" s="19">
        <f t="shared" si="23"/>
        <v>-13</v>
      </c>
      <c r="L45" s="19"/>
      <c r="M45" s="19"/>
      <c r="N45" s="19">
        <v>384</v>
      </c>
      <c r="O45" s="19"/>
      <c r="P45" s="19">
        <f t="shared" si="24"/>
        <v>17.399999999999999</v>
      </c>
      <c r="Q45" s="21"/>
      <c r="R45" s="21"/>
      <c r="S45" s="21"/>
      <c r="T45" s="19"/>
      <c r="U45" s="19">
        <f t="shared" si="6"/>
        <v>21.954022988505749</v>
      </c>
      <c r="V45" s="19">
        <f t="shared" si="7"/>
        <v>21.954022988505749</v>
      </c>
      <c r="W45" s="19">
        <v>37.799999999999997</v>
      </c>
      <c r="X45" s="19">
        <v>15.2</v>
      </c>
      <c r="Y45" s="19">
        <v>7.8</v>
      </c>
      <c r="Z45" s="19">
        <v>16.8</v>
      </c>
      <c r="AA45" s="19">
        <v>20.2</v>
      </c>
      <c r="AB45" s="19" t="s">
        <v>92</v>
      </c>
      <c r="AC45" s="19">
        <f t="shared" si="25"/>
        <v>0</v>
      </c>
      <c r="AD45" s="20">
        <v>0</v>
      </c>
      <c r="AE45" s="22"/>
      <c r="AF45" s="19"/>
      <c r="AG45" s="19"/>
      <c r="AH45" s="19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36</v>
      </c>
      <c r="C46" s="1">
        <v>725</v>
      </c>
      <c r="D46" s="1">
        <v>330</v>
      </c>
      <c r="E46" s="1">
        <v>700</v>
      </c>
      <c r="F46" s="1">
        <v>220</v>
      </c>
      <c r="G46" s="6">
        <v>1</v>
      </c>
      <c r="H46" s="1">
        <v>180</v>
      </c>
      <c r="I46" s="1" t="s">
        <v>37</v>
      </c>
      <c r="J46" s="1">
        <v>700</v>
      </c>
      <c r="K46" s="1">
        <f t="shared" si="23"/>
        <v>0</v>
      </c>
      <c r="L46" s="1"/>
      <c r="M46" s="1"/>
      <c r="N46" s="1">
        <v>360</v>
      </c>
      <c r="O46" s="1">
        <v>720</v>
      </c>
      <c r="P46" s="1">
        <f t="shared" si="24"/>
        <v>140</v>
      </c>
      <c r="Q46" s="5">
        <f>15*P46-O46-N46-F46</f>
        <v>800</v>
      </c>
      <c r="R46" s="5">
        <f t="shared" ref="R46" si="30">AD46*AE46</f>
        <v>780</v>
      </c>
      <c r="S46" s="5"/>
      <c r="T46" s="1"/>
      <c r="U46" s="1">
        <f t="shared" si="6"/>
        <v>14.857142857142858</v>
      </c>
      <c r="V46" s="1">
        <f t="shared" si="7"/>
        <v>9.2857142857142865</v>
      </c>
      <c r="W46" s="1">
        <v>142</v>
      </c>
      <c r="X46" s="1">
        <v>125</v>
      </c>
      <c r="Y46" s="1">
        <v>122</v>
      </c>
      <c r="Z46" s="1">
        <v>120</v>
      </c>
      <c r="AA46" s="1">
        <v>139</v>
      </c>
      <c r="AB46" s="1"/>
      <c r="AC46" s="1">
        <f t="shared" si="25"/>
        <v>800</v>
      </c>
      <c r="AD46" s="6">
        <v>5</v>
      </c>
      <c r="AE46" s="10">
        <f t="shared" ref="AE46" si="31">MROUND(Q46,AD46*AG46)/AD46</f>
        <v>156</v>
      </c>
      <c r="AF46" s="1">
        <f t="shared" ref="AF46" si="32">AE46*AD46*G46</f>
        <v>780</v>
      </c>
      <c r="AG46" s="1">
        <f>VLOOKUP(A46,[1]Sheet!$A:$AI,34,0)</f>
        <v>12</v>
      </c>
      <c r="AH46" s="1">
        <f>VLOOKUP(A46,[1]Sheet!$A:$AI,35,0)</f>
        <v>144</v>
      </c>
      <c r="AI46" s="1">
        <f>AE46/AH46</f>
        <v>1.0833333333333333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32" t="s">
        <v>89</v>
      </c>
      <c r="B47" s="19" t="s">
        <v>34</v>
      </c>
      <c r="C47" s="19">
        <v>1223</v>
      </c>
      <c r="D47" s="19">
        <v>384</v>
      </c>
      <c r="E47" s="19">
        <v>948</v>
      </c>
      <c r="F47" s="19">
        <v>409</v>
      </c>
      <c r="G47" s="20">
        <v>0</v>
      </c>
      <c r="H47" s="19">
        <v>180</v>
      </c>
      <c r="I47" s="19" t="s">
        <v>49</v>
      </c>
      <c r="J47" s="19">
        <v>952</v>
      </c>
      <c r="K47" s="19">
        <f t="shared" si="23"/>
        <v>-4</v>
      </c>
      <c r="L47" s="19"/>
      <c r="M47" s="19"/>
      <c r="N47" s="19">
        <v>768</v>
      </c>
      <c r="O47" s="19">
        <v>672</v>
      </c>
      <c r="P47" s="19">
        <f t="shared" si="24"/>
        <v>189.6</v>
      </c>
      <c r="Q47" s="21"/>
      <c r="R47" s="21"/>
      <c r="S47" s="21"/>
      <c r="T47" s="19"/>
      <c r="U47" s="19">
        <f t="shared" si="6"/>
        <v>9.7521097046413505</v>
      </c>
      <c r="V47" s="19">
        <f t="shared" si="7"/>
        <v>9.7521097046413505</v>
      </c>
      <c r="W47" s="19">
        <v>197</v>
      </c>
      <c r="X47" s="19">
        <v>181.2</v>
      </c>
      <c r="Y47" s="19">
        <v>179.6</v>
      </c>
      <c r="Z47" s="19">
        <v>180.6</v>
      </c>
      <c r="AA47" s="19">
        <v>166</v>
      </c>
      <c r="AB47" s="19" t="s">
        <v>92</v>
      </c>
      <c r="AC47" s="19">
        <f t="shared" si="25"/>
        <v>0</v>
      </c>
      <c r="AD47" s="20">
        <v>0</v>
      </c>
      <c r="AE47" s="22"/>
      <c r="AF47" s="19"/>
      <c r="AG47" s="19"/>
      <c r="AH47" s="19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9" t="s">
        <v>90</v>
      </c>
      <c r="B48" s="19" t="s">
        <v>34</v>
      </c>
      <c r="C48" s="19">
        <v>105</v>
      </c>
      <c r="D48" s="19">
        <v>192</v>
      </c>
      <c r="E48" s="19">
        <v>151</v>
      </c>
      <c r="F48" s="19">
        <v>99</v>
      </c>
      <c r="G48" s="20">
        <v>0</v>
      </c>
      <c r="H48" s="19">
        <v>180</v>
      </c>
      <c r="I48" s="19" t="s">
        <v>49</v>
      </c>
      <c r="J48" s="19">
        <v>154</v>
      </c>
      <c r="K48" s="19">
        <f t="shared" si="23"/>
        <v>-3</v>
      </c>
      <c r="L48" s="19"/>
      <c r="M48" s="19"/>
      <c r="N48" s="19">
        <v>384</v>
      </c>
      <c r="O48" s="19"/>
      <c r="P48" s="19">
        <f t="shared" si="24"/>
        <v>30.2</v>
      </c>
      <c r="Q48" s="21"/>
      <c r="R48" s="21"/>
      <c r="S48" s="21"/>
      <c r="T48" s="19"/>
      <c r="U48" s="19">
        <f t="shared" si="6"/>
        <v>15.993377483443709</v>
      </c>
      <c r="V48" s="19">
        <f t="shared" si="7"/>
        <v>15.993377483443709</v>
      </c>
      <c r="W48" s="19">
        <v>52</v>
      </c>
      <c r="X48" s="19">
        <v>35</v>
      </c>
      <c r="Y48" s="19">
        <v>23</v>
      </c>
      <c r="Z48" s="19">
        <v>24.4</v>
      </c>
      <c r="AA48" s="19">
        <v>28.4</v>
      </c>
      <c r="AB48" s="19" t="s">
        <v>92</v>
      </c>
      <c r="AC48" s="19">
        <f t="shared" si="25"/>
        <v>0</v>
      </c>
      <c r="AD48" s="20">
        <v>0</v>
      </c>
      <c r="AE48" s="22"/>
      <c r="AF48" s="19"/>
      <c r="AG48" s="19"/>
      <c r="AH48" s="19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9" t="s">
        <v>91</v>
      </c>
      <c r="B49" s="19" t="s">
        <v>34</v>
      </c>
      <c r="C49" s="19">
        <v>142</v>
      </c>
      <c r="D49" s="19"/>
      <c r="E49" s="19">
        <v>71</v>
      </c>
      <c r="F49" s="19">
        <v>54</v>
      </c>
      <c r="G49" s="20">
        <v>0</v>
      </c>
      <c r="H49" s="19">
        <v>180</v>
      </c>
      <c r="I49" s="19" t="s">
        <v>49</v>
      </c>
      <c r="J49" s="19">
        <v>71</v>
      </c>
      <c r="K49" s="19">
        <f t="shared" si="23"/>
        <v>0</v>
      </c>
      <c r="L49" s="19"/>
      <c r="M49" s="19"/>
      <c r="N49" s="19"/>
      <c r="O49" s="19"/>
      <c r="P49" s="19">
        <f t="shared" si="24"/>
        <v>14.2</v>
      </c>
      <c r="Q49" s="21"/>
      <c r="R49" s="21"/>
      <c r="S49" s="21"/>
      <c r="T49" s="19"/>
      <c r="U49" s="19">
        <f t="shared" si="6"/>
        <v>3.802816901408451</v>
      </c>
      <c r="V49" s="19">
        <f t="shared" si="7"/>
        <v>3.802816901408451</v>
      </c>
      <c r="W49" s="19">
        <v>11</v>
      </c>
      <c r="X49" s="19">
        <v>12.6</v>
      </c>
      <c r="Y49" s="19">
        <v>11.8</v>
      </c>
      <c r="Z49" s="19">
        <v>11.6</v>
      </c>
      <c r="AA49" s="19">
        <v>7.6</v>
      </c>
      <c r="AB49" s="19" t="s">
        <v>92</v>
      </c>
      <c r="AC49" s="19">
        <f t="shared" si="25"/>
        <v>0</v>
      </c>
      <c r="AD49" s="20">
        <v>0</v>
      </c>
      <c r="AE49" s="22"/>
      <c r="AF49" s="19"/>
      <c r="AG49" s="19"/>
      <c r="AH49" s="19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34</v>
      </c>
      <c r="C50" s="1">
        <v>575</v>
      </c>
      <c r="D50" s="1"/>
      <c r="E50" s="1">
        <v>374</v>
      </c>
      <c r="F50" s="1">
        <v>133</v>
      </c>
      <c r="G50" s="6">
        <v>0.7</v>
      </c>
      <c r="H50" s="1">
        <v>180</v>
      </c>
      <c r="I50" s="1" t="s">
        <v>94</v>
      </c>
      <c r="J50" s="1">
        <v>374</v>
      </c>
      <c r="K50" s="1">
        <f t="shared" si="23"/>
        <v>0</v>
      </c>
      <c r="L50" s="1"/>
      <c r="M50" s="1"/>
      <c r="N50" s="1">
        <v>120</v>
      </c>
      <c r="O50" s="1"/>
      <c r="P50" s="1">
        <f t="shared" si="24"/>
        <v>74.8</v>
      </c>
      <c r="Q50" s="5">
        <f>15*P50-O50-N50-F50</f>
        <v>869</v>
      </c>
      <c r="R50" s="5">
        <f t="shared" ref="R50:R59" si="33">AD50*AE50</f>
        <v>840</v>
      </c>
      <c r="S50" s="5"/>
      <c r="T50" s="1"/>
      <c r="U50" s="1">
        <f t="shared" si="6"/>
        <v>14.612299465240643</v>
      </c>
      <c r="V50" s="1">
        <f t="shared" si="7"/>
        <v>3.3823529411764706</v>
      </c>
      <c r="W50" s="1">
        <v>37.200000000000003</v>
      </c>
      <c r="X50" s="1">
        <v>22.8</v>
      </c>
      <c r="Y50" s="1">
        <v>45.4</v>
      </c>
      <c r="Z50" s="1">
        <v>48.4</v>
      </c>
      <c r="AA50" s="1">
        <v>34.4</v>
      </c>
      <c r="AB50" s="1"/>
      <c r="AC50" s="1">
        <f t="shared" si="25"/>
        <v>608.29999999999995</v>
      </c>
      <c r="AD50" s="6">
        <v>10</v>
      </c>
      <c r="AE50" s="10">
        <f t="shared" ref="AE50:AE59" si="34">MROUND(Q50,AD50*AG50)/AD50</f>
        <v>84</v>
      </c>
      <c r="AF50" s="1">
        <f t="shared" ref="AF50:AF59" si="35">AE50*AD50*G50</f>
        <v>588</v>
      </c>
      <c r="AG50" s="1">
        <f>VLOOKUP(A50,[1]Sheet!$A:$AI,34,0)</f>
        <v>12</v>
      </c>
      <c r="AH50" s="1">
        <f>VLOOKUP(A50,[1]Sheet!$A:$AI,35,0)</f>
        <v>84</v>
      </c>
      <c r="AI50" s="1">
        <f t="shared" ref="AI50:AI59" si="36">AE50/AH50</f>
        <v>1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34</v>
      </c>
      <c r="C51" s="1">
        <v>101</v>
      </c>
      <c r="D51" s="1">
        <v>72</v>
      </c>
      <c r="E51" s="1">
        <v>32</v>
      </c>
      <c r="F51" s="1">
        <v>113</v>
      </c>
      <c r="G51" s="6">
        <v>1</v>
      </c>
      <c r="H51" s="1">
        <v>180</v>
      </c>
      <c r="I51" s="1" t="s">
        <v>57</v>
      </c>
      <c r="J51" s="1">
        <v>30</v>
      </c>
      <c r="K51" s="1">
        <f t="shared" si="23"/>
        <v>2</v>
      </c>
      <c r="L51" s="1"/>
      <c r="M51" s="1"/>
      <c r="N51" s="1">
        <v>0</v>
      </c>
      <c r="O51" s="1"/>
      <c r="P51" s="1">
        <f t="shared" si="24"/>
        <v>6.4</v>
      </c>
      <c r="Q51" s="5"/>
      <c r="R51" s="5">
        <f t="shared" si="33"/>
        <v>0</v>
      </c>
      <c r="S51" s="5"/>
      <c r="T51" s="1"/>
      <c r="U51" s="1">
        <f t="shared" si="6"/>
        <v>17.65625</v>
      </c>
      <c r="V51" s="1">
        <f t="shared" si="7"/>
        <v>17.65625</v>
      </c>
      <c r="W51" s="1">
        <v>9.6</v>
      </c>
      <c r="X51" s="1">
        <v>10.4</v>
      </c>
      <c r="Y51" s="1">
        <v>11</v>
      </c>
      <c r="Z51" s="1">
        <v>13.2</v>
      </c>
      <c r="AA51" s="1">
        <v>7.8</v>
      </c>
      <c r="AB51" s="1"/>
      <c r="AC51" s="1">
        <f t="shared" si="25"/>
        <v>0</v>
      </c>
      <c r="AD51" s="6">
        <v>6</v>
      </c>
      <c r="AE51" s="10">
        <f t="shared" si="34"/>
        <v>0</v>
      </c>
      <c r="AF51" s="1">
        <f t="shared" si="35"/>
        <v>0</v>
      </c>
      <c r="AG51" s="1">
        <f>VLOOKUP(A51,[1]Sheet!$A:$AI,34,0)</f>
        <v>12</v>
      </c>
      <c r="AH51" s="1">
        <f>VLOOKUP(A51,[1]Sheet!$A:$AI,35,0)</f>
        <v>84</v>
      </c>
      <c r="AI51" s="1">
        <f t="shared" si="36"/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34</v>
      </c>
      <c r="C52" s="1">
        <v>129</v>
      </c>
      <c r="D52" s="1"/>
      <c r="E52" s="1">
        <v>32</v>
      </c>
      <c r="F52" s="1">
        <v>82</v>
      </c>
      <c r="G52" s="6">
        <v>0.7</v>
      </c>
      <c r="H52" s="1">
        <v>180</v>
      </c>
      <c r="I52" s="1" t="s">
        <v>37</v>
      </c>
      <c r="J52" s="1">
        <v>32</v>
      </c>
      <c r="K52" s="1">
        <f t="shared" si="23"/>
        <v>0</v>
      </c>
      <c r="L52" s="1"/>
      <c r="M52" s="1"/>
      <c r="N52" s="1">
        <v>0</v>
      </c>
      <c r="O52" s="1"/>
      <c r="P52" s="1">
        <f t="shared" si="24"/>
        <v>6.4</v>
      </c>
      <c r="Q52" s="5"/>
      <c r="R52" s="5">
        <f t="shared" si="33"/>
        <v>0</v>
      </c>
      <c r="S52" s="5"/>
      <c r="T52" s="1"/>
      <c r="U52" s="1">
        <f t="shared" si="6"/>
        <v>12.8125</v>
      </c>
      <c r="V52" s="1">
        <f t="shared" si="7"/>
        <v>12.8125</v>
      </c>
      <c r="W52" s="1">
        <v>7.4</v>
      </c>
      <c r="X52" s="1">
        <v>9.8000000000000007</v>
      </c>
      <c r="Y52" s="1">
        <v>11</v>
      </c>
      <c r="Z52" s="1">
        <v>14.4</v>
      </c>
      <c r="AA52" s="1">
        <v>13.2</v>
      </c>
      <c r="AB52" s="1" t="s">
        <v>42</v>
      </c>
      <c r="AC52" s="1">
        <f t="shared" si="25"/>
        <v>0</v>
      </c>
      <c r="AD52" s="6">
        <v>8</v>
      </c>
      <c r="AE52" s="10">
        <f t="shared" si="34"/>
        <v>0</v>
      </c>
      <c r="AF52" s="1">
        <f t="shared" si="35"/>
        <v>0</v>
      </c>
      <c r="AG52" s="1">
        <f>VLOOKUP(A52,[1]Sheet!$A:$AI,34,0)</f>
        <v>12</v>
      </c>
      <c r="AH52" s="1">
        <f>VLOOKUP(A52,[1]Sheet!$A:$AI,35,0)</f>
        <v>84</v>
      </c>
      <c r="AI52" s="1">
        <f t="shared" si="36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34</v>
      </c>
      <c r="C53" s="1">
        <v>69</v>
      </c>
      <c r="D53" s="1"/>
      <c r="E53" s="1">
        <v>23</v>
      </c>
      <c r="F53" s="1">
        <v>44</v>
      </c>
      <c r="G53" s="6">
        <v>0.7</v>
      </c>
      <c r="H53" s="1">
        <v>180</v>
      </c>
      <c r="I53" s="1" t="s">
        <v>37</v>
      </c>
      <c r="J53" s="1">
        <v>23</v>
      </c>
      <c r="K53" s="1">
        <f t="shared" si="23"/>
        <v>0</v>
      </c>
      <c r="L53" s="1"/>
      <c r="M53" s="1"/>
      <c r="N53" s="1">
        <v>0</v>
      </c>
      <c r="O53" s="1"/>
      <c r="P53" s="1">
        <f t="shared" si="24"/>
        <v>4.5999999999999996</v>
      </c>
      <c r="Q53" s="5">
        <f>20*P53-O53-N53-F53</f>
        <v>48</v>
      </c>
      <c r="R53" s="5">
        <f t="shared" si="33"/>
        <v>96</v>
      </c>
      <c r="S53" s="5"/>
      <c r="T53" s="1"/>
      <c r="U53" s="33">
        <f t="shared" si="6"/>
        <v>30.434782608695656</v>
      </c>
      <c r="V53" s="1">
        <f t="shared" si="7"/>
        <v>9.5652173913043494</v>
      </c>
      <c r="W53" s="1">
        <v>3</v>
      </c>
      <c r="X53" s="1">
        <v>3</v>
      </c>
      <c r="Y53" s="1">
        <v>5.6</v>
      </c>
      <c r="Z53" s="1">
        <v>4</v>
      </c>
      <c r="AA53" s="1">
        <v>9</v>
      </c>
      <c r="AB53" s="1" t="s">
        <v>42</v>
      </c>
      <c r="AC53" s="1">
        <f t="shared" si="25"/>
        <v>33.599999999999994</v>
      </c>
      <c r="AD53" s="6">
        <v>8</v>
      </c>
      <c r="AE53" s="10">
        <f t="shared" si="34"/>
        <v>12</v>
      </c>
      <c r="AF53" s="1">
        <f t="shared" si="35"/>
        <v>67.199999999999989</v>
      </c>
      <c r="AG53" s="1">
        <f>VLOOKUP(A53,[1]Sheet!$A:$AI,34,0)</f>
        <v>12</v>
      </c>
      <c r="AH53" s="1">
        <f>VLOOKUP(A53,[1]Sheet!$A:$AI,35,0)</f>
        <v>84</v>
      </c>
      <c r="AI53" s="1">
        <f t="shared" si="36"/>
        <v>0.14285714285714285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34</v>
      </c>
      <c r="C54" s="1">
        <v>92</v>
      </c>
      <c r="D54" s="1"/>
      <c r="E54" s="1">
        <v>7</v>
      </c>
      <c r="F54" s="1">
        <v>80</v>
      </c>
      <c r="G54" s="6">
        <v>0.7</v>
      </c>
      <c r="H54" s="1">
        <v>180</v>
      </c>
      <c r="I54" s="1" t="s">
        <v>37</v>
      </c>
      <c r="J54" s="1">
        <v>7</v>
      </c>
      <c r="K54" s="1">
        <f t="shared" si="23"/>
        <v>0</v>
      </c>
      <c r="L54" s="1"/>
      <c r="M54" s="1"/>
      <c r="N54" s="1">
        <v>0</v>
      </c>
      <c r="O54" s="1"/>
      <c r="P54" s="1">
        <f t="shared" si="24"/>
        <v>1.4</v>
      </c>
      <c r="Q54" s="5"/>
      <c r="R54" s="5">
        <f t="shared" si="33"/>
        <v>0</v>
      </c>
      <c r="S54" s="5"/>
      <c r="T54" s="1"/>
      <c r="U54" s="1">
        <f t="shared" si="6"/>
        <v>57.142857142857146</v>
      </c>
      <c r="V54" s="1">
        <f t="shared" si="7"/>
        <v>57.142857142857146</v>
      </c>
      <c r="W54" s="1">
        <v>3.4</v>
      </c>
      <c r="X54" s="1">
        <v>3.4</v>
      </c>
      <c r="Y54" s="1">
        <v>7.6</v>
      </c>
      <c r="Z54" s="1">
        <v>8.6</v>
      </c>
      <c r="AA54" s="1">
        <v>5.4</v>
      </c>
      <c r="AB54" s="31" t="s">
        <v>129</v>
      </c>
      <c r="AC54" s="1">
        <f t="shared" si="25"/>
        <v>0</v>
      </c>
      <c r="AD54" s="6">
        <v>8</v>
      </c>
      <c r="AE54" s="10">
        <f t="shared" si="34"/>
        <v>0</v>
      </c>
      <c r="AF54" s="1">
        <f t="shared" si="35"/>
        <v>0</v>
      </c>
      <c r="AG54" s="1">
        <f>VLOOKUP(A54,[1]Sheet!$A:$AI,34,0)</f>
        <v>12</v>
      </c>
      <c r="AH54" s="1">
        <f>VLOOKUP(A54,[1]Sheet!$A:$AI,35,0)</f>
        <v>84</v>
      </c>
      <c r="AI54" s="1">
        <f t="shared" si="36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99</v>
      </c>
      <c r="B55" s="1" t="s">
        <v>34</v>
      </c>
      <c r="C55" s="1">
        <v>543</v>
      </c>
      <c r="D55" s="1"/>
      <c r="E55" s="1">
        <v>392</v>
      </c>
      <c r="F55" s="1">
        <v>5</v>
      </c>
      <c r="G55" s="6">
        <v>0.7</v>
      </c>
      <c r="H55" s="1">
        <v>180</v>
      </c>
      <c r="I55" s="1" t="s">
        <v>37</v>
      </c>
      <c r="J55" s="1">
        <v>408</v>
      </c>
      <c r="K55" s="1">
        <f t="shared" si="23"/>
        <v>-16</v>
      </c>
      <c r="L55" s="1"/>
      <c r="M55" s="1"/>
      <c r="N55" s="1">
        <v>960</v>
      </c>
      <c r="O55" s="1"/>
      <c r="P55" s="1">
        <f t="shared" si="24"/>
        <v>78.400000000000006</v>
      </c>
      <c r="Q55" s="5">
        <f>15*P55-O55-N55-F55</f>
        <v>211</v>
      </c>
      <c r="R55" s="5">
        <f t="shared" si="33"/>
        <v>192</v>
      </c>
      <c r="S55" s="5"/>
      <c r="T55" s="1"/>
      <c r="U55" s="1">
        <f t="shared" si="6"/>
        <v>14.757653061224488</v>
      </c>
      <c r="V55" s="1">
        <f t="shared" si="7"/>
        <v>12.308673469387754</v>
      </c>
      <c r="W55" s="1">
        <v>96</v>
      </c>
      <c r="X55" s="1">
        <v>63.8</v>
      </c>
      <c r="Y55" s="1">
        <v>72.8</v>
      </c>
      <c r="Z55" s="1">
        <v>67.8</v>
      </c>
      <c r="AA55" s="1">
        <v>65.599999999999994</v>
      </c>
      <c r="AB55" s="1"/>
      <c r="AC55" s="1">
        <f t="shared" si="25"/>
        <v>147.69999999999999</v>
      </c>
      <c r="AD55" s="6">
        <v>8</v>
      </c>
      <c r="AE55" s="10">
        <f t="shared" si="34"/>
        <v>24</v>
      </c>
      <c r="AF55" s="1">
        <f t="shared" si="35"/>
        <v>134.39999999999998</v>
      </c>
      <c r="AG55" s="1">
        <f>VLOOKUP(A55,[1]Sheet!$A:$AI,34,0)</f>
        <v>12</v>
      </c>
      <c r="AH55" s="1">
        <f>VLOOKUP(A55,[1]Sheet!$A:$AI,35,0)</f>
        <v>84</v>
      </c>
      <c r="AI55" s="1">
        <f t="shared" si="36"/>
        <v>0.2857142857142857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100</v>
      </c>
      <c r="B56" s="1" t="s">
        <v>34</v>
      </c>
      <c r="C56" s="1">
        <v>140</v>
      </c>
      <c r="D56" s="1"/>
      <c r="E56" s="1">
        <v>60</v>
      </c>
      <c r="F56" s="1">
        <v>64</v>
      </c>
      <c r="G56" s="6">
        <v>0.9</v>
      </c>
      <c r="H56" s="1">
        <v>180</v>
      </c>
      <c r="I56" s="1" t="s">
        <v>37</v>
      </c>
      <c r="J56" s="1">
        <v>60</v>
      </c>
      <c r="K56" s="1">
        <f t="shared" si="23"/>
        <v>0</v>
      </c>
      <c r="L56" s="1"/>
      <c r="M56" s="1"/>
      <c r="N56" s="1">
        <v>192</v>
      </c>
      <c r="O56" s="1"/>
      <c r="P56" s="1">
        <f t="shared" si="24"/>
        <v>12</v>
      </c>
      <c r="Q56" s="5"/>
      <c r="R56" s="5">
        <f t="shared" si="33"/>
        <v>0</v>
      </c>
      <c r="S56" s="5"/>
      <c r="T56" s="1"/>
      <c r="U56" s="1">
        <f t="shared" si="6"/>
        <v>21.333333333333332</v>
      </c>
      <c r="V56" s="1">
        <f t="shared" si="7"/>
        <v>21.333333333333332</v>
      </c>
      <c r="W56" s="1">
        <v>19.8</v>
      </c>
      <c r="X56" s="1">
        <v>3.6</v>
      </c>
      <c r="Y56" s="1">
        <v>12.2</v>
      </c>
      <c r="Z56" s="1">
        <v>6.8</v>
      </c>
      <c r="AA56" s="1">
        <v>13.6</v>
      </c>
      <c r="AB56" s="1"/>
      <c r="AC56" s="1">
        <f t="shared" si="25"/>
        <v>0</v>
      </c>
      <c r="AD56" s="6">
        <v>8</v>
      </c>
      <c r="AE56" s="10">
        <f t="shared" si="34"/>
        <v>0</v>
      </c>
      <c r="AF56" s="1">
        <f t="shared" si="35"/>
        <v>0</v>
      </c>
      <c r="AG56" s="1">
        <f>VLOOKUP(A56,[1]Sheet!$A:$AI,34,0)</f>
        <v>12</v>
      </c>
      <c r="AH56" s="1">
        <f>VLOOKUP(A56,[1]Sheet!$A:$AI,35,0)</f>
        <v>84</v>
      </c>
      <c r="AI56" s="1">
        <f t="shared" si="36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5" t="s">
        <v>101</v>
      </c>
      <c r="B57" s="1" t="s">
        <v>34</v>
      </c>
      <c r="C57" s="1">
        <v>85</v>
      </c>
      <c r="D57" s="1">
        <v>2</v>
      </c>
      <c r="E57" s="1">
        <v>58</v>
      </c>
      <c r="F57" s="1">
        <v>25</v>
      </c>
      <c r="G57" s="6">
        <v>0.9</v>
      </c>
      <c r="H57" s="1">
        <v>180</v>
      </c>
      <c r="I57" s="1" t="s">
        <v>37</v>
      </c>
      <c r="J57" s="1">
        <v>58</v>
      </c>
      <c r="K57" s="1">
        <f t="shared" si="23"/>
        <v>0</v>
      </c>
      <c r="L57" s="1"/>
      <c r="M57" s="1"/>
      <c r="N57" s="1">
        <v>192</v>
      </c>
      <c r="O57" s="1"/>
      <c r="P57" s="1">
        <f t="shared" si="24"/>
        <v>11.6</v>
      </c>
      <c r="Q57" s="5"/>
      <c r="R57" s="5">
        <f t="shared" si="33"/>
        <v>0</v>
      </c>
      <c r="S57" s="5"/>
      <c r="T57" s="1"/>
      <c r="U57" s="1">
        <f t="shared" si="6"/>
        <v>18.706896551724139</v>
      </c>
      <c r="V57" s="1">
        <f t="shared" si="7"/>
        <v>18.706896551724139</v>
      </c>
      <c r="W57" s="1">
        <v>17.399999999999999</v>
      </c>
      <c r="X57" s="1">
        <v>9.8000000000000007</v>
      </c>
      <c r="Y57" s="1">
        <v>7.8</v>
      </c>
      <c r="Z57" s="1">
        <v>7.6</v>
      </c>
      <c r="AA57" s="1">
        <v>18.399999999999999</v>
      </c>
      <c r="AB57" s="1"/>
      <c r="AC57" s="1">
        <f t="shared" si="25"/>
        <v>0</v>
      </c>
      <c r="AD57" s="6">
        <v>8</v>
      </c>
      <c r="AE57" s="10">
        <f t="shared" si="34"/>
        <v>0</v>
      </c>
      <c r="AF57" s="1">
        <f t="shared" si="35"/>
        <v>0</v>
      </c>
      <c r="AG57" s="1">
        <f>VLOOKUP(A57,[1]Sheet!$A:$AI,34,0)</f>
        <v>12</v>
      </c>
      <c r="AH57" s="1">
        <f>VLOOKUP(A57,[1]Sheet!$A:$AI,35,0)</f>
        <v>84</v>
      </c>
      <c r="AI57" s="1">
        <f t="shared" si="36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102</v>
      </c>
      <c r="B58" s="1" t="s">
        <v>36</v>
      </c>
      <c r="C58" s="1">
        <v>1220</v>
      </c>
      <c r="D58" s="1">
        <v>320</v>
      </c>
      <c r="E58" s="1">
        <v>865</v>
      </c>
      <c r="F58" s="1">
        <v>445</v>
      </c>
      <c r="G58" s="6">
        <v>1</v>
      </c>
      <c r="H58" s="1">
        <v>180</v>
      </c>
      <c r="I58" s="1" t="s">
        <v>37</v>
      </c>
      <c r="J58" s="1">
        <v>865</v>
      </c>
      <c r="K58" s="1">
        <f t="shared" si="23"/>
        <v>0</v>
      </c>
      <c r="L58" s="1"/>
      <c r="M58" s="1"/>
      <c r="N58" s="1">
        <v>420</v>
      </c>
      <c r="O58" s="1">
        <v>720</v>
      </c>
      <c r="P58" s="1">
        <f t="shared" si="24"/>
        <v>173</v>
      </c>
      <c r="Q58" s="5">
        <f>15*P58-O58-N58-F58</f>
        <v>1010</v>
      </c>
      <c r="R58" s="5">
        <f t="shared" si="33"/>
        <v>1020</v>
      </c>
      <c r="S58" s="5"/>
      <c r="T58" s="1"/>
      <c r="U58" s="1">
        <f t="shared" si="6"/>
        <v>15.057803468208093</v>
      </c>
      <c r="V58" s="1">
        <f t="shared" si="7"/>
        <v>9.1618497109826595</v>
      </c>
      <c r="W58" s="1">
        <v>172</v>
      </c>
      <c r="X58" s="1">
        <v>167</v>
      </c>
      <c r="Y58" s="1">
        <v>166</v>
      </c>
      <c r="Z58" s="1">
        <v>156</v>
      </c>
      <c r="AA58" s="1">
        <v>176</v>
      </c>
      <c r="AB58" s="1"/>
      <c r="AC58" s="1">
        <f t="shared" si="25"/>
        <v>1010</v>
      </c>
      <c r="AD58" s="6">
        <v>5</v>
      </c>
      <c r="AE58" s="10">
        <f t="shared" si="34"/>
        <v>204</v>
      </c>
      <c r="AF58" s="1">
        <f t="shared" si="35"/>
        <v>1020</v>
      </c>
      <c r="AG58" s="1">
        <f>VLOOKUP(A58,[1]Sheet!$A:$AI,34,0)</f>
        <v>12</v>
      </c>
      <c r="AH58" s="1">
        <f>VLOOKUP(A58,[1]Sheet!$A:$AI,35,0)</f>
        <v>144</v>
      </c>
      <c r="AI58" s="1">
        <f t="shared" si="36"/>
        <v>1.4166666666666667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34</v>
      </c>
      <c r="C59" s="1">
        <v>218</v>
      </c>
      <c r="D59" s="1"/>
      <c r="E59" s="1">
        <v>131</v>
      </c>
      <c r="F59" s="1">
        <v>1</v>
      </c>
      <c r="G59" s="6">
        <v>1</v>
      </c>
      <c r="H59" s="1">
        <v>180</v>
      </c>
      <c r="I59" s="1" t="s">
        <v>37</v>
      </c>
      <c r="J59" s="1">
        <v>161</v>
      </c>
      <c r="K59" s="1">
        <f t="shared" si="23"/>
        <v>-30</v>
      </c>
      <c r="L59" s="1"/>
      <c r="M59" s="1"/>
      <c r="N59" s="1">
        <v>420</v>
      </c>
      <c r="O59" s="1"/>
      <c r="P59" s="1">
        <f t="shared" si="24"/>
        <v>26.2</v>
      </c>
      <c r="Q59" s="5"/>
      <c r="R59" s="5">
        <f t="shared" si="33"/>
        <v>0</v>
      </c>
      <c r="S59" s="5"/>
      <c r="T59" s="1"/>
      <c r="U59" s="1">
        <f t="shared" si="6"/>
        <v>16.068702290076335</v>
      </c>
      <c r="V59" s="1">
        <f t="shared" si="7"/>
        <v>16.068702290076335</v>
      </c>
      <c r="W59" s="1">
        <v>41.4</v>
      </c>
      <c r="X59" s="1">
        <v>24.6</v>
      </c>
      <c r="Y59" s="1">
        <v>27.4</v>
      </c>
      <c r="Z59" s="1">
        <v>24.2</v>
      </c>
      <c r="AA59" s="1">
        <v>38.200000000000003</v>
      </c>
      <c r="AB59" s="1"/>
      <c r="AC59" s="1">
        <f t="shared" si="25"/>
        <v>0</v>
      </c>
      <c r="AD59" s="6">
        <v>5</v>
      </c>
      <c r="AE59" s="10">
        <f t="shared" si="34"/>
        <v>0</v>
      </c>
      <c r="AF59" s="1">
        <f t="shared" si="35"/>
        <v>0</v>
      </c>
      <c r="AG59" s="1">
        <f>VLOOKUP(A59,[1]Sheet!$A:$AI,34,0)</f>
        <v>12</v>
      </c>
      <c r="AH59" s="1">
        <f>VLOOKUP(A59,[1]Sheet!$A:$AI,35,0)</f>
        <v>84</v>
      </c>
      <c r="AI59" s="1">
        <f t="shared" si="36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3" t="s">
        <v>104</v>
      </c>
      <c r="B60" s="23" t="s">
        <v>34</v>
      </c>
      <c r="C60" s="23"/>
      <c r="D60" s="23"/>
      <c r="E60" s="23"/>
      <c r="F60" s="23"/>
      <c r="G60" s="24">
        <v>0</v>
      </c>
      <c r="H60" s="23">
        <v>180</v>
      </c>
      <c r="I60" s="23" t="s">
        <v>37</v>
      </c>
      <c r="J60" s="23"/>
      <c r="K60" s="23">
        <f t="shared" si="23"/>
        <v>0</v>
      </c>
      <c r="L60" s="23"/>
      <c r="M60" s="23"/>
      <c r="N60" s="23"/>
      <c r="O60" s="23"/>
      <c r="P60" s="23">
        <f t="shared" si="24"/>
        <v>0</v>
      </c>
      <c r="Q60" s="25"/>
      <c r="R60" s="25"/>
      <c r="S60" s="25"/>
      <c r="T60" s="23"/>
      <c r="U60" s="23" t="e">
        <f t="shared" si="6"/>
        <v>#DIV/0!</v>
      </c>
      <c r="V60" s="23" t="e">
        <f t="shared" si="7"/>
        <v>#DIV/0!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 t="s">
        <v>63</v>
      </c>
      <c r="AC60" s="23">
        <f t="shared" si="25"/>
        <v>0</v>
      </c>
      <c r="AD60" s="24">
        <v>0</v>
      </c>
      <c r="AE60" s="26"/>
      <c r="AF60" s="23"/>
      <c r="AG60" s="23">
        <f>VLOOKUP(A60,[1]Sheet!$A:$AI,34,0)</f>
        <v>8</v>
      </c>
      <c r="AH60" s="23">
        <f>VLOOKUP(A60,[1]Sheet!$A:$AI,35,0)</f>
        <v>48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3" t="s">
        <v>105</v>
      </c>
      <c r="B61" s="23" t="s">
        <v>34</v>
      </c>
      <c r="C61" s="23"/>
      <c r="D61" s="23"/>
      <c r="E61" s="23"/>
      <c r="F61" s="23"/>
      <c r="G61" s="24">
        <v>0</v>
      </c>
      <c r="H61" s="23">
        <v>180</v>
      </c>
      <c r="I61" s="23" t="s">
        <v>37</v>
      </c>
      <c r="J61" s="23"/>
      <c r="K61" s="23">
        <f t="shared" si="23"/>
        <v>0</v>
      </c>
      <c r="L61" s="23"/>
      <c r="M61" s="23"/>
      <c r="N61" s="23"/>
      <c r="O61" s="23"/>
      <c r="P61" s="23">
        <f t="shared" si="24"/>
        <v>0</v>
      </c>
      <c r="Q61" s="25"/>
      <c r="R61" s="25"/>
      <c r="S61" s="25"/>
      <c r="T61" s="23"/>
      <c r="U61" s="23" t="e">
        <f t="shared" si="6"/>
        <v>#DIV/0!</v>
      </c>
      <c r="V61" s="23" t="e">
        <f t="shared" si="7"/>
        <v>#DIV/0!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 t="s">
        <v>63</v>
      </c>
      <c r="AC61" s="23">
        <f t="shared" si="25"/>
        <v>0</v>
      </c>
      <c r="AD61" s="24">
        <v>0</v>
      </c>
      <c r="AE61" s="26"/>
      <c r="AF61" s="23"/>
      <c r="AG61" s="23">
        <f>VLOOKUP(A61,[1]Sheet!$A:$AI,34,0)</f>
        <v>6</v>
      </c>
      <c r="AH61" s="23">
        <f>VLOOKUP(A61,[1]Sheet!$A:$AI,35,0)</f>
        <v>72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3" t="s">
        <v>106</v>
      </c>
      <c r="B62" s="23" t="s">
        <v>34</v>
      </c>
      <c r="C62" s="23"/>
      <c r="D62" s="23"/>
      <c r="E62" s="23"/>
      <c r="F62" s="23"/>
      <c r="G62" s="24">
        <v>0</v>
      </c>
      <c r="H62" s="23">
        <v>180</v>
      </c>
      <c r="I62" s="23" t="s">
        <v>37</v>
      </c>
      <c r="J62" s="23"/>
      <c r="K62" s="23">
        <f t="shared" si="23"/>
        <v>0</v>
      </c>
      <c r="L62" s="23"/>
      <c r="M62" s="23"/>
      <c r="N62" s="23"/>
      <c r="O62" s="23"/>
      <c r="P62" s="23">
        <f t="shared" si="24"/>
        <v>0</v>
      </c>
      <c r="Q62" s="25"/>
      <c r="R62" s="25"/>
      <c r="S62" s="25"/>
      <c r="T62" s="23"/>
      <c r="U62" s="23" t="e">
        <f t="shared" si="6"/>
        <v>#DIV/0!</v>
      </c>
      <c r="V62" s="23" t="e">
        <f t="shared" si="7"/>
        <v>#DIV/0!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 t="s">
        <v>63</v>
      </c>
      <c r="AC62" s="23">
        <f t="shared" si="25"/>
        <v>0</v>
      </c>
      <c r="AD62" s="24">
        <v>0</v>
      </c>
      <c r="AE62" s="26"/>
      <c r="AF62" s="23"/>
      <c r="AG62" s="23">
        <f>VLOOKUP(A62,[1]Sheet!$A:$AI,34,0)</f>
        <v>6</v>
      </c>
      <c r="AH62" s="23">
        <f>VLOOKUP(A62,[1]Sheet!$A:$AI,35,0)</f>
        <v>72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23" t="s">
        <v>107</v>
      </c>
      <c r="B63" s="23" t="s">
        <v>36</v>
      </c>
      <c r="C63" s="23"/>
      <c r="D63" s="23"/>
      <c r="E63" s="23"/>
      <c r="F63" s="23"/>
      <c r="G63" s="24">
        <v>0</v>
      </c>
      <c r="H63" s="23">
        <v>180</v>
      </c>
      <c r="I63" s="23" t="s">
        <v>37</v>
      </c>
      <c r="J63" s="23"/>
      <c r="K63" s="23">
        <f t="shared" si="23"/>
        <v>0</v>
      </c>
      <c r="L63" s="23"/>
      <c r="M63" s="23"/>
      <c r="N63" s="23"/>
      <c r="O63" s="23"/>
      <c r="P63" s="23">
        <f t="shared" si="24"/>
        <v>0</v>
      </c>
      <c r="Q63" s="25"/>
      <c r="R63" s="25"/>
      <c r="S63" s="25"/>
      <c r="T63" s="23"/>
      <c r="U63" s="23" t="e">
        <f t="shared" si="6"/>
        <v>#DIV/0!</v>
      </c>
      <c r="V63" s="23" t="e">
        <f t="shared" si="7"/>
        <v>#DIV/0!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 t="s">
        <v>63</v>
      </c>
      <c r="AC63" s="23">
        <f t="shared" si="25"/>
        <v>0</v>
      </c>
      <c r="AD63" s="24">
        <v>0</v>
      </c>
      <c r="AE63" s="26"/>
      <c r="AF63" s="23"/>
      <c r="AG63" s="23">
        <f>VLOOKUP(A63,[1]Sheet!$A:$AI,34,0)</f>
        <v>14</v>
      </c>
      <c r="AH63" s="23">
        <f>VLOOKUP(A63,[1]Sheet!$A:$AI,35,0)</f>
        <v>126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9" t="s">
        <v>108</v>
      </c>
      <c r="B64" s="1" t="s">
        <v>34</v>
      </c>
      <c r="C64" s="1"/>
      <c r="D64" s="1"/>
      <c r="E64" s="1"/>
      <c r="F64" s="1"/>
      <c r="G64" s="6">
        <v>0.2</v>
      </c>
      <c r="H64" s="1">
        <v>180</v>
      </c>
      <c r="I64" s="1" t="s">
        <v>37</v>
      </c>
      <c r="J64" s="1"/>
      <c r="K64" s="1">
        <f t="shared" si="23"/>
        <v>0</v>
      </c>
      <c r="L64" s="1"/>
      <c r="M64" s="1"/>
      <c r="N64" s="1">
        <v>168</v>
      </c>
      <c r="O64" s="1"/>
      <c r="P64" s="1">
        <f t="shared" si="24"/>
        <v>0</v>
      </c>
      <c r="Q64" s="5"/>
      <c r="R64" s="5">
        <f t="shared" ref="R64:R69" si="37">AD64*AE64</f>
        <v>0</v>
      </c>
      <c r="S64" s="5"/>
      <c r="T64" s="1"/>
      <c r="U64" s="1" t="e">
        <f t="shared" si="6"/>
        <v>#DIV/0!</v>
      </c>
      <c r="V64" s="1" t="e">
        <f t="shared" si="7"/>
        <v>#DIV/0!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 t="s">
        <v>38</v>
      </c>
      <c r="AC64" s="1">
        <f t="shared" si="25"/>
        <v>0</v>
      </c>
      <c r="AD64" s="6">
        <v>12</v>
      </c>
      <c r="AE64" s="10">
        <f t="shared" ref="AE64:AE69" si="38">MROUND(Q64,AD64*AG64)/AD64</f>
        <v>0</v>
      </c>
      <c r="AF64" s="1">
        <f t="shared" ref="AF64:AF69" si="39">AE64*AD64*G64</f>
        <v>0</v>
      </c>
      <c r="AG64" s="1">
        <f>VLOOKUP(A64,[1]Sheet!$A:$AI,34,0)</f>
        <v>14</v>
      </c>
      <c r="AH64" s="1">
        <f>VLOOKUP(A64,[1]Sheet!$A:$AI,35,0)</f>
        <v>70</v>
      </c>
      <c r="AI64" s="1">
        <f t="shared" ref="AI64:AI69" si="40">AE64/AH64</f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9" t="s">
        <v>109</v>
      </c>
      <c r="B65" s="1" t="s">
        <v>34</v>
      </c>
      <c r="C65" s="1"/>
      <c r="D65" s="1"/>
      <c r="E65" s="1"/>
      <c r="F65" s="1"/>
      <c r="G65" s="6">
        <v>0.2</v>
      </c>
      <c r="H65" s="1">
        <v>180</v>
      </c>
      <c r="I65" s="1" t="s">
        <v>37</v>
      </c>
      <c r="J65" s="1"/>
      <c r="K65" s="1">
        <f t="shared" ref="K65:K79" si="41">E65-J65</f>
        <v>0</v>
      </c>
      <c r="L65" s="1"/>
      <c r="M65" s="1"/>
      <c r="N65" s="1">
        <v>168</v>
      </c>
      <c r="O65" s="1"/>
      <c r="P65" s="1">
        <f t="shared" si="24"/>
        <v>0</v>
      </c>
      <c r="Q65" s="5"/>
      <c r="R65" s="5">
        <f t="shared" si="37"/>
        <v>0</v>
      </c>
      <c r="S65" s="5"/>
      <c r="T65" s="1"/>
      <c r="U65" s="1" t="e">
        <f t="shared" si="6"/>
        <v>#DIV/0!</v>
      </c>
      <c r="V65" s="1" t="e">
        <f t="shared" si="7"/>
        <v>#DIV/0!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 t="s">
        <v>38</v>
      </c>
      <c r="AC65" s="1">
        <f t="shared" si="25"/>
        <v>0</v>
      </c>
      <c r="AD65" s="6">
        <v>12</v>
      </c>
      <c r="AE65" s="10">
        <f t="shared" si="38"/>
        <v>0</v>
      </c>
      <c r="AF65" s="1">
        <f t="shared" si="39"/>
        <v>0</v>
      </c>
      <c r="AG65" s="1">
        <f>VLOOKUP(A65,[1]Sheet!$A:$AI,34,0)</f>
        <v>14</v>
      </c>
      <c r="AH65" s="1">
        <f>VLOOKUP(A65,[1]Sheet!$A:$AI,35,0)</f>
        <v>70</v>
      </c>
      <c r="AI65" s="1">
        <f t="shared" si="40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110</v>
      </c>
      <c r="B66" s="1" t="s">
        <v>34</v>
      </c>
      <c r="C66" s="1">
        <v>876</v>
      </c>
      <c r="D66" s="1"/>
      <c r="E66" s="1">
        <v>604</v>
      </c>
      <c r="F66" s="1">
        <v>167</v>
      </c>
      <c r="G66" s="6">
        <v>0.25</v>
      </c>
      <c r="H66" s="1">
        <v>180</v>
      </c>
      <c r="I66" s="1" t="s">
        <v>37</v>
      </c>
      <c r="J66" s="1">
        <v>601</v>
      </c>
      <c r="K66" s="1">
        <f t="shared" si="41"/>
        <v>3</v>
      </c>
      <c r="L66" s="1"/>
      <c r="M66" s="1"/>
      <c r="N66" s="1">
        <v>840</v>
      </c>
      <c r="O66" s="1"/>
      <c r="P66" s="1">
        <f t="shared" si="24"/>
        <v>120.8</v>
      </c>
      <c r="Q66" s="5">
        <f>15*P66-O66-N66-F66</f>
        <v>805</v>
      </c>
      <c r="R66" s="5">
        <f t="shared" si="37"/>
        <v>840</v>
      </c>
      <c r="S66" s="5"/>
      <c r="T66" s="1"/>
      <c r="U66" s="1">
        <f t="shared" si="6"/>
        <v>15.289735099337749</v>
      </c>
      <c r="V66" s="1">
        <f t="shared" si="7"/>
        <v>8.3360927152317874</v>
      </c>
      <c r="W66" s="1">
        <v>114.6</v>
      </c>
      <c r="X66" s="1">
        <v>68.400000000000006</v>
      </c>
      <c r="Y66" s="1">
        <v>98.8</v>
      </c>
      <c r="Z66" s="1">
        <v>109</v>
      </c>
      <c r="AA66" s="1">
        <v>105</v>
      </c>
      <c r="AB66" s="1"/>
      <c r="AC66" s="1">
        <f t="shared" si="25"/>
        <v>201.25</v>
      </c>
      <c r="AD66" s="6">
        <v>12</v>
      </c>
      <c r="AE66" s="10">
        <f t="shared" si="38"/>
        <v>70</v>
      </c>
      <c r="AF66" s="1">
        <f t="shared" si="39"/>
        <v>210</v>
      </c>
      <c r="AG66" s="1">
        <f>VLOOKUP(A66,[1]Sheet!$A:$AI,34,0)</f>
        <v>14</v>
      </c>
      <c r="AH66" s="1">
        <f>VLOOKUP(A66,[1]Sheet!$A:$AI,35,0)</f>
        <v>70</v>
      </c>
      <c r="AI66" s="1">
        <f t="shared" si="40"/>
        <v>1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34</v>
      </c>
      <c r="C67" s="1">
        <v>884</v>
      </c>
      <c r="D67" s="1">
        <v>336</v>
      </c>
      <c r="E67" s="1">
        <v>296</v>
      </c>
      <c r="F67" s="1">
        <v>812</v>
      </c>
      <c r="G67" s="6">
        <v>0.3</v>
      </c>
      <c r="H67" s="1">
        <v>180</v>
      </c>
      <c r="I67" s="1" t="s">
        <v>37</v>
      </c>
      <c r="J67" s="1">
        <v>294</v>
      </c>
      <c r="K67" s="1">
        <f t="shared" si="41"/>
        <v>2</v>
      </c>
      <c r="L67" s="1"/>
      <c r="M67" s="1"/>
      <c r="N67" s="1">
        <v>0</v>
      </c>
      <c r="O67" s="1"/>
      <c r="P67" s="1">
        <f t="shared" si="24"/>
        <v>59.2</v>
      </c>
      <c r="Q67" s="5">
        <f>16*P67-O67-N67-F67</f>
        <v>135.20000000000005</v>
      </c>
      <c r="R67" s="5">
        <f t="shared" si="37"/>
        <v>168</v>
      </c>
      <c r="S67" s="5"/>
      <c r="T67" s="1"/>
      <c r="U67" s="1">
        <f t="shared" si="6"/>
        <v>16.554054054054053</v>
      </c>
      <c r="V67" s="1">
        <f t="shared" si="7"/>
        <v>13.716216216216216</v>
      </c>
      <c r="W67" s="1">
        <v>72</v>
      </c>
      <c r="X67" s="1">
        <v>99.8</v>
      </c>
      <c r="Y67" s="1">
        <v>98.2</v>
      </c>
      <c r="Z67" s="1">
        <v>99</v>
      </c>
      <c r="AA67" s="1">
        <v>83</v>
      </c>
      <c r="AB67" s="1"/>
      <c r="AC67" s="1">
        <f t="shared" si="25"/>
        <v>40.560000000000009</v>
      </c>
      <c r="AD67" s="6">
        <v>12</v>
      </c>
      <c r="AE67" s="10">
        <f t="shared" si="38"/>
        <v>14</v>
      </c>
      <c r="AF67" s="1">
        <f t="shared" si="39"/>
        <v>50.4</v>
      </c>
      <c r="AG67" s="1">
        <f>VLOOKUP(A67,[1]Sheet!$A:$AI,34,0)</f>
        <v>14</v>
      </c>
      <c r="AH67" s="1">
        <f>VLOOKUP(A67,[1]Sheet!$A:$AI,35,0)</f>
        <v>70</v>
      </c>
      <c r="AI67" s="1">
        <f t="shared" si="40"/>
        <v>0.2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112</v>
      </c>
      <c r="B68" s="1" t="s">
        <v>36</v>
      </c>
      <c r="C68" s="1">
        <v>113.4</v>
      </c>
      <c r="D68" s="1">
        <v>32.4</v>
      </c>
      <c r="E68" s="1">
        <v>86.4</v>
      </c>
      <c r="F68" s="1">
        <v>28.8</v>
      </c>
      <c r="G68" s="6">
        <v>1</v>
      </c>
      <c r="H68" s="1">
        <v>180</v>
      </c>
      <c r="I68" s="1" t="s">
        <v>94</v>
      </c>
      <c r="J68" s="1">
        <v>87.8</v>
      </c>
      <c r="K68" s="1">
        <f t="shared" si="41"/>
        <v>-1.3999999999999915</v>
      </c>
      <c r="L68" s="1"/>
      <c r="M68" s="1"/>
      <c r="N68" s="1">
        <v>97.199999999999989</v>
      </c>
      <c r="O68" s="1"/>
      <c r="P68" s="1">
        <f t="shared" si="24"/>
        <v>17.28</v>
      </c>
      <c r="Q68" s="5">
        <f t="shared" ref="Q68:Q69" si="42">15*P68-O68-N68-F68</f>
        <v>133.20000000000005</v>
      </c>
      <c r="R68" s="5">
        <f t="shared" si="37"/>
        <v>129.6</v>
      </c>
      <c r="S68" s="5"/>
      <c r="T68" s="1"/>
      <c r="U68" s="1">
        <f t="shared" si="6"/>
        <v>14.791666666666664</v>
      </c>
      <c r="V68" s="1">
        <f t="shared" si="7"/>
        <v>7.2916666666666652</v>
      </c>
      <c r="W68" s="1">
        <v>15.12</v>
      </c>
      <c r="X68" s="1">
        <v>13.32</v>
      </c>
      <c r="Y68" s="1">
        <v>2.88</v>
      </c>
      <c r="Z68" s="1">
        <v>23.04</v>
      </c>
      <c r="AA68" s="1">
        <v>18.72</v>
      </c>
      <c r="AB68" s="1"/>
      <c r="AC68" s="1">
        <f t="shared" si="25"/>
        <v>133.20000000000005</v>
      </c>
      <c r="AD68" s="6">
        <v>1.8</v>
      </c>
      <c r="AE68" s="10">
        <f t="shared" si="38"/>
        <v>72</v>
      </c>
      <c r="AF68" s="1">
        <f t="shared" si="39"/>
        <v>129.6</v>
      </c>
      <c r="AG68" s="1">
        <f>VLOOKUP(A68,[1]Sheet!$A:$AI,34,0)</f>
        <v>18</v>
      </c>
      <c r="AH68" s="1">
        <f>VLOOKUP(A68,[1]Sheet!$A:$AI,35,0)</f>
        <v>234</v>
      </c>
      <c r="AI68" s="1">
        <f t="shared" si="40"/>
        <v>0.30769230769230771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113</v>
      </c>
      <c r="B69" s="1" t="s">
        <v>34</v>
      </c>
      <c r="C69" s="1">
        <v>919</v>
      </c>
      <c r="D69" s="1">
        <v>168</v>
      </c>
      <c r="E69" s="1">
        <v>419</v>
      </c>
      <c r="F69" s="1">
        <v>574</v>
      </c>
      <c r="G69" s="6">
        <v>0.3</v>
      </c>
      <c r="H69" s="1">
        <v>180</v>
      </c>
      <c r="I69" s="1" t="s">
        <v>37</v>
      </c>
      <c r="J69" s="1">
        <v>417</v>
      </c>
      <c r="K69" s="1">
        <f t="shared" si="41"/>
        <v>2</v>
      </c>
      <c r="L69" s="1"/>
      <c r="M69" s="1"/>
      <c r="N69" s="1">
        <v>168</v>
      </c>
      <c r="O69" s="1"/>
      <c r="P69" s="1">
        <f t="shared" si="24"/>
        <v>83.8</v>
      </c>
      <c r="Q69" s="5">
        <f t="shared" si="42"/>
        <v>515</v>
      </c>
      <c r="R69" s="5">
        <f t="shared" si="37"/>
        <v>504</v>
      </c>
      <c r="S69" s="5"/>
      <c r="T69" s="1"/>
      <c r="U69" s="1">
        <f t="shared" si="6"/>
        <v>14.86873508353222</v>
      </c>
      <c r="V69" s="1">
        <f t="shared" si="7"/>
        <v>8.8544152744630082</v>
      </c>
      <c r="W69" s="1">
        <v>78.400000000000006</v>
      </c>
      <c r="X69" s="1">
        <v>97</v>
      </c>
      <c r="Y69" s="1">
        <v>109.2</v>
      </c>
      <c r="Z69" s="1">
        <v>93</v>
      </c>
      <c r="AA69" s="1">
        <v>94</v>
      </c>
      <c r="AB69" s="1" t="s">
        <v>42</v>
      </c>
      <c r="AC69" s="1">
        <f t="shared" si="25"/>
        <v>154.5</v>
      </c>
      <c r="AD69" s="6">
        <v>12</v>
      </c>
      <c r="AE69" s="10">
        <f t="shared" si="38"/>
        <v>42</v>
      </c>
      <c r="AF69" s="1">
        <f t="shared" si="39"/>
        <v>151.19999999999999</v>
      </c>
      <c r="AG69" s="1">
        <f>VLOOKUP(A69,[1]Sheet!$A:$AI,34,0)</f>
        <v>14</v>
      </c>
      <c r="AH69" s="1">
        <f>VLOOKUP(A69,[1]Sheet!$A:$AI,35,0)</f>
        <v>70</v>
      </c>
      <c r="AI69" s="1">
        <f t="shared" si="40"/>
        <v>0.6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9" t="s">
        <v>114</v>
      </c>
      <c r="B70" s="19" t="s">
        <v>36</v>
      </c>
      <c r="C70" s="19"/>
      <c r="D70" s="19">
        <v>1.8</v>
      </c>
      <c r="E70" s="19">
        <v>1.8</v>
      </c>
      <c r="F70" s="19"/>
      <c r="G70" s="20">
        <v>0</v>
      </c>
      <c r="H70" s="19" t="e">
        <v>#N/A</v>
      </c>
      <c r="I70" s="19" t="s">
        <v>49</v>
      </c>
      <c r="J70" s="19">
        <v>1.8</v>
      </c>
      <c r="K70" s="19">
        <f t="shared" si="41"/>
        <v>0</v>
      </c>
      <c r="L70" s="19"/>
      <c r="M70" s="19"/>
      <c r="N70" s="19"/>
      <c r="O70" s="19"/>
      <c r="P70" s="19">
        <f t="shared" ref="P70:P79" si="43">E70/5</f>
        <v>0.36</v>
      </c>
      <c r="Q70" s="21"/>
      <c r="R70" s="21"/>
      <c r="S70" s="21"/>
      <c r="T70" s="19"/>
      <c r="U70" s="19">
        <f t="shared" si="6"/>
        <v>0</v>
      </c>
      <c r="V70" s="19">
        <f t="shared" si="7"/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/>
      <c r="AC70" s="19">
        <f t="shared" ref="AC70:AC85" si="44">Q70*G70</f>
        <v>0</v>
      </c>
      <c r="AD70" s="20">
        <v>0</v>
      </c>
      <c r="AE70" s="22"/>
      <c r="AF70" s="19"/>
      <c r="AG70" s="19"/>
      <c r="AH70" s="19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9" t="s">
        <v>115</v>
      </c>
      <c r="B71" s="19" t="s">
        <v>34</v>
      </c>
      <c r="C71" s="19">
        <v>130</v>
      </c>
      <c r="D71" s="19"/>
      <c r="E71" s="19">
        <v>29</v>
      </c>
      <c r="F71" s="19">
        <v>69</v>
      </c>
      <c r="G71" s="20">
        <v>0</v>
      </c>
      <c r="H71" s="19">
        <v>365</v>
      </c>
      <c r="I71" s="19" t="s">
        <v>49</v>
      </c>
      <c r="J71" s="19">
        <v>29</v>
      </c>
      <c r="K71" s="19">
        <f t="shared" si="41"/>
        <v>0</v>
      </c>
      <c r="L71" s="19"/>
      <c r="M71" s="19"/>
      <c r="N71" s="19">
        <v>0</v>
      </c>
      <c r="O71" s="19"/>
      <c r="P71" s="19">
        <f t="shared" si="43"/>
        <v>5.8</v>
      </c>
      <c r="Q71" s="21"/>
      <c r="R71" s="21"/>
      <c r="S71" s="21"/>
      <c r="T71" s="19"/>
      <c r="U71" s="19">
        <f t="shared" ref="U71:U79" si="45">(F71+N71+O71+R71)/P71</f>
        <v>11.896551724137931</v>
      </c>
      <c r="V71" s="19">
        <f t="shared" ref="V71:V79" si="46">(F71+N71+O71)/P71</f>
        <v>11.896551724137931</v>
      </c>
      <c r="W71" s="19">
        <v>8.8000000000000007</v>
      </c>
      <c r="X71" s="19">
        <v>2.8</v>
      </c>
      <c r="Y71" s="19">
        <v>3.4</v>
      </c>
      <c r="Z71" s="19">
        <v>10.199999999999999</v>
      </c>
      <c r="AA71" s="19">
        <v>3.6</v>
      </c>
      <c r="AB71" s="19" t="s">
        <v>92</v>
      </c>
      <c r="AC71" s="19">
        <f t="shared" si="44"/>
        <v>0</v>
      </c>
      <c r="AD71" s="20">
        <v>0</v>
      </c>
      <c r="AE71" s="22"/>
      <c r="AF71" s="19"/>
      <c r="AG71" s="19"/>
      <c r="AH71" s="19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34</v>
      </c>
      <c r="C72" s="1">
        <v>160</v>
      </c>
      <c r="D72" s="1"/>
      <c r="E72" s="1">
        <v>56</v>
      </c>
      <c r="F72" s="1">
        <v>93</v>
      </c>
      <c r="G72" s="6">
        <v>0.3</v>
      </c>
      <c r="H72" s="1">
        <v>180</v>
      </c>
      <c r="I72" s="1" t="s">
        <v>37</v>
      </c>
      <c r="J72" s="1">
        <v>56</v>
      </c>
      <c r="K72" s="1">
        <f t="shared" si="41"/>
        <v>0</v>
      </c>
      <c r="L72" s="1"/>
      <c r="M72" s="1"/>
      <c r="N72" s="1">
        <v>0</v>
      </c>
      <c r="O72" s="1"/>
      <c r="P72" s="1">
        <f t="shared" si="43"/>
        <v>11.2</v>
      </c>
      <c r="Q72" s="5">
        <f>18*P72-O72-N72-F72</f>
        <v>108.6</v>
      </c>
      <c r="R72" s="5">
        <f t="shared" ref="R72:R77" si="47">AD72*AE72</f>
        <v>196</v>
      </c>
      <c r="S72" s="5"/>
      <c r="T72" s="1"/>
      <c r="U72" s="33">
        <f t="shared" si="45"/>
        <v>25.803571428571431</v>
      </c>
      <c r="V72" s="1">
        <f t="shared" si="46"/>
        <v>8.3035714285714288</v>
      </c>
      <c r="W72" s="1">
        <v>9.1999999999999993</v>
      </c>
      <c r="X72" s="1">
        <v>8.8000000000000007</v>
      </c>
      <c r="Y72" s="1">
        <v>12.6</v>
      </c>
      <c r="Z72" s="1">
        <v>9.8000000000000007</v>
      </c>
      <c r="AA72" s="1">
        <v>13.6</v>
      </c>
      <c r="AB72" s="1"/>
      <c r="AC72" s="1">
        <f t="shared" si="44"/>
        <v>32.58</v>
      </c>
      <c r="AD72" s="6">
        <v>14</v>
      </c>
      <c r="AE72" s="10">
        <f t="shared" ref="AE72:AE77" si="48">MROUND(Q72,AD72*AG72)/AD72</f>
        <v>14</v>
      </c>
      <c r="AF72" s="1">
        <f t="shared" ref="AF72:AF77" si="49">AE72*AD72*G72</f>
        <v>58.8</v>
      </c>
      <c r="AG72" s="1">
        <f>VLOOKUP(A72,[1]Sheet!$A:$AI,34,0)</f>
        <v>14</v>
      </c>
      <c r="AH72" s="1">
        <f>VLOOKUP(A72,[1]Sheet!$A:$AI,35,0)</f>
        <v>70</v>
      </c>
      <c r="AI72" s="1">
        <f t="shared" ref="AI72:AI77" si="50">AE72/AH72</f>
        <v>0.2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34</v>
      </c>
      <c r="C73" s="1">
        <v>504</v>
      </c>
      <c r="D73" s="1"/>
      <c r="E73" s="1">
        <v>154</v>
      </c>
      <c r="F73" s="1">
        <v>284</v>
      </c>
      <c r="G73" s="6">
        <v>0.48</v>
      </c>
      <c r="H73" s="1">
        <v>180</v>
      </c>
      <c r="I73" s="1" t="s">
        <v>37</v>
      </c>
      <c r="J73" s="1">
        <v>152</v>
      </c>
      <c r="K73" s="1">
        <f t="shared" si="41"/>
        <v>2</v>
      </c>
      <c r="L73" s="1"/>
      <c r="M73" s="1"/>
      <c r="N73" s="1">
        <v>0</v>
      </c>
      <c r="O73" s="1"/>
      <c r="P73" s="1">
        <f t="shared" si="43"/>
        <v>30.8</v>
      </c>
      <c r="Q73" s="5">
        <f>16*P73-O73-N73-F73</f>
        <v>208.8</v>
      </c>
      <c r="R73" s="5">
        <f t="shared" si="47"/>
        <v>224</v>
      </c>
      <c r="S73" s="5"/>
      <c r="T73" s="1"/>
      <c r="U73" s="1">
        <f t="shared" si="45"/>
        <v>16.493506493506494</v>
      </c>
      <c r="V73" s="1">
        <f t="shared" si="46"/>
        <v>9.220779220779221</v>
      </c>
      <c r="W73" s="1">
        <v>24.4</v>
      </c>
      <c r="X73" s="1">
        <v>21</v>
      </c>
      <c r="Y73" s="1">
        <v>38.6</v>
      </c>
      <c r="Z73" s="1">
        <v>19.2</v>
      </c>
      <c r="AA73" s="1">
        <v>29.2</v>
      </c>
      <c r="AB73" s="1"/>
      <c r="AC73" s="1">
        <f t="shared" si="44"/>
        <v>100.224</v>
      </c>
      <c r="AD73" s="6">
        <v>8</v>
      </c>
      <c r="AE73" s="10">
        <f t="shared" si="48"/>
        <v>28</v>
      </c>
      <c r="AF73" s="1">
        <f t="shared" si="49"/>
        <v>107.52</v>
      </c>
      <c r="AG73" s="1">
        <f>VLOOKUP(A73,[1]Sheet!$A:$AI,34,0)</f>
        <v>14</v>
      </c>
      <c r="AH73" s="1">
        <f>VLOOKUP(A73,[1]Sheet!$A:$AI,35,0)</f>
        <v>70</v>
      </c>
      <c r="AI73" s="1">
        <f t="shared" si="50"/>
        <v>0.4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118</v>
      </c>
      <c r="B74" s="1" t="s">
        <v>34</v>
      </c>
      <c r="C74" s="1">
        <v>619</v>
      </c>
      <c r="D74" s="1">
        <v>336</v>
      </c>
      <c r="E74" s="1">
        <v>644</v>
      </c>
      <c r="F74" s="1">
        <v>144</v>
      </c>
      <c r="G74" s="6">
        <v>0.25</v>
      </c>
      <c r="H74" s="1">
        <v>180</v>
      </c>
      <c r="I74" s="1" t="s">
        <v>37</v>
      </c>
      <c r="J74" s="1">
        <v>641</v>
      </c>
      <c r="K74" s="1">
        <f t="shared" si="41"/>
        <v>3</v>
      </c>
      <c r="L74" s="1"/>
      <c r="M74" s="1"/>
      <c r="N74" s="1">
        <v>1008</v>
      </c>
      <c r="O74" s="1"/>
      <c r="P74" s="1">
        <f t="shared" si="43"/>
        <v>128.80000000000001</v>
      </c>
      <c r="Q74" s="5">
        <f>15*P74-O74-N74-F74</f>
        <v>780.00000000000023</v>
      </c>
      <c r="R74" s="5">
        <f t="shared" si="47"/>
        <v>840</v>
      </c>
      <c r="S74" s="5"/>
      <c r="T74" s="1"/>
      <c r="U74" s="1">
        <f t="shared" si="45"/>
        <v>15.465838509316768</v>
      </c>
      <c r="V74" s="1">
        <f t="shared" si="46"/>
        <v>8.9440993788819867</v>
      </c>
      <c r="W74" s="1">
        <v>134.19999999999999</v>
      </c>
      <c r="X74" s="1">
        <v>119.6</v>
      </c>
      <c r="Y74" s="1">
        <v>115.4</v>
      </c>
      <c r="Z74" s="1">
        <v>124.6</v>
      </c>
      <c r="AA74" s="1">
        <v>140.6</v>
      </c>
      <c r="AB74" s="1" t="s">
        <v>42</v>
      </c>
      <c r="AC74" s="1">
        <f t="shared" si="44"/>
        <v>195.00000000000006</v>
      </c>
      <c r="AD74" s="6">
        <v>12</v>
      </c>
      <c r="AE74" s="10">
        <f t="shared" si="48"/>
        <v>70</v>
      </c>
      <c r="AF74" s="1">
        <f t="shared" si="49"/>
        <v>210</v>
      </c>
      <c r="AG74" s="1">
        <f>VLOOKUP(A74,[1]Sheet!$A:$AI,34,0)</f>
        <v>14</v>
      </c>
      <c r="AH74" s="1">
        <f>VLOOKUP(A74,[1]Sheet!$A:$AI,35,0)</f>
        <v>70</v>
      </c>
      <c r="AI74" s="1">
        <f t="shared" si="50"/>
        <v>1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119</v>
      </c>
      <c r="B75" s="1" t="s">
        <v>34</v>
      </c>
      <c r="C75" s="1">
        <v>1096</v>
      </c>
      <c r="D75" s="1">
        <v>2</v>
      </c>
      <c r="E75" s="1">
        <v>699</v>
      </c>
      <c r="F75" s="1">
        <v>205</v>
      </c>
      <c r="G75" s="6">
        <v>0.25</v>
      </c>
      <c r="H75" s="1">
        <v>180</v>
      </c>
      <c r="I75" s="1" t="s">
        <v>37</v>
      </c>
      <c r="J75" s="1">
        <v>696</v>
      </c>
      <c r="K75" s="1">
        <f t="shared" si="41"/>
        <v>3</v>
      </c>
      <c r="L75" s="1"/>
      <c r="M75" s="1"/>
      <c r="N75" s="1">
        <v>1176</v>
      </c>
      <c r="O75" s="1"/>
      <c r="P75" s="1">
        <f t="shared" si="43"/>
        <v>139.80000000000001</v>
      </c>
      <c r="Q75" s="5">
        <f>16*P75-O75-N75-F75</f>
        <v>855.80000000000018</v>
      </c>
      <c r="R75" s="5">
        <f t="shared" si="47"/>
        <v>840</v>
      </c>
      <c r="S75" s="5"/>
      <c r="T75" s="1"/>
      <c r="U75" s="1">
        <f t="shared" si="45"/>
        <v>15.88698140200286</v>
      </c>
      <c r="V75" s="1">
        <f t="shared" si="46"/>
        <v>9.8783977110157366</v>
      </c>
      <c r="W75" s="1">
        <v>152.6</v>
      </c>
      <c r="X75" s="1">
        <v>119.8</v>
      </c>
      <c r="Y75" s="1">
        <v>143.80000000000001</v>
      </c>
      <c r="Z75" s="1">
        <v>103.2</v>
      </c>
      <c r="AA75" s="1">
        <v>101</v>
      </c>
      <c r="AB75" s="1"/>
      <c r="AC75" s="1">
        <f t="shared" si="44"/>
        <v>213.95000000000005</v>
      </c>
      <c r="AD75" s="6">
        <v>12</v>
      </c>
      <c r="AE75" s="10">
        <f t="shared" si="48"/>
        <v>70</v>
      </c>
      <c r="AF75" s="1">
        <f t="shared" si="49"/>
        <v>210</v>
      </c>
      <c r="AG75" s="1">
        <f>VLOOKUP(A75,[1]Sheet!$A:$AI,34,0)</f>
        <v>14</v>
      </c>
      <c r="AH75" s="1">
        <f>VLOOKUP(A75,[1]Sheet!$A:$AI,35,0)</f>
        <v>70</v>
      </c>
      <c r="AI75" s="1">
        <f t="shared" si="50"/>
        <v>1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120</v>
      </c>
      <c r="B76" s="1" t="s">
        <v>36</v>
      </c>
      <c r="C76" s="1">
        <v>32.4</v>
      </c>
      <c r="D76" s="1">
        <v>189</v>
      </c>
      <c r="E76" s="1">
        <v>59.4</v>
      </c>
      <c r="F76" s="1">
        <v>129.6</v>
      </c>
      <c r="G76" s="6">
        <v>1</v>
      </c>
      <c r="H76" s="1">
        <v>180</v>
      </c>
      <c r="I76" s="1" t="s">
        <v>37</v>
      </c>
      <c r="J76" s="1">
        <v>59.4</v>
      </c>
      <c r="K76" s="1">
        <f t="shared" si="41"/>
        <v>0</v>
      </c>
      <c r="L76" s="1"/>
      <c r="M76" s="1"/>
      <c r="N76" s="1">
        <v>75.600000000000009</v>
      </c>
      <c r="O76" s="1"/>
      <c r="P76" s="1">
        <f t="shared" si="43"/>
        <v>11.879999999999999</v>
      </c>
      <c r="Q76" s="5"/>
      <c r="R76" s="5">
        <f t="shared" si="47"/>
        <v>0</v>
      </c>
      <c r="S76" s="5"/>
      <c r="T76" s="1"/>
      <c r="U76" s="1">
        <f t="shared" si="45"/>
        <v>17.272727272727273</v>
      </c>
      <c r="V76" s="1">
        <f t="shared" si="46"/>
        <v>17.272727272727273</v>
      </c>
      <c r="W76" s="1">
        <v>19.440000000000001</v>
      </c>
      <c r="X76" s="1">
        <v>23.76</v>
      </c>
      <c r="Y76" s="1">
        <v>14.04</v>
      </c>
      <c r="Z76" s="1">
        <v>23.76</v>
      </c>
      <c r="AA76" s="1">
        <v>8.1</v>
      </c>
      <c r="AB76" s="1"/>
      <c r="AC76" s="1">
        <f t="shared" si="44"/>
        <v>0</v>
      </c>
      <c r="AD76" s="6">
        <v>2.7</v>
      </c>
      <c r="AE76" s="10">
        <f t="shared" si="48"/>
        <v>0</v>
      </c>
      <c r="AF76" s="1">
        <f t="shared" si="49"/>
        <v>0</v>
      </c>
      <c r="AG76" s="1">
        <f>VLOOKUP(A76,[1]Sheet!$A:$AI,34,0)</f>
        <v>14</v>
      </c>
      <c r="AH76" s="1">
        <f>VLOOKUP(A76,[1]Sheet!$A:$AI,35,0)</f>
        <v>126</v>
      </c>
      <c r="AI76" s="1">
        <f t="shared" si="50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36</v>
      </c>
      <c r="C77" s="1">
        <v>-5</v>
      </c>
      <c r="D77" s="1">
        <v>80</v>
      </c>
      <c r="E77" s="28">
        <f>190+E78</f>
        <v>660</v>
      </c>
      <c r="F77" s="28">
        <f>-120+F78</f>
        <v>60</v>
      </c>
      <c r="G77" s="6">
        <v>1</v>
      </c>
      <c r="H77" s="1">
        <v>180</v>
      </c>
      <c r="I77" s="1" t="s">
        <v>37</v>
      </c>
      <c r="J77" s="1">
        <v>190</v>
      </c>
      <c r="K77" s="1">
        <f t="shared" si="41"/>
        <v>470</v>
      </c>
      <c r="L77" s="1"/>
      <c r="M77" s="1"/>
      <c r="N77" s="1">
        <v>240</v>
      </c>
      <c r="O77" s="1">
        <v>420</v>
      </c>
      <c r="P77" s="1">
        <f t="shared" si="43"/>
        <v>132</v>
      </c>
      <c r="Q77" s="5">
        <f>15*P77-O77-N77-F77</f>
        <v>1260</v>
      </c>
      <c r="R77" s="5">
        <f t="shared" si="47"/>
        <v>1260</v>
      </c>
      <c r="S77" s="5"/>
      <c r="T77" s="1"/>
      <c r="U77" s="1">
        <f t="shared" si="45"/>
        <v>15</v>
      </c>
      <c r="V77" s="1">
        <f t="shared" si="46"/>
        <v>5.4545454545454541</v>
      </c>
      <c r="W77" s="1">
        <v>103</v>
      </c>
      <c r="X77" s="1">
        <v>85</v>
      </c>
      <c r="Y77" s="1">
        <v>107</v>
      </c>
      <c r="Z77" s="1">
        <v>88</v>
      </c>
      <c r="AA77" s="1">
        <v>79</v>
      </c>
      <c r="AB77" s="1" t="s">
        <v>55</v>
      </c>
      <c r="AC77" s="1">
        <f t="shared" si="44"/>
        <v>1260</v>
      </c>
      <c r="AD77" s="6">
        <v>5</v>
      </c>
      <c r="AE77" s="10">
        <f t="shared" si="48"/>
        <v>252</v>
      </c>
      <c r="AF77" s="1">
        <f t="shared" si="49"/>
        <v>1260</v>
      </c>
      <c r="AG77" s="1">
        <f>VLOOKUP(A77,[1]Sheet!$A:$AI,34,0)</f>
        <v>12</v>
      </c>
      <c r="AH77" s="1">
        <f>VLOOKUP(A77,[1]Sheet!$A:$AI,35,0)</f>
        <v>84</v>
      </c>
      <c r="AI77" s="1">
        <f t="shared" si="50"/>
        <v>3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9" t="s">
        <v>122</v>
      </c>
      <c r="B78" s="19" t="s">
        <v>36</v>
      </c>
      <c r="C78" s="19">
        <v>835</v>
      </c>
      <c r="D78" s="19"/>
      <c r="E78" s="28">
        <v>470</v>
      </c>
      <c r="F78" s="28">
        <v>180</v>
      </c>
      <c r="G78" s="20">
        <v>0</v>
      </c>
      <c r="H78" s="19" t="e">
        <v>#N/A</v>
      </c>
      <c r="I78" s="19" t="s">
        <v>49</v>
      </c>
      <c r="J78" s="19">
        <v>470</v>
      </c>
      <c r="K78" s="19">
        <f t="shared" si="41"/>
        <v>0</v>
      </c>
      <c r="L78" s="19"/>
      <c r="M78" s="19"/>
      <c r="N78" s="19"/>
      <c r="O78" s="19"/>
      <c r="P78" s="19">
        <f t="shared" si="43"/>
        <v>94</v>
      </c>
      <c r="Q78" s="21"/>
      <c r="R78" s="21"/>
      <c r="S78" s="21"/>
      <c r="T78" s="19"/>
      <c r="U78" s="19">
        <f t="shared" si="45"/>
        <v>1.9148936170212767</v>
      </c>
      <c r="V78" s="19">
        <f t="shared" si="46"/>
        <v>1.9148936170212767</v>
      </c>
      <c r="W78" s="19">
        <v>92</v>
      </c>
      <c r="X78" s="19">
        <v>71</v>
      </c>
      <c r="Y78" s="19">
        <v>88</v>
      </c>
      <c r="Z78" s="19">
        <v>76</v>
      </c>
      <c r="AA78" s="19">
        <v>61</v>
      </c>
      <c r="AB78" s="19" t="s">
        <v>70</v>
      </c>
      <c r="AC78" s="19">
        <f t="shared" si="44"/>
        <v>0</v>
      </c>
      <c r="AD78" s="20">
        <v>0</v>
      </c>
      <c r="AE78" s="22"/>
      <c r="AF78" s="19"/>
      <c r="AG78" s="19"/>
      <c r="AH78" s="19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34</v>
      </c>
      <c r="C79" s="1">
        <v>108</v>
      </c>
      <c r="D79" s="1"/>
      <c r="E79" s="1">
        <v>42</v>
      </c>
      <c r="F79" s="1"/>
      <c r="G79" s="6">
        <v>0.14000000000000001</v>
      </c>
      <c r="H79" s="1">
        <v>180</v>
      </c>
      <c r="I79" s="1" t="s">
        <v>37</v>
      </c>
      <c r="J79" s="1">
        <v>476</v>
      </c>
      <c r="K79" s="1">
        <f t="shared" si="41"/>
        <v>-434</v>
      </c>
      <c r="L79" s="1"/>
      <c r="M79" s="1"/>
      <c r="N79" s="1">
        <v>792</v>
      </c>
      <c r="O79" s="1"/>
      <c r="P79" s="1">
        <f t="shared" si="43"/>
        <v>8.4</v>
      </c>
      <c r="Q79" s="5"/>
      <c r="R79" s="5">
        <f>AD79*AE79</f>
        <v>0</v>
      </c>
      <c r="S79" s="5"/>
      <c r="T79" s="1"/>
      <c r="U79" s="1">
        <f t="shared" si="45"/>
        <v>94.285714285714278</v>
      </c>
      <c r="V79" s="1">
        <f t="shared" si="46"/>
        <v>94.285714285714278</v>
      </c>
      <c r="W79" s="1">
        <v>90.6</v>
      </c>
      <c r="X79" s="1">
        <v>8.6</v>
      </c>
      <c r="Y79" s="1">
        <v>15.2</v>
      </c>
      <c r="Z79" s="1">
        <v>15.2</v>
      </c>
      <c r="AA79" s="1">
        <v>38</v>
      </c>
      <c r="AB79" s="1"/>
      <c r="AC79" s="1">
        <f t="shared" si="44"/>
        <v>0</v>
      </c>
      <c r="AD79" s="6">
        <v>22</v>
      </c>
      <c r="AE79" s="10">
        <f>MROUND(Q79,AD79*AG79)/AD79</f>
        <v>0</v>
      </c>
      <c r="AF79" s="1">
        <f>AE79*AD79*G79</f>
        <v>0</v>
      </c>
      <c r="AG79" s="1">
        <f>VLOOKUP(A79,[1]Sheet!$A:$AI,34,0)</f>
        <v>12</v>
      </c>
      <c r="AH79" s="1">
        <f>VLOOKUP(A79,[1]Sheet!$A:$AI,35,0)</f>
        <v>84</v>
      </c>
      <c r="AI79" s="1">
        <f>AE79/AH79</f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34" t="s">
        <v>130</v>
      </c>
      <c r="B80" s="34" t="s">
        <v>34</v>
      </c>
      <c r="C80" s="34"/>
      <c r="D80" s="34"/>
      <c r="E80" s="34"/>
      <c r="F80" s="34"/>
      <c r="G80" s="35">
        <v>0.7</v>
      </c>
      <c r="H80" s="34">
        <v>180</v>
      </c>
      <c r="I80" s="34" t="s">
        <v>37</v>
      </c>
      <c r="J80" s="34"/>
      <c r="K80" s="34"/>
      <c r="L80" s="34"/>
      <c r="M80" s="34"/>
      <c r="N80" s="34"/>
      <c r="O80" s="34"/>
      <c r="P80" s="34">
        <f t="shared" ref="P80:P85" si="51">E80/5</f>
        <v>0</v>
      </c>
      <c r="Q80" s="36">
        <f>AD80*AG80</f>
        <v>120</v>
      </c>
      <c r="R80" s="36">
        <f t="shared" ref="R80:R85" si="52">AD80*AE80</f>
        <v>120</v>
      </c>
      <c r="S80" s="36"/>
      <c r="T80" s="34" t="s">
        <v>136</v>
      </c>
      <c r="U80" s="34" t="e">
        <f t="shared" ref="U80:U85" si="53">(F80+N80+O80+R80)/P80</f>
        <v>#DIV/0!</v>
      </c>
      <c r="V80" s="34" t="e">
        <f t="shared" ref="V80:V85" si="54">(F80+N80+O80)/P80</f>
        <v>#DIV/0!</v>
      </c>
      <c r="W80" s="34">
        <v>0</v>
      </c>
      <c r="X80" s="34">
        <v>0</v>
      </c>
      <c r="Y80" s="34">
        <v>0</v>
      </c>
      <c r="Z80" s="34">
        <v>0</v>
      </c>
      <c r="AA80" s="34">
        <v>0</v>
      </c>
      <c r="AB80" s="34" t="s">
        <v>38</v>
      </c>
      <c r="AC80" s="34">
        <f t="shared" si="44"/>
        <v>84</v>
      </c>
      <c r="AD80" s="35">
        <v>10</v>
      </c>
      <c r="AE80" s="37">
        <f t="shared" ref="AE80:AE85" si="55">MROUND(Q80,AD80*AG80)/AD80</f>
        <v>12</v>
      </c>
      <c r="AF80" s="34">
        <f t="shared" ref="AF80:AF85" si="56">AE80*AD80*G80</f>
        <v>84</v>
      </c>
      <c r="AG80" s="34">
        <v>12</v>
      </c>
      <c r="AH80" s="34">
        <v>84</v>
      </c>
      <c r="AI80" s="1">
        <f t="shared" ref="AI80:AI85" si="57">AE80/AH80</f>
        <v>0.14285714285714285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34" t="s">
        <v>131</v>
      </c>
      <c r="B81" s="34" t="s">
        <v>34</v>
      </c>
      <c r="C81" s="34"/>
      <c r="D81" s="34"/>
      <c r="E81" s="34"/>
      <c r="F81" s="34"/>
      <c r="G81" s="35">
        <v>0.4</v>
      </c>
      <c r="H81" s="34">
        <v>180</v>
      </c>
      <c r="I81" s="34" t="s">
        <v>37</v>
      </c>
      <c r="J81" s="34"/>
      <c r="K81" s="34"/>
      <c r="L81" s="34"/>
      <c r="M81" s="34"/>
      <c r="N81" s="34"/>
      <c r="O81" s="34"/>
      <c r="P81" s="34">
        <f t="shared" si="51"/>
        <v>0</v>
      </c>
      <c r="Q81" s="36">
        <f t="shared" ref="Q81:Q85" si="58">AD81*AG81</f>
        <v>192</v>
      </c>
      <c r="R81" s="36">
        <f t="shared" si="52"/>
        <v>192</v>
      </c>
      <c r="S81" s="36"/>
      <c r="T81" s="34" t="s">
        <v>137</v>
      </c>
      <c r="U81" s="34" t="e">
        <f t="shared" si="53"/>
        <v>#DIV/0!</v>
      </c>
      <c r="V81" s="34" t="e">
        <f t="shared" si="54"/>
        <v>#DIV/0!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  <c r="AB81" s="34" t="s">
        <v>38</v>
      </c>
      <c r="AC81" s="34">
        <f t="shared" si="44"/>
        <v>76.800000000000011</v>
      </c>
      <c r="AD81" s="35">
        <v>16</v>
      </c>
      <c r="AE81" s="37">
        <f t="shared" si="55"/>
        <v>12</v>
      </c>
      <c r="AF81" s="34">
        <f t="shared" si="56"/>
        <v>76.800000000000011</v>
      </c>
      <c r="AG81" s="34">
        <v>12</v>
      </c>
      <c r="AH81" s="34">
        <v>84</v>
      </c>
      <c r="AI81" s="1">
        <f t="shared" si="57"/>
        <v>0.14285714285714285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34" t="s">
        <v>132</v>
      </c>
      <c r="B82" s="34" t="s">
        <v>34</v>
      </c>
      <c r="C82" s="34"/>
      <c r="D82" s="34"/>
      <c r="E82" s="34"/>
      <c r="F82" s="34"/>
      <c r="G82" s="35">
        <v>0.7</v>
      </c>
      <c r="H82" s="34">
        <v>180</v>
      </c>
      <c r="I82" s="34" t="s">
        <v>37</v>
      </c>
      <c r="J82" s="34"/>
      <c r="K82" s="34"/>
      <c r="L82" s="34"/>
      <c r="M82" s="34"/>
      <c r="N82" s="34"/>
      <c r="O82" s="34"/>
      <c r="P82" s="34">
        <f t="shared" si="51"/>
        <v>0</v>
      </c>
      <c r="Q82" s="36">
        <f t="shared" si="58"/>
        <v>120</v>
      </c>
      <c r="R82" s="36">
        <f t="shared" si="52"/>
        <v>120</v>
      </c>
      <c r="S82" s="36"/>
      <c r="T82" s="34" t="s">
        <v>138</v>
      </c>
      <c r="U82" s="34" t="e">
        <f t="shared" si="53"/>
        <v>#DIV/0!</v>
      </c>
      <c r="V82" s="34" t="e">
        <f t="shared" si="54"/>
        <v>#DIV/0!</v>
      </c>
      <c r="W82" s="34">
        <v>0</v>
      </c>
      <c r="X82" s="34">
        <v>0</v>
      </c>
      <c r="Y82" s="34">
        <v>0</v>
      </c>
      <c r="Z82" s="34">
        <v>0</v>
      </c>
      <c r="AA82" s="34">
        <v>0</v>
      </c>
      <c r="AB82" s="34" t="s">
        <v>38</v>
      </c>
      <c r="AC82" s="34">
        <f t="shared" si="44"/>
        <v>84</v>
      </c>
      <c r="AD82" s="35">
        <v>10</v>
      </c>
      <c r="AE82" s="37">
        <f t="shared" si="55"/>
        <v>12</v>
      </c>
      <c r="AF82" s="34">
        <f t="shared" si="56"/>
        <v>84</v>
      </c>
      <c r="AG82" s="34">
        <v>12</v>
      </c>
      <c r="AH82" s="34">
        <v>84</v>
      </c>
      <c r="AI82" s="1">
        <f t="shared" si="57"/>
        <v>0.14285714285714285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34" t="s">
        <v>133</v>
      </c>
      <c r="B83" s="34" t="s">
        <v>34</v>
      </c>
      <c r="C83" s="34"/>
      <c r="D83" s="34"/>
      <c r="E83" s="34"/>
      <c r="F83" s="34"/>
      <c r="G83" s="35">
        <v>0.4</v>
      </c>
      <c r="H83" s="34">
        <v>180</v>
      </c>
      <c r="I83" s="34" t="s">
        <v>37</v>
      </c>
      <c r="J83" s="34"/>
      <c r="K83" s="34"/>
      <c r="L83" s="34"/>
      <c r="M83" s="34"/>
      <c r="N83" s="34"/>
      <c r="O83" s="34"/>
      <c r="P83" s="34">
        <f t="shared" si="51"/>
        <v>0</v>
      </c>
      <c r="Q83" s="36">
        <f t="shared" si="58"/>
        <v>192</v>
      </c>
      <c r="R83" s="36">
        <f t="shared" si="52"/>
        <v>192</v>
      </c>
      <c r="S83" s="36"/>
      <c r="T83" s="34" t="s">
        <v>139</v>
      </c>
      <c r="U83" s="34" t="e">
        <f t="shared" si="53"/>
        <v>#DIV/0!</v>
      </c>
      <c r="V83" s="34" t="e">
        <f t="shared" si="54"/>
        <v>#DIV/0!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34" t="s">
        <v>38</v>
      </c>
      <c r="AC83" s="34">
        <f t="shared" si="44"/>
        <v>76.800000000000011</v>
      </c>
      <c r="AD83" s="35">
        <v>16</v>
      </c>
      <c r="AE83" s="37">
        <f t="shared" si="55"/>
        <v>12</v>
      </c>
      <c r="AF83" s="34">
        <f t="shared" si="56"/>
        <v>76.800000000000011</v>
      </c>
      <c r="AG83" s="34">
        <v>12</v>
      </c>
      <c r="AH83" s="34">
        <v>84</v>
      </c>
      <c r="AI83" s="1">
        <f t="shared" si="57"/>
        <v>0.14285714285714285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34" t="s">
        <v>134</v>
      </c>
      <c r="B84" s="34" t="s">
        <v>34</v>
      </c>
      <c r="C84" s="34"/>
      <c r="D84" s="34"/>
      <c r="E84" s="34"/>
      <c r="F84" s="34"/>
      <c r="G84" s="35">
        <v>0.7</v>
      </c>
      <c r="H84" s="34">
        <v>180</v>
      </c>
      <c r="I84" s="34" t="s">
        <v>37</v>
      </c>
      <c r="J84" s="34"/>
      <c r="K84" s="34"/>
      <c r="L84" s="34"/>
      <c r="M84" s="34"/>
      <c r="N84" s="34"/>
      <c r="O84" s="34"/>
      <c r="P84" s="34">
        <f t="shared" si="51"/>
        <v>0</v>
      </c>
      <c r="Q84" s="36">
        <f t="shared" si="58"/>
        <v>120</v>
      </c>
      <c r="R84" s="36">
        <f t="shared" si="52"/>
        <v>120</v>
      </c>
      <c r="S84" s="36"/>
      <c r="T84" s="34" t="s">
        <v>140</v>
      </c>
      <c r="U84" s="34" t="e">
        <f t="shared" si="53"/>
        <v>#DIV/0!</v>
      </c>
      <c r="V84" s="34" t="e">
        <f t="shared" si="54"/>
        <v>#DIV/0!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  <c r="AB84" s="34" t="s">
        <v>38</v>
      </c>
      <c r="AC84" s="34">
        <f t="shared" si="44"/>
        <v>84</v>
      </c>
      <c r="AD84" s="35">
        <v>10</v>
      </c>
      <c r="AE84" s="37">
        <f t="shared" si="55"/>
        <v>12</v>
      </c>
      <c r="AF84" s="34">
        <f t="shared" si="56"/>
        <v>84</v>
      </c>
      <c r="AG84" s="34">
        <v>12</v>
      </c>
      <c r="AH84" s="34">
        <v>84</v>
      </c>
      <c r="AI84" s="1">
        <f t="shared" si="57"/>
        <v>0.14285714285714285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34" t="s">
        <v>135</v>
      </c>
      <c r="B85" s="34" t="s">
        <v>34</v>
      </c>
      <c r="C85" s="34"/>
      <c r="D85" s="34"/>
      <c r="E85" s="34"/>
      <c r="F85" s="34"/>
      <c r="G85" s="35">
        <v>0.4</v>
      </c>
      <c r="H85" s="34">
        <v>180</v>
      </c>
      <c r="I85" s="34" t="s">
        <v>37</v>
      </c>
      <c r="J85" s="34"/>
      <c r="K85" s="34"/>
      <c r="L85" s="34"/>
      <c r="M85" s="34"/>
      <c r="N85" s="34"/>
      <c r="O85" s="34"/>
      <c r="P85" s="34">
        <f t="shared" si="51"/>
        <v>0</v>
      </c>
      <c r="Q85" s="36">
        <f t="shared" si="58"/>
        <v>192</v>
      </c>
      <c r="R85" s="36">
        <f t="shared" si="52"/>
        <v>192</v>
      </c>
      <c r="S85" s="36"/>
      <c r="T85" s="34" t="s">
        <v>141</v>
      </c>
      <c r="U85" s="34" t="e">
        <f t="shared" si="53"/>
        <v>#DIV/0!</v>
      </c>
      <c r="V85" s="34" t="e">
        <f t="shared" si="54"/>
        <v>#DIV/0!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 t="s">
        <v>38</v>
      </c>
      <c r="AC85" s="34">
        <f t="shared" si="44"/>
        <v>76.800000000000011</v>
      </c>
      <c r="AD85" s="35">
        <v>16</v>
      </c>
      <c r="AE85" s="37">
        <f t="shared" si="55"/>
        <v>12</v>
      </c>
      <c r="AF85" s="34">
        <f t="shared" si="56"/>
        <v>76.800000000000011</v>
      </c>
      <c r="AG85" s="34">
        <v>12</v>
      </c>
      <c r="AH85" s="34">
        <v>84</v>
      </c>
      <c r="AI85" s="1">
        <f t="shared" si="57"/>
        <v>0.14285714285714285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6"/>
      <c r="AE86" s="10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6"/>
      <c r="AE87" s="10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6"/>
      <c r="AE88" s="10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6"/>
      <c r="AE89" s="10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6"/>
      <c r="AE90" s="10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6"/>
      <c r="AE91" s="10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6"/>
      <c r="AE92" s="1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6"/>
      <c r="AE93" s="10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6"/>
      <c r="AE94" s="10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6"/>
      <c r="AE95" s="10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6"/>
      <c r="AE96" s="10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6"/>
      <c r="AE97" s="10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6"/>
      <c r="AE98" s="10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6"/>
      <c r="AE99" s="1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6"/>
      <c r="AE100" s="1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6"/>
      <c r="AE101" s="1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6"/>
      <c r="AE102" s="10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6"/>
      <c r="AE103" s="10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6"/>
      <c r="AE104" s="10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6"/>
      <c r="AE105" s="10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6"/>
      <c r="AE106" s="10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6"/>
      <c r="AE107" s="10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6"/>
      <c r="AE108" s="10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6"/>
      <c r="AE109" s="10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6"/>
      <c r="AE110" s="10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6"/>
      <c r="AE111" s="10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6"/>
      <c r="AE112" s="10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6"/>
      <c r="AE113" s="10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6"/>
      <c r="AE114" s="10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6"/>
      <c r="AE115" s="10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6"/>
      <c r="AE116" s="10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6"/>
      <c r="AE117" s="10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6"/>
      <c r="AE118" s="10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6"/>
      <c r="AE119" s="10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6"/>
      <c r="AE120" s="10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6"/>
      <c r="AE121" s="1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6"/>
      <c r="AE122" s="1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6"/>
      <c r="AE123" s="1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6"/>
      <c r="AE124" s="1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6"/>
      <c r="AE125" s="1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6"/>
      <c r="AE126" s="1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6"/>
      <c r="AE127" s="1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6"/>
      <c r="AE128" s="1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6"/>
      <c r="AE129" s="1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6"/>
      <c r="AE130" s="1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6"/>
      <c r="AE131" s="1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6"/>
      <c r="AE132" s="1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6"/>
      <c r="AE133" s="1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6"/>
      <c r="AE134" s="1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6"/>
      <c r="AE135" s="1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6"/>
      <c r="AE136" s="1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6"/>
      <c r="AE137" s="1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6"/>
      <c r="AE138" s="1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6"/>
      <c r="AE139" s="1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6"/>
      <c r="AE140" s="1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6"/>
      <c r="AE141" s="1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6"/>
      <c r="AE142" s="1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6"/>
      <c r="AE143" s="1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6"/>
      <c r="AE144" s="1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6"/>
      <c r="AE145" s="1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6"/>
      <c r="AE146" s="1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6"/>
      <c r="AE147" s="1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6"/>
      <c r="AE148" s="1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6"/>
      <c r="AE149" s="1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6"/>
      <c r="AE150" s="1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6"/>
      <c r="AE151" s="1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6"/>
      <c r="AE152" s="1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6"/>
      <c r="AE153" s="1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6"/>
      <c r="AE154" s="1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6"/>
      <c r="AE155" s="1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6"/>
      <c r="AE156" s="1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6"/>
      <c r="AE157" s="1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6"/>
      <c r="AE158" s="1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6"/>
      <c r="AE159" s="1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6"/>
      <c r="AE160" s="1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6"/>
      <c r="AE161" s="1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6"/>
      <c r="AE162" s="1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6"/>
      <c r="AE163" s="1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6"/>
      <c r="AE164" s="1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6"/>
      <c r="AE165" s="1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6"/>
      <c r="AE166" s="1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6"/>
      <c r="AE167" s="1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6"/>
      <c r="AE168" s="1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6"/>
      <c r="AE169" s="1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6"/>
      <c r="AE170" s="1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6"/>
      <c r="AE171" s="1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6"/>
      <c r="AE172" s="1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6"/>
      <c r="AE173" s="1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6"/>
      <c r="AE174" s="1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6"/>
      <c r="AE175" s="1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6"/>
      <c r="AE176" s="1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6"/>
      <c r="AE177" s="1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6"/>
      <c r="AE178" s="1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6"/>
      <c r="AE179" s="1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6"/>
      <c r="AE180" s="1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6"/>
      <c r="AE181" s="1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6"/>
      <c r="AE182" s="1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6"/>
      <c r="AE183" s="1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6"/>
      <c r="AE184" s="1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6"/>
      <c r="AE185" s="1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6"/>
      <c r="AE186" s="1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6"/>
      <c r="AE187" s="1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6"/>
      <c r="AE188" s="1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6"/>
      <c r="AE189" s="1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6"/>
      <c r="AE190" s="1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6"/>
      <c r="AE191" s="1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6"/>
      <c r="AE192" s="1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6"/>
      <c r="AE193" s="1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6"/>
      <c r="AE194" s="1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6"/>
      <c r="AE195" s="1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6"/>
      <c r="AE196" s="1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6"/>
      <c r="AE197" s="1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6"/>
      <c r="AE198" s="1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6"/>
      <c r="AE199" s="1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6"/>
      <c r="AE200" s="1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6"/>
      <c r="AE201" s="1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6"/>
      <c r="AE202" s="1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6"/>
      <c r="AE203" s="1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6"/>
      <c r="AE204" s="1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6"/>
      <c r="AE205" s="1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6"/>
      <c r="AE206" s="1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6"/>
      <c r="AE207" s="1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6"/>
      <c r="AE208" s="1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6"/>
      <c r="AE209" s="1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6"/>
      <c r="AE210" s="1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6"/>
      <c r="AE211" s="1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6"/>
      <c r="AE212" s="1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6"/>
      <c r="AE213" s="1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6"/>
      <c r="AE214" s="1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6"/>
      <c r="AE215" s="1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6"/>
      <c r="AE216" s="1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6"/>
      <c r="AE217" s="1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6"/>
      <c r="AE218" s="1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6"/>
      <c r="AE219" s="1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6"/>
      <c r="AE220" s="1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6"/>
      <c r="AE221" s="1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6"/>
      <c r="AE222" s="1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6"/>
      <c r="AE223" s="1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6"/>
      <c r="AE224" s="1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6"/>
      <c r="AE225" s="1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6"/>
      <c r="AE226" s="1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6"/>
      <c r="AE227" s="1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6"/>
      <c r="AE228" s="1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6"/>
      <c r="AE229" s="1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6"/>
      <c r="AE230" s="1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6"/>
      <c r="AE231" s="1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6"/>
      <c r="AE232" s="1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6"/>
      <c r="AE233" s="1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6"/>
      <c r="AE234" s="1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6"/>
      <c r="AE235" s="1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6"/>
      <c r="AE236" s="1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6"/>
      <c r="AE237" s="1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6"/>
      <c r="AE238" s="1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6"/>
      <c r="AE239" s="1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6"/>
      <c r="AE240" s="1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6"/>
      <c r="AE241" s="1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6"/>
      <c r="AE242" s="1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6"/>
      <c r="AE243" s="1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6"/>
      <c r="AE244" s="1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6"/>
      <c r="AE245" s="1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6"/>
      <c r="AE246" s="1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6"/>
      <c r="AE247" s="1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6"/>
      <c r="AE248" s="1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6"/>
      <c r="AE249" s="1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6"/>
      <c r="AE250" s="1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6"/>
      <c r="AE251" s="1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6"/>
      <c r="AE252" s="1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6"/>
      <c r="AE253" s="1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6"/>
      <c r="AE254" s="1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6"/>
      <c r="AE255" s="1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6"/>
      <c r="AE256" s="1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6"/>
      <c r="AE257" s="1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6"/>
      <c r="AE258" s="1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6"/>
      <c r="AE259" s="1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6"/>
      <c r="AE260" s="1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6"/>
      <c r="AE261" s="1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6"/>
      <c r="AE262" s="1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6"/>
      <c r="AE263" s="1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6"/>
      <c r="AE264" s="1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6"/>
      <c r="AE265" s="1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6"/>
      <c r="AE266" s="1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6"/>
      <c r="AE267" s="1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6"/>
      <c r="AE268" s="1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6"/>
      <c r="AE269" s="1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6"/>
      <c r="AE270" s="1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6"/>
      <c r="AE271" s="1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6"/>
      <c r="AE272" s="1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6"/>
      <c r="AE273" s="1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6"/>
      <c r="AE274" s="1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6"/>
      <c r="AE275" s="1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6"/>
      <c r="AE276" s="1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6"/>
      <c r="AE277" s="1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6"/>
      <c r="AE278" s="1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6"/>
      <c r="AE279" s="1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6"/>
      <c r="AE280" s="1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6"/>
      <c r="AE281" s="1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6"/>
      <c r="AE282" s="1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6"/>
      <c r="AE283" s="1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6"/>
      <c r="AE284" s="1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6"/>
      <c r="AE285" s="1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6"/>
      <c r="AE286" s="1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6"/>
      <c r="AE287" s="1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6"/>
      <c r="AE288" s="1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6"/>
      <c r="AE289" s="1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6"/>
      <c r="AE290" s="1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6"/>
      <c r="AE291" s="1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6"/>
      <c r="AE292" s="1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6"/>
      <c r="AE293" s="1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6"/>
      <c r="AE294" s="1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6"/>
      <c r="AE295" s="1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6"/>
      <c r="AE296" s="1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6"/>
      <c r="AE297" s="1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6"/>
      <c r="AE298" s="1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6"/>
      <c r="AE299" s="1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6"/>
      <c r="AE300" s="1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6"/>
      <c r="AE301" s="1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6"/>
      <c r="AE302" s="1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6"/>
      <c r="AE303" s="1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6"/>
      <c r="AE304" s="1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6"/>
      <c r="AE305" s="1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6"/>
      <c r="AE306" s="1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6"/>
      <c r="AE307" s="1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6"/>
      <c r="AE308" s="1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6"/>
      <c r="AE309" s="1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6"/>
      <c r="AE310" s="1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6"/>
      <c r="AE311" s="1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6"/>
      <c r="AE312" s="1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6"/>
      <c r="AE313" s="1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6"/>
      <c r="AE314" s="1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6"/>
      <c r="AE315" s="1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6"/>
      <c r="AE316" s="1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6"/>
      <c r="AE317" s="1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6"/>
      <c r="AE318" s="1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6"/>
      <c r="AE319" s="1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6"/>
      <c r="AE320" s="1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6"/>
      <c r="AE321" s="1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6"/>
      <c r="AE322" s="1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6"/>
      <c r="AE323" s="1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6"/>
      <c r="AE324" s="1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6"/>
      <c r="AE325" s="1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6"/>
      <c r="AE326" s="1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6"/>
      <c r="AE327" s="1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6"/>
      <c r="AE328" s="1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6"/>
      <c r="AE329" s="1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6"/>
      <c r="AE330" s="1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6"/>
      <c r="AE331" s="1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6"/>
      <c r="AE332" s="1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6"/>
      <c r="AE333" s="1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6"/>
      <c r="AE334" s="1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6"/>
      <c r="AE335" s="1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6"/>
      <c r="AE336" s="1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6"/>
      <c r="AE337" s="1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6"/>
      <c r="AE338" s="1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6"/>
      <c r="AE339" s="1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6"/>
      <c r="AE340" s="1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6"/>
      <c r="AE341" s="1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6"/>
      <c r="AE342" s="1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6"/>
      <c r="AE343" s="1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6"/>
      <c r="AE344" s="1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6"/>
      <c r="AE345" s="1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6"/>
      <c r="AE346" s="1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6"/>
      <c r="AE347" s="1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6"/>
      <c r="AE348" s="1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6"/>
      <c r="AE349" s="1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6"/>
      <c r="AE350" s="1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6"/>
      <c r="AE351" s="1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6"/>
      <c r="AE352" s="1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6"/>
      <c r="AE353" s="1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6"/>
      <c r="AE354" s="1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6"/>
      <c r="AE355" s="1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6"/>
      <c r="AE356" s="1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6"/>
      <c r="AE357" s="1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6"/>
      <c r="AE358" s="1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6"/>
      <c r="AE359" s="1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6"/>
      <c r="AE360" s="1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6"/>
      <c r="AE361" s="1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6"/>
      <c r="AE362" s="1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6"/>
      <c r="AE363" s="1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6"/>
      <c r="AE364" s="1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6"/>
      <c r="AE365" s="1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6"/>
      <c r="AE366" s="1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6"/>
      <c r="AE367" s="1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6"/>
      <c r="AE368" s="1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6"/>
      <c r="AE369" s="1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6"/>
      <c r="AE370" s="1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6"/>
      <c r="AE371" s="1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6"/>
      <c r="AE372" s="1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6"/>
      <c r="AE373" s="1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6"/>
      <c r="AE374" s="1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6"/>
      <c r="AE375" s="1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6"/>
      <c r="AE376" s="1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6"/>
      <c r="AE377" s="1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6"/>
      <c r="AE378" s="1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6"/>
      <c r="AE379" s="1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6"/>
      <c r="AE380" s="1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6"/>
      <c r="AE381" s="1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6"/>
      <c r="AE382" s="1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6"/>
      <c r="AE383" s="1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6"/>
      <c r="AE384" s="1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6"/>
      <c r="AE385" s="1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6"/>
      <c r="AE386" s="1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6"/>
      <c r="AE387" s="1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6"/>
      <c r="AE388" s="1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6"/>
      <c r="AE389" s="1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6"/>
      <c r="AE390" s="1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6"/>
      <c r="AE391" s="1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6"/>
      <c r="AE392" s="1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6"/>
      <c r="AE393" s="1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6"/>
      <c r="AE394" s="1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6"/>
      <c r="AE395" s="1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6"/>
      <c r="AE396" s="1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6"/>
      <c r="AE397" s="1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6"/>
      <c r="AE398" s="1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6"/>
      <c r="AE399" s="1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6"/>
      <c r="AE400" s="1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6"/>
      <c r="AE401" s="1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6"/>
      <c r="AE402" s="1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6"/>
      <c r="AE403" s="1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6"/>
      <c r="AE404" s="1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6"/>
      <c r="AE405" s="1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6"/>
      <c r="AE406" s="1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6"/>
      <c r="AE407" s="1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6"/>
      <c r="AE408" s="1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6"/>
      <c r="AE409" s="1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6"/>
      <c r="AE410" s="1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6"/>
      <c r="AE411" s="1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6"/>
      <c r="AE412" s="1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6"/>
      <c r="AE413" s="1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6"/>
      <c r="AE414" s="1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6"/>
      <c r="AE415" s="1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6"/>
      <c r="AE416" s="1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6"/>
      <c r="AE417" s="1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6"/>
      <c r="AE418" s="1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6"/>
      <c r="AE419" s="1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6"/>
      <c r="AE420" s="1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6"/>
      <c r="AE421" s="1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6"/>
      <c r="AE422" s="1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6"/>
      <c r="AE423" s="1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6"/>
      <c r="AE424" s="1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6"/>
      <c r="AE425" s="1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6"/>
      <c r="AE426" s="1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6"/>
      <c r="AE427" s="1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6"/>
      <c r="AE428" s="1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6"/>
      <c r="AE429" s="1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6"/>
      <c r="AE430" s="1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6"/>
      <c r="AE431" s="1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6"/>
      <c r="AE432" s="1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6"/>
      <c r="AE433" s="1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6"/>
      <c r="AE434" s="1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6"/>
      <c r="AE435" s="1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6"/>
      <c r="AE436" s="1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6"/>
      <c r="AE437" s="1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6"/>
      <c r="AE438" s="1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6"/>
      <c r="AE439" s="1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6"/>
      <c r="AE440" s="1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6"/>
      <c r="AE441" s="1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6"/>
      <c r="AE442" s="1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6"/>
      <c r="AE443" s="1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6"/>
      <c r="AE444" s="1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6"/>
      <c r="AE445" s="1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6"/>
      <c r="AE446" s="1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6"/>
      <c r="AE447" s="1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6"/>
      <c r="AE448" s="1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6"/>
      <c r="AE449" s="1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6"/>
      <c r="AE450" s="1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6"/>
      <c r="AE451" s="1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6"/>
      <c r="AE452" s="1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6"/>
      <c r="AE453" s="1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6"/>
      <c r="AE454" s="1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6"/>
      <c r="AE455" s="1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6"/>
      <c r="AE456" s="1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6"/>
      <c r="AE457" s="1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6"/>
      <c r="AE458" s="1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6"/>
      <c r="AE459" s="1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6"/>
      <c r="AE460" s="1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6"/>
      <c r="AE461" s="1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6"/>
      <c r="AE462" s="1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6"/>
      <c r="AE463" s="1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6"/>
      <c r="AE464" s="1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6"/>
      <c r="AE465" s="1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6"/>
      <c r="AE466" s="1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6"/>
      <c r="AE467" s="1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6"/>
      <c r="AE468" s="1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6"/>
      <c r="AE469" s="1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6"/>
      <c r="AE470" s="1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6"/>
      <c r="AE471" s="1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6"/>
      <c r="AE472" s="1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6"/>
      <c r="AE473" s="1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6"/>
      <c r="AE474" s="1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6"/>
      <c r="AE475" s="1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6"/>
      <c r="AE476" s="1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6"/>
      <c r="AE477" s="1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6"/>
      <c r="AE478" s="1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6"/>
      <c r="AE479" s="1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6"/>
      <c r="AE480" s="1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6"/>
      <c r="AE481" s="1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6"/>
      <c r="AE482" s="1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6"/>
      <c r="AE483" s="1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6"/>
      <c r="AE484" s="1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6"/>
      <c r="AE485" s="1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6"/>
      <c r="AE486" s="1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6"/>
      <c r="AE487" s="1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6"/>
      <c r="AE488" s="1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6"/>
      <c r="AE489" s="1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6"/>
      <c r="AE490" s="1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6"/>
      <c r="AE491" s="1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6"/>
      <c r="AE492" s="1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H85" xr:uid="{0406FE8A-6EB5-495C-86AD-8AFC4D4B5A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2024-11-21T09:06:14Z</dcterms:created>
  <dcterms:modified xsi:type="dcterms:W3CDTF">2024-11-22T08:54:31Z</dcterms:modified>
</cp:coreProperties>
</file>