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ЗПФ филиалы\"/>
    </mc:Choice>
  </mc:AlternateContent>
  <xr:revisionPtr revIDLastSave="0" documentId="13_ncr:1_{EE7B8F3F-B28D-4ACC-8963-E1A01AEA75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84" i="1" l="1"/>
  <c r="AO84" i="1" s="1"/>
  <c r="AK82" i="1"/>
  <c r="AK81" i="1"/>
  <c r="AO81" i="1" s="1"/>
  <c r="AK80" i="1"/>
  <c r="AK79" i="1"/>
  <c r="AO79" i="1" s="1"/>
  <c r="AK78" i="1"/>
  <c r="AK77" i="1"/>
  <c r="AO77" i="1" s="1"/>
  <c r="AK75" i="1"/>
  <c r="AK74" i="1"/>
  <c r="AO74" i="1" s="1"/>
  <c r="AK73" i="1"/>
  <c r="AK71" i="1"/>
  <c r="AO71" i="1" s="1"/>
  <c r="AK69" i="1"/>
  <c r="AK68" i="1"/>
  <c r="AK67" i="1"/>
  <c r="AK66" i="1"/>
  <c r="AO66" i="1" s="1"/>
  <c r="AK65" i="1"/>
  <c r="AK64" i="1"/>
  <c r="AO64" i="1" s="1"/>
  <c r="AK63" i="1"/>
  <c r="AK62" i="1"/>
  <c r="AO62" i="1" s="1"/>
  <c r="AK61" i="1"/>
  <c r="AK60" i="1"/>
  <c r="AO60" i="1" s="1"/>
  <c r="AK59" i="1"/>
  <c r="AK58" i="1"/>
  <c r="AO58" i="1" s="1"/>
  <c r="AK57" i="1"/>
  <c r="AK50" i="1"/>
  <c r="AK45" i="1"/>
  <c r="AK43" i="1"/>
  <c r="AK42" i="1"/>
  <c r="AK39" i="1"/>
  <c r="AO39" i="1" s="1"/>
  <c r="AK38" i="1"/>
  <c r="AK37" i="1"/>
  <c r="AO37" i="1" s="1"/>
  <c r="AK36" i="1"/>
  <c r="AK35" i="1"/>
  <c r="AK34" i="1"/>
  <c r="AK33" i="1"/>
  <c r="AO33" i="1" s="1"/>
  <c r="AK32" i="1"/>
  <c r="AK31" i="1"/>
  <c r="AN31" i="1" s="1"/>
  <c r="AK29" i="1"/>
  <c r="AO29" i="1" s="1"/>
  <c r="AK28" i="1"/>
  <c r="AO28" i="1" s="1"/>
  <c r="AK27" i="1"/>
  <c r="AO27" i="1" s="1"/>
  <c r="AK26" i="1"/>
  <c r="AO26" i="1" s="1"/>
  <c r="AK25" i="1"/>
  <c r="AO25" i="1" s="1"/>
  <c r="AK24" i="1"/>
  <c r="AO24" i="1" s="1"/>
  <c r="AK23" i="1"/>
  <c r="AO23" i="1" s="1"/>
  <c r="AK22" i="1"/>
  <c r="AO22" i="1" s="1"/>
  <c r="AK19" i="1"/>
  <c r="AO19" i="1" s="1"/>
  <c r="AK18" i="1"/>
  <c r="AO18" i="1" s="1"/>
  <c r="AK17" i="1"/>
  <c r="AO17" i="1" s="1"/>
  <c r="AK15" i="1"/>
  <c r="AO15" i="1" s="1"/>
  <c r="AK13" i="1"/>
  <c r="AL13" i="1" s="1"/>
  <c r="AK12" i="1"/>
  <c r="AK11" i="1"/>
  <c r="AK6" i="1"/>
  <c r="AL6" i="1" s="1"/>
  <c r="AK7" i="1"/>
  <c r="AL7" i="1" s="1"/>
  <c r="AK8" i="1"/>
  <c r="AL8" i="1" s="1"/>
  <c r="AK9" i="1"/>
  <c r="AL9" i="1" s="1"/>
  <c r="AD6" i="1"/>
  <c r="AO6" i="1" l="1"/>
  <c r="AL18" i="1"/>
  <c r="AL24" i="1"/>
  <c r="AL28" i="1"/>
  <c r="AO8" i="1"/>
  <c r="AL15" i="1"/>
  <c r="AL22" i="1"/>
  <c r="AL26" i="1"/>
  <c r="AL31" i="1"/>
  <c r="AM8" i="1"/>
  <c r="AM6" i="1"/>
  <c r="AN15" i="1"/>
  <c r="AN18" i="1"/>
  <c r="AN22" i="1"/>
  <c r="AN24" i="1"/>
  <c r="AN26" i="1"/>
  <c r="AN28" i="1"/>
  <c r="AO31" i="1"/>
  <c r="AN32" i="1"/>
  <c r="AL32" i="1"/>
  <c r="AN34" i="1"/>
  <c r="AL34" i="1"/>
  <c r="AN38" i="1"/>
  <c r="AL38" i="1"/>
  <c r="AN57" i="1"/>
  <c r="AL57" i="1"/>
  <c r="AN59" i="1"/>
  <c r="AL59" i="1"/>
  <c r="AN61" i="1"/>
  <c r="AL61" i="1"/>
  <c r="AN63" i="1"/>
  <c r="AL63" i="1"/>
  <c r="AN65" i="1"/>
  <c r="AL65" i="1"/>
  <c r="AN67" i="1"/>
  <c r="AL67" i="1"/>
  <c r="AN69" i="1"/>
  <c r="AL69" i="1"/>
  <c r="AN73" i="1"/>
  <c r="AL73" i="1"/>
  <c r="AN75" i="1"/>
  <c r="AL75" i="1"/>
  <c r="AN78" i="1"/>
  <c r="AL78" i="1"/>
  <c r="AN80" i="1"/>
  <c r="AL80" i="1"/>
  <c r="AN82" i="1"/>
  <c r="AL82" i="1"/>
  <c r="AO9" i="1"/>
  <c r="AM9" i="1"/>
  <c r="AO7" i="1"/>
  <c r="AM7" i="1"/>
  <c r="AO13" i="1"/>
  <c r="AM13" i="1"/>
  <c r="AL17" i="1"/>
  <c r="AN17" i="1"/>
  <c r="AL19" i="1"/>
  <c r="AN19" i="1"/>
  <c r="AL23" i="1"/>
  <c r="AN23" i="1"/>
  <c r="AL25" i="1"/>
  <c r="AN25" i="1"/>
  <c r="AL27" i="1"/>
  <c r="AN27" i="1"/>
  <c r="AL29" i="1"/>
  <c r="AN29" i="1"/>
  <c r="AO32" i="1"/>
  <c r="AO34" i="1"/>
  <c r="AO38" i="1"/>
  <c r="AO57" i="1"/>
  <c r="AO59" i="1"/>
  <c r="AO61" i="1"/>
  <c r="AO63" i="1"/>
  <c r="AO65" i="1"/>
  <c r="AO67" i="1"/>
  <c r="AO69" i="1"/>
  <c r="AO73" i="1"/>
  <c r="AO75" i="1"/>
  <c r="AO78" i="1"/>
  <c r="AO80" i="1"/>
  <c r="AO82" i="1"/>
  <c r="AN33" i="1"/>
  <c r="AL33" i="1"/>
  <c r="AN37" i="1"/>
  <c r="AL37" i="1"/>
  <c r="AN39" i="1"/>
  <c r="AL39" i="1"/>
  <c r="AN58" i="1"/>
  <c r="AL58" i="1"/>
  <c r="AN60" i="1"/>
  <c r="AL60" i="1"/>
  <c r="AN62" i="1"/>
  <c r="AL62" i="1"/>
  <c r="AN64" i="1"/>
  <c r="AL64" i="1"/>
  <c r="AN66" i="1"/>
  <c r="AL66" i="1"/>
  <c r="AN71" i="1"/>
  <c r="AL71" i="1"/>
  <c r="AN74" i="1"/>
  <c r="AL74" i="1"/>
  <c r="AN77" i="1"/>
  <c r="AL77" i="1"/>
  <c r="AN79" i="1"/>
  <c r="AL79" i="1"/>
  <c r="AN81" i="1"/>
  <c r="AL81" i="1"/>
  <c r="AN84" i="1"/>
  <c r="AL84" i="1"/>
  <c r="AN9" i="1"/>
  <c r="AN8" i="1"/>
  <c r="AN7" i="1"/>
  <c r="AN6" i="1"/>
  <c r="AN13" i="1"/>
  <c r="AM15" i="1"/>
  <c r="AM17" i="1"/>
  <c r="AR17" i="1" s="1"/>
  <c r="AM18" i="1"/>
  <c r="AR18" i="1" s="1"/>
  <c r="AM19" i="1"/>
  <c r="AM22" i="1"/>
  <c r="AM23" i="1"/>
  <c r="AR23" i="1" s="1"/>
  <c r="AM24" i="1"/>
  <c r="AR24" i="1" s="1"/>
  <c r="AM25" i="1"/>
  <c r="AM26" i="1"/>
  <c r="AM27" i="1"/>
  <c r="AR27" i="1" s="1"/>
  <c r="AM28" i="1"/>
  <c r="AM29" i="1"/>
  <c r="AR29" i="1" s="1"/>
  <c r="AM31" i="1"/>
  <c r="AR31" i="1" s="1"/>
  <c r="AM32" i="1"/>
  <c r="AR32" i="1" s="1"/>
  <c r="AM33" i="1"/>
  <c r="AM34" i="1"/>
  <c r="AR34" i="1" s="1"/>
  <c r="AM37" i="1"/>
  <c r="AM38" i="1"/>
  <c r="AM39" i="1"/>
  <c r="AM57" i="1"/>
  <c r="AR57" i="1" s="1"/>
  <c r="AM58" i="1"/>
  <c r="AR58" i="1" s="1"/>
  <c r="AM59" i="1"/>
  <c r="AR59" i="1" s="1"/>
  <c r="AM60" i="1"/>
  <c r="AR60" i="1" s="1"/>
  <c r="AM61" i="1"/>
  <c r="AR61" i="1" s="1"/>
  <c r="AM62" i="1"/>
  <c r="AR62" i="1" s="1"/>
  <c r="AM63" i="1"/>
  <c r="AR63" i="1" s="1"/>
  <c r="AM64" i="1"/>
  <c r="AR64" i="1" s="1"/>
  <c r="AM65" i="1"/>
  <c r="AM66" i="1"/>
  <c r="AR66" i="1" s="1"/>
  <c r="AM67" i="1"/>
  <c r="AR67" i="1" s="1"/>
  <c r="AM69" i="1"/>
  <c r="AM71" i="1"/>
  <c r="AM73" i="1"/>
  <c r="AM74" i="1"/>
  <c r="AR74" i="1" s="1"/>
  <c r="AM75" i="1"/>
  <c r="AM77" i="1"/>
  <c r="AR77" i="1" s="1"/>
  <c r="AM78" i="1"/>
  <c r="AM79" i="1"/>
  <c r="AR79" i="1" s="1"/>
  <c r="AM80" i="1"/>
  <c r="AR80" i="1" s="1"/>
  <c r="AM81" i="1"/>
  <c r="AM82" i="1"/>
  <c r="AM84" i="1"/>
  <c r="AP66" i="1" l="1"/>
  <c r="AK10" i="1" l="1"/>
  <c r="AO10" i="1" l="1"/>
  <c r="AL10" i="1"/>
  <c r="AM10" i="1"/>
  <c r="AR10" i="1" s="1"/>
  <c r="AN10" i="1"/>
  <c r="AO12" i="1"/>
  <c r="AM12" i="1"/>
  <c r="AR12" i="1" s="1"/>
  <c r="AN12" i="1"/>
  <c r="AL12" i="1"/>
  <c r="AO42" i="1"/>
  <c r="AM42" i="1"/>
  <c r="AR42" i="1" s="1"/>
  <c r="AL42" i="1"/>
  <c r="AN42" i="1"/>
  <c r="AO45" i="1"/>
  <c r="AM45" i="1"/>
  <c r="AR45" i="1" s="1"/>
  <c r="AN45" i="1"/>
  <c r="AL45" i="1"/>
  <c r="AM11" i="1"/>
  <c r="AR11" i="1" s="1"/>
  <c r="AO11" i="1"/>
  <c r="AL11" i="1"/>
  <c r="AN11" i="1"/>
  <c r="AM43" i="1"/>
  <c r="AR43" i="1" s="1"/>
  <c r="AO43" i="1"/>
  <c r="AL43" i="1"/>
  <c r="AN43" i="1"/>
  <c r="AM50" i="1"/>
  <c r="AR50" i="1" s="1"/>
  <c r="AO50" i="1"/>
  <c r="AL50" i="1"/>
  <c r="AN50" i="1"/>
  <c r="Q80" i="1"/>
  <c r="Q79" i="1"/>
  <c r="Q64" i="1"/>
  <c r="Q29" i="1"/>
  <c r="Q24" i="1"/>
  <c r="Q12" i="1"/>
  <c r="Q11" i="1"/>
  <c r="AP50" i="1" l="1"/>
  <c r="AP43" i="1"/>
  <c r="AP42" i="1"/>
  <c r="AP45" i="1"/>
  <c r="AC7" i="1"/>
  <c r="AC8" i="1"/>
  <c r="AC9" i="1"/>
  <c r="AC13" i="1"/>
  <c r="AC14" i="1"/>
  <c r="AC15" i="1"/>
  <c r="AC16" i="1"/>
  <c r="AC20" i="1"/>
  <c r="AC21" i="1"/>
  <c r="AC25" i="1"/>
  <c r="AC26" i="1"/>
  <c r="AC28" i="1"/>
  <c r="AC30" i="1"/>
  <c r="AC33" i="1"/>
  <c r="AC37" i="1"/>
  <c r="AC38" i="1"/>
  <c r="AC39" i="1"/>
  <c r="AC40" i="1"/>
  <c r="AC41" i="1"/>
  <c r="AC44" i="1"/>
  <c r="AC46" i="1"/>
  <c r="AC47" i="1"/>
  <c r="AC48" i="1"/>
  <c r="AC49" i="1"/>
  <c r="AC51" i="1"/>
  <c r="AC52" i="1"/>
  <c r="AC53" i="1"/>
  <c r="AC54" i="1"/>
  <c r="AC55" i="1"/>
  <c r="AC56" i="1"/>
  <c r="AC65" i="1"/>
  <c r="AC70" i="1"/>
  <c r="AC72" i="1"/>
  <c r="AC73" i="1"/>
  <c r="AC75" i="1"/>
  <c r="AC76" i="1"/>
  <c r="AC78" i="1"/>
  <c r="AC81" i="1"/>
  <c r="AC83" i="1"/>
  <c r="AC84" i="1"/>
  <c r="AC6" i="1"/>
  <c r="O8" i="1" l="1"/>
  <c r="E82" i="1" l="1"/>
  <c r="E39" i="1"/>
  <c r="E22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2" i="1"/>
  <c r="AH22" i="1"/>
  <c r="AG23" i="1"/>
  <c r="AH23" i="1"/>
  <c r="AG24" i="1"/>
  <c r="AH24" i="1"/>
  <c r="AG25" i="1"/>
  <c r="AP25" i="1" s="1"/>
  <c r="AG26" i="1"/>
  <c r="AP26" i="1" s="1"/>
  <c r="AG27" i="1"/>
  <c r="AP27" i="1" s="1"/>
  <c r="AG28" i="1"/>
  <c r="AH28" i="1"/>
  <c r="AG29" i="1"/>
  <c r="AH29" i="1"/>
  <c r="AG31" i="1"/>
  <c r="AH31" i="1"/>
  <c r="AG32" i="1"/>
  <c r="AH32" i="1"/>
  <c r="AG33" i="1"/>
  <c r="AP33" i="1" s="1"/>
  <c r="AG34" i="1"/>
  <c r="AH34" i="1"/>
  <c r="AG35" i="1"/>
  <c r="Q35" i="1" s="1"/>
  <c r="AC35" i="1" s="1"/>
  <c r="AH35" i="1"/>
  <c r="AG36" i="1"/>
  <c r="Q36" i="1" s="1"/>
  <c r="AC36" i="1" s="1"/>
  <c r="AH36" i="1"/>
  <c r="AG37" i="1"/>
  <c r="AH37" i="1"/>
  <c r="AG38" i="1"/>
  <c r="AH38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7" i="1"/>
  <c r="AH67" i="1"/>
  <c r="AG68" i="1"/>
  <c r="Q68" i="1" s="1"/>
  <c r="AC68" i="1" s="1"/>
  <c r="AH68" i="1"/>
  <c r="AG69" i="1"/>
  <c r="AH69" i="1"/>
  <c r="AG71" i="1"/>
  <c r="AH71" i="1"/>
  <c r="AG73" i="1"/>
  <c r="AH73" i="1"/>
  <c r="AG74" i="1"/>
  <c r="AH74" i="1"/>
  <c r="AG75" i="1"/>
  <c r="AH75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4" i="1"/>
  <c r="AH84" i="1"/>
  <c r="AH6" i="1"/>
  <c r="AG6" i="1"/>
  <c r="AP6" i="1" l="1"/>
  <c r="AP78" i="1"/>
  <c r="AP77" i="1"/>
  <c r="AP75" i="1"/>
  <c r="AP74" i="1"/>
  <c r="AP73" i="1"/>
  <c r="AP71" i="1"/>
  <c r="AP69" i="1"/>
  <c r="AP67" i="1"/>
  <c r="AP65" i="1"/>
  <c r="AP64" i="1"/>
  <c r="AP63" i="1"/>
  <c r="AP62" i="1"/>
  <c r="AP61" i="1"/>
  <c r="AP60" i="1"/>
  <c r="AP59" i="1"/>
  <c r="AP58" i="1"/>
  <c r="AP57" i="1"/>
  <c r="AP38" i="1"/>
  <c r="AP37" i="1"/>
  <c r="AP34" i="1"/>
  <c r="AP24" i="1"/>
  <c r="AP23" i="1"/>
  <c r="AP22" i="1"/>
  <c r="AP19" i="1"/>
  <c r="AP18" i="1"/>
  <c r="AP17" i="1"/>
  <c r="AP15" i="1"/>
  <c r="AP13" i="1"/>
  <c r="AP9" i="1"/>
  <c r="AP8" i="1"/>
  <c r="AP7" i="1"/>
  <c r="AP84" i="1"/>
  <c r="AP82" i="1"/>
  <c r="AP81" i="1"/>
  <c r="AP80" i="1"/>
  <c r="AP79" i="1"/>
  <c r="AP32" i="1"/>
  <c r="AP31" i="1"/>
  <c r="AP29" i="1"/>
  <c r="AP28" i="1"/>
  <c r="AP12" i="1"/>
  <c r="AP11" i="1"/>
  <c r="AP10" i="1"/>
  <c r="AE75" i="1"/>
  <c r="AE73" i="1"/>
  <c r="AE37" i="1"/>
  <c r="AE35" i="1"/>
  <c r="AE33" i="1"/>
  <c r="O7" i="1"/>
  <c r="AE7" i="1" s="1"/>
  <c r="AE8" i="1"/>
  <c r="O9" i="1"/>
  <c r="AE9" i="1" s="1"/>
  <c r="O10" i="1"/>
  <c r="Q10" i="1" s="1"/>
  <c r="O11" i="1"/>
  <c r="O12" i="1"/>
  <c r="O13" i="1"/>
  <c r="AE13" i="1" s="1"/>
  <c r="O14" i="1"/>
  <c r="AE14" i="1" s="1"/>
  <c r="O15" i="1"/>
  <c r="AE15" i="1" s="1"/>
  <c r="O16" i="1"/>
  <c r="AE16" i="1" s="1"/>
  <c r="O17" i="1"/>
  <c r="Q17" i="1" s="1"/>
  <c r="O18" i="1"/>
  <c r="Q18" i="1" s="1"/>
  <c r="O19" i="1"/>
  <c r="O20" i="1"/>
  <c r="O21" i="1"/>
  <c r="O22" i="1"/>
  <c r="O23" i="1"/>
  <c r="Q23" i="1" s="1"/>
  <c r="O24" i="1"/>
  <c r="O25" i="1"/>
  <c r="AE25" i="1" s="1"/>
  <c r="O26" i="1"/>
  <c r="AE26" i="1" s="1"/>
  <c r="O27" i="1"/>
  <c r="Q27" i="1" s="1"/>
  <c r="O28" i="1"/>
  <c r="AE28" i="1" s="1"/>
  <c r="O29" i="1"/>
  <c r="O30" i="1"/>
  <c r="O31" i="1"/>
  <c r="Q31" i="1" s="1"/>
  <c r="O32" i="1"/>
  <c r="Q32" i="1" s="1"/>
  <c r="O33" i="1"/>
  <c r="O34" i="1"/>
  <c r="Q34" i="1" s="1"/>
  <c r="O35" i="1"/>
  <c r="O36" i="1"/>
  <c r="AE36" i="1" s="1"/>
  <c r="O37" i="1"/>
  <c r="O38" i="1"/>
  <c r="AE38" i="1" s="1"/>
  <c r="O39" i="1"/>
  <c r="O40" i="1"/>
  <c r="AE40" i="1" s="1"/>
  <c r="O41" i="1"/>
  <c r="O42" i="1"/>
  <c r="Q42" i="1" s="1"/>
  <c r="O43" i="1"/>
  <c r="Q43" i="1" s="1"/>
  <c r="O44" i="1"/>
  <c r="O45" i="1"/>
  <c r="Q45" i="1" s="1"/>
  <c r="O46" i="1"/>
  <c r="AE46" i="1" s="1"/>
  <c r="O47" i="1"/>
  <c r="O48" i="1"/>
  <c r="O49" i="1"/>
  <c r="O50" i="1"/>
  <c r="Q50" i="1" s="1"/>
  <c r="O51" i="1"/>
  <c r="AE51" i="1" s="1"/>
  <c r="O52" i="1"/>
  <c r="AE52" i="1" s="1"/>
  <c r="O53" i="1"/>
  <c r="O54" i="1"/>
  <c r="O55" i="1"/>
  <c r="AE55" i="1" s="1"/>
  <c r="O56" i="1"/>
  <c r="AE56" i="1" s="1"/>
  <c r="O57" i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O65" i="1"/>
  <c r="O66" i="1"/>
  <c r="Q66" i="1" s="1"/>
  <c r="O67" i="1"/>
  <c r="Q67" i="1" s="1"/>
  <c r="O68" i="1"/>
  <c r="AE68" i="1" s="1"/>
  <c r="O69" i="1"/>
  <c r="O70" i="1"/>
  <c r="O71" i="1"/>
  <c r="O72" i="1"/>
  <c r="O73" i="1"/>
  <c r="O74" i="1"/>
  <c r="Q74" i="1" s="1"/>
  <c r="O75" i="1"/>
  <c r="O76" i="1"/>
  <c r="O77" i="1"/>
  <c r="Q77" i="1" s="1"/>
  <c r="O78" i="1"/>
  <c r="AE78" i="1" s="1"/>
  <c r="O79" i="1"/>
  <c r="O80" i="1"/>
  <c r="O81" i="1"/>
  <c r="AE81" i="1" s="1"/>
  <c r="O82" i="1"/>
  <c r="O83" i="1"/>
  <c r="O84" i="1"/>
  <c r="AE84" i="1" s="1"/>
  <c r="O6" i="1"/>
  <c r="AE6" i="1" s="1"/>
  <c r="AF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AE79" i="1" l="1"/>
  <c r="AI79" i="1" s="1"/>
  <c r="AC79" i="1"/>
  <c r="AE77" i="1"/>
  <c r="AF77" i="1" s="1"/>
  <c r="AC77" i="1"/>
  <c r="AE69" i="1"/>
  <c r="AI69" i="1" s="1"/>
  <c r="AC69" i="1"/>
  <c r="AE67" i="1"/>
  <c r="R67" i="1" s="1"/>
  <c r="U67" i="1" s="1"/>
  <c r="AC67" i="1"/>
  <c r="AE63" i="1"/>
  <c r="AI63" i="1" s="1"/>
  <c r="AC63" i="1"/>
  <c r="AE61" i="1"/>
  <c r="AF61" i="1" s="1"/>
  <c r="AC61" i="1"/>
  <c r="AE59" i="1"/>
  <c r="AI59" i="1" s="1"/>
  <c r="AC59" i="1"/>
  <c r="AE45" i="1"/>
  <c r="AF45" i="1" s="1"/>
  <c r="AC45" i="1"/>
  <c r="AE43" i="1"/>
  <c r="AI43" i="1" s="1"/>
  <c r="AC43" i="1"/>
  <c r="AE31" i="1"/>
  <c r="AF31" i="1" s="1"/>
  <c r="AC31" i="1"/>
  <c r="AE29" i="1"/>
  <c r="AF29" i="1" s="1"/>
  <c r="AC29" i="1"/>
  <c r="AE27" i="1"/>
  <c r="AI27" i="1" s="1"/>
  <c r="AC27" i="1"/>
  <c r="AE23" i="1"/>
  <c r="AI23" i="1" s="1"/>
  <c r="AC23" i="1"/>
  <c r="AE17" i="1"/>
  <c r="AF17" i="1" s="1"/>
  <c r="AC17" i="1"/>
  <c r="AE11" i="1"/>
  <c r="AI11" i="1" s="1"/>
  <c r="AC11" i="1"/>
  <c r="AE82" i="1"/>
  <c r="R82" i="1" s="1"/>
  <c r="U82" i="1" s="1"/>
  <c r="AC82" i="1"/>
  <c r="AE80" i="1"/>
  <c r="AI80" i="1" s="1"/>
  <c r="AC80" i="1"/>
  <c r="AE74" i="1"/>
  <c r="AF74" i="1" s="1"/>
  <c r="AC74" i="1"/>
  <c r="AE66" i="1"/>
  <c r="AF66" i="1" s="1"/>
  <c r="AC66" i="1"/>
  <c r="AE64" i="1"/>
  <c r="AF64" i="1" s="1"/>
  <c r="AC64" i="1"/>
  <c r="AE62" i="1"/>
  <c r="AF62" i="1" s="1"/>
  <c r="AC62" i="1"/>
  <c r="AE60" i="1"/>
  <c r="R60" i="1" s="1"/>
  <c r="U60" i="1" s="1"/>
  <c r="AC60" i="1"/>
  <c r="AE58" i="1"/>
  <c r="AF58" i="1" s="1"/>
  <c r="AC58" i="1"/>
  <c r="AE50" i="1"/>
  <c r="AI50" i="1" s="1"/>
  <c r="AC50" i="1"/>
  <c r="AE42" i="1"/>
  <c r="AI42" i="1" s="1"/>
  <c r="AC42" i="1"/>
  <c r="AE34" i="1"/>
  <c r="AF34" i="1" s="1"/>
  <c r="AC34" i="1"/>
  <c r="AE32" i="1"/>
  <c r="AI32" i="1" s="1"/>
  <c r="AC32" i="1"/>
  <c r="AE24" i="1"/>
  <c r="R24" i="1" s="1"/>
  <c r="U24" i="1" s="1"/>
  <c r="AC24" i="1"/>
  <c r="AE22" i="1"/>
  <c r="R22" i="1" s="1"/>
  <c r="U22" i="1" s="1"/>
  <c r="AC22" i="1"/>
  <c r="AE18" i="1"/>
  <c r="R18" i="1" s="1"/>
  <c r="U18" i="1" s="1"/>
  <c r="AC18" i="1"/>
  <c r="AE12" i="1"/>
  <c r="R12" i="1" s="1"/>
  <c r="U12" i="1" s="1"/>
  <c r="AC12" i="1"/>
  <c r="AE10" i="1"/>
  <c r="AC10" i="1"/>
  <c r="Q57" i="1"/>
  <c r="Q5" i="1" s="1"/>
  <c r="AF84" i="1"/>
  <c r="AI84" i="1"/>
  <c r="R84" i="1"/>
  <c r="U84" i="1" s="1"/>
  <c r="R80" i="1"/>
  <c r="U80" i="1" s="1"/>
  <c r="AF78" i="1"/>
  <c r="R78" i="1"/>
  <c r="U78" i="1" s="1"/>
  <c r="AI78" i="1"/>
  <c r="AI74" i="1"/>
  <c r="AF68" i="1"/>
  <c r="AI68" i="1"/>
  <c r="R68" i="1"/>
  <c r="U68" i="1" s="1"/>
  <c r="AI66" i="1"/>
  <c r="AF38" i="1"/>
  <c r="AI38" i="1"/>
  <c r="R38" i="1"/>
  <c r="U38" i="1" s="1"/>
  <c r="AF36" i="1"/>
  <c r="AI36" i="1"/>
  <c r="R36" i="1"/>
  <c r="U36" i="1" s="1"/>
  <c r="AI28" i="1"/>
  <c r="R28" i="1"/>
  <c r="U28" i="1" s="1"/>
  <c r="AF28" i="1"/>
  <c r="AI26" i="1"/>
  <c r="AF26" i="1"/>
  <c r="R26" i="1"/>
  <c r="U26" i="1" s="1"/>
  <c r="AI16" i="1"/>
  <c r="AF16" i="1"/>
  <c r="R16" i="1"/>
  <c r="U16" i="1" s="1"/>
  <c r="R14" i="1"/>
  <c r="U14" i="1" s="1"/>
  <c r="AI14" i="1"/>
  <c r="AF14" i="1"/>
  <c r="AI8" i="1"/>
  <c r="AF8" i="1"/>
  <c r="R8" i="1"/>
  <c r="U8" i="1" s="1"/>
  <c r="AF81" i="1"/>
  <c r="AI81" i="1"/>
  <c r="R81" i="1"/>
  <c r="U81" i="1" s="1"/>
  <c r="AF25" i="1"/>
  <c r="AI25" i="1"/>
  <c r="R25" i="1"/>
  <c r="U25" i="1" s="1"/>
  <c r="AF15" i="1"/>
  <c r="AI15" i="1"/>
  <c r="R15" i="1"/>
  <c r="U15" i="1" s="1"/>
  <c r="AF13" i="1"/>
  <c r="AI13" i="1"/>
  <c r="R13" i="1"/>
  <c r="U13" i="1" s="1"/>
  <c r="AF9" i="1"/>
  <c r="AI9" i="1"/>
  <c r="R9" i="1"/>
  <c r="U9" i="1" s="1"/>
  <c r="AF7" i="1"/>
  <c r="AI7" i="1"/>
  <c r="R7" i="1"/>
  <c r="U7" i="1" s="1"/>
  <c r="AI56" i="1"/>
  <c r="AF56" i="1"/>
  <c r="R56" i="1"/>
  <c r="U56" i="1" s="1"/>
  <c r="AF52" i="1"/>
  <c r="R52" i="1"/>
  <c r="U52" i="1" s="1"/>
  <c r="AI52" i="1"/>
  <c r="AF46" i="1"/>
  <c r="AI46" i="1"/>
  <c r="R46" i="1"/>
  <c r="U46" i="1" s="1"/>
  <c r="AF40" i="1"/>
  <c r="AI40" i="1"/>
  <c r="R40" i="1"/>
  <c r="U40" i="1" s="1"/>
  <c r="AI33" i="1"/>
  <c r="AF33" i="1"/>
  <c r="R33" i="1"/>
  <c r="U33" i="1" s="1"/>
  <c r="AF35" i="1"/>
  <c r="R35" i="1"/>
  <c r="U35" i="1" s="1"/>
  <c r="AI35" i="1"/>
  <c r="AI37" i="1"/>
  <c r="R37" i="1"/>
  <c r="U37" i="1" s="1"/>
  <c r="AF37" i="1"/>
  <c r="U39" i="1"/>
  <c r="AF73" i="1"/>
  <c r="R73" i="1"/>
  <c r="U73" i="1" s="1"/>
  <c r="AI73" i="1"/>
  <c r="AI75" i="1"/>
  <c r="AF75" i="1"/>
  <c r="R75" i="1"/>
  <c r="U75" i="1" s="1"/>
  <c r="R6" i="1"/>
  <c r="U6" i="1" s="1"/>
  <c r="AI6" i="1"/>
  <c r="AF55" i="1"/>
  <c r="AI55" i="1"/>
  <c r="R55" i="1"/>
  <c r="U55" i="1" s="1"/>
  <c r="AF51" i="1"/>
  <c r="AI51" i="1"/>
  <c r="R51" i="1"/>
  <c r="U51" i="1" s="1"/>
  <c r="V84" i="1"/>
  <c r="V82" i="1"/>
  <c r="V80" i="1"/>
  <c r="V78" i="1"/>
  <c r="U76" i="1"/>
  <c r="V76" i="1"/>
  <c r="V74" i="1"/>
  <c r="U72" i="1"/>
  <c r="V72" i="1"/>
  <c r="U70" i="1"/>
  <c r="V70" i="1"/>
  <c r="V68" i="1"/>
  <c r="V66" i="1"/>
  <c r="V64" i="1"/>
  <c r="V62" i="1"/>
  <c r="V60" i="1"/>
  <c r="V58" i="1"/>
  <c r="V55" i="1"/>
  <c r="U53" i="1"/>
  <c r="V53" i="1"/>
  <c r="V51" i="1"/>
  <c r="U49" i="1"/>
  <c r="V49" i="1"/>
  <c r="V46" i="1"/>
  <c r="U44" i="1"/>
  <c r="V44" i="1"/>
  <c r="V42" i="1"/>
  <c r="V40" i="1"/>
  <c r="V38" i="1"/>
  <c r="V36" i="1"/>
  <c r="V34" i="1"/>
  <c r="V32" i="1"/>
  <c r="U30" i="1"/>
  <c r="V30" i="1"/>
  <c r="V28" i="1"/>
  <c r="V26" i="1"/>
  <c r="V24" i="1"/>
  <c r="V22" i="1"/>
  <c r="U20" i="1"/>
  <c r="V20" i="1"/>
  <c r="V18" i="1"/>
  <c r="V16" i="1"/>
  <c r="V14" i="1"/>
  <c r="V12" i="1"/>
  <c r="V10" i="1"/>
  <c r="V8" i="1"/>
  <c r="K5" i="1"/>
  <c r="V6" i="1"/>
  <c r="U83" i="1"/>
  <c r="V83" i="1"/>
  <c r="V81" i="1"/>
  <c r="V79" i="1"/>
  <c r="V77" i="1"/>
  <c r="V75" i="1"/>
  <c r="V73" i="1"/>
  <c r="V71" i="1"/>
  <c r="V69" i="1"/>
  <c r="V67" i="1"/>
  <c r="U65" i="1"/>
  <c r="V65" i="1"/>
  <c r="V63" i="1"/>
  <c r="V61" i="1"/>
  <c r="V59" i="1"/>
  <c r="V57" i="1"/>
  <c r="V56" i="1"/>
  <c r="U54" i="1"/>
  <c r="V54" i="1"/>
  <c r="V52" i="1"/>
  <c r="V50" i="1"/>
  <c r="U48" i="1"/>
  <c r="V48" i="1"/>
  <c r="U47" i="1"/>
  <c r="V47" i="1"/>
  <c r="V45" i="1"/>
  <c r="V43" i="1"/>
  <c r="U41" i="1"/>
  <c r="V41" i="1"/>
  <c r="V39" i="1"/>
  <c r="V37" i="1"/>
  <c r="V35" i="1"/>
  <c r="V33" i="1"/>
  <c r="V31" i="1"/>
  <c r="V29" i="1"/>
  <c r="V27" i="1"/>
  <c r="V25" i="1"/>
  <c r="V23" i="1"/>
  <c r="U21" i="1"/>
  <c r="V21" i="1"/>
  <c r="V19" i="1"/>
  <c r="V17" i="1"/>
  <c r="V15" i="1"/>
  <c r="V13" i="1"/>
  <c r="V11" i="1"/>
  <c r="V9" i="1"/>
  <c r="V7" i="1"/>
  <c r="O5" i="1"/>
  <c r="R10" i="1" l="1"/>
  <c r="U10" i="1" s="1"/>
  <c r="AF10" i="1"/>
  <c r="R59" i="1"/>
  <c r="U59" i="1" s="1"/>
  <c r="AF11" i="1"/>
  <c r="AF22" i="1"/>
  <c r="AF43" i="1"/>
  <c r="AI67" i="1"/>
  <c r="AF63" i="1"/>
  <c r="AI34" i="1"/>
  <c r="R31" i="1"/>
  <c r="U31" i="1" s="1"/>
  <c r="AF42" i="1"/>
  <c r="R50" i="1"/>
  <c r="U50" i="1" s="1"/>
  <c r="R23" i="1"/>
  <c r="U23" i="1" s="1"/>
  <c r="AF27" i="1"/>
  <c r="AI61" i="1"/>
  <c r="AI10" i="1"/>
  <c r="R32" i="1"/>
  <c r="U32" i="1" s="1"/>
  <c r="AI60" i="1"/>
  <c r="R79" i="1"/>
  <c r="U79" i="1" s="1"/>
  <c r="AI12" i="1"/>
  <c r="R43" i="1"/>
  <c r="U43" i="1" s="1"/>
  <c r="R45" i="1"/>
  <c r="U45" i="1" s="1"/>
  <c r="R69" i="1"/>
  <c r="U69" i="1" s="1"/>
  <c r="AF67" i="1"/>
  <c r="R11" i="1"/>
  <c r="U11" i="1" s="1"/>
  <c r="AI17" i="1"/>
  <c r="AF23" i="1"/>
  <c r="R27" i="1"/>
  <c r="U27" i="1" s="1"/>
  <c r="AI29" i="1"/>
  <c r="AF59" i="1"/>
  <c r="R63" i="1"/>
  <c r="U63" i="1" s="1"/>
  <c r="AI77" i="1"/>
  <c r="AF79" i="1"/>
  <c r="AF12" i="1"/>
  <c r="AI18" i="1"/>
  <c r="AI24" i="1"/>
  <c r="AF32" i="1"/>
  <c r="R58" i="1"/>
  <c r="U58" i="1" s="1"/>
  <c r="R64" i="1"/>
  <c r="U64" i="1" s="1"/>
  <c r="AF82" i="1"/>
  <c r="AI22" i="1"/>
  <c r="AI45" i="1"/>
  <c r="AF69" i="1"/>
  <c r="AI31" i="1"/>
  <c r="R42" i="1"/>
  <c r="U42" i="1" s="1"/>
  <c r="AF50" i="1"/>
  <c r="R17" i="1"/>
  <c r="U17" i="1" s="1"/>
  <c r="R29" i="1"/>
  <c r="U29" i="1" s="1"/>
  <c r="R61" i="1"/>
  <c r="U61" i="1" s="1"/>
  <c r="R77" i="1"/>
  <c r="U77" i="1" s="1"/>
  <c r="AF18" i="1"/>
  <c r="AF24" i="1"/>
  <c r="R34" i="1"/>
  <c r="U34" i="1" s="1"/>
  <c r="AF60" i="1"/>
  <c r="R62" i="1"/>
  <c r="U62" i="1" s="1"/>
  <c r="AI64" i="1"/>
  <c r="AI82" i="1"/>
  <c r="AI58" i="1"/>
  <c r="AI62" i="1"/>
  <c r="R66" i="1"/>
  <c r="U66" i="1" s="1"/>
  <c r="R74" i="1"/>
  <c r="U74" i="1" s="1"/>
  <c r="AF80" i="1"/>
  <c r="AE57" i="1"/>
  <c r="AF57" i="1" s="1"/>
  <c r="AC57" i="1"/>
  <c r="AE19" i="1"/>
  <c r="AI19" i="1" s="1"/>
  <c r="AC19" i="1"/>
  <c r="AE71" i="1"/>
  <c r="R71" i="1" s="1"/>
  <c r="U71" i="1" s="1"/>
  <c r="AC71" i="1"/>
  <c r="AE5" i="1"/>
  <c r="R57" i="1" l="1"/>
  <c r="U57" i="1" s="1"/>
  <c r="AF71" i="1"/>
  <c r="AI71" i="1"/>
  <c r="AF19" i="1"/>
  <c r="AI57" i="1"/>
  <c r="R19" i="1"/>
  <c r="U19" i="1" s="1"/>
  <c r="AC5" i="1"/>
  <c r="AF5" i="1"/>
  <c r="AF1" i="1" s="1"/>
  <c r="AI5" i="1"/>
  <c r="R5" i="1" l="1"/>
</calcChain>
</file>

<file path=xl/sharedStrings.xml><?xml version="1.0" encoding="utf-8"?>
<sst xmlns="http://schemas.openxmlformats.org/spreadsheetml/2006/main" count="372" uniqueCount="144">
  <si>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</si>
  <si>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</si>
  <si>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</si>
  <si>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</si>
  <si>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</si>
  <si>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</si>
  <si>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</si>
  <si>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</si>
  <si>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</si>
  <si>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</si>
  <si>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</si>
  <si>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</si>
  <si>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</si>
  <si>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</si>
  <si>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</si>
  <si>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</si>
  <si>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</si>
  <si>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</si>
  <si>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</si>
  <si>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</si>
  <si>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</si>
  <si>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</si>
  <si>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</si>
  <si>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</si>
  <si>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</si>
  <si>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</si>
  <si>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</si>
  <si>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</si>
  <si>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</si>
  <si>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</t>
  </si>
  <si>
    <t>07,11,</t>
  </si>
  <si>
    <t>24,10,</t>
  </si>
  <si>
    <t>17,10,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</si>
  <si>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</si>
  <si>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</si>
  <si>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</si>
  <si>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</si>
  <si>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</si>
  <si>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</si>
  <si>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</si>
  <si>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</si>
  <si>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</si>
  <si>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</si>
  <si>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</si>
  <si>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</si>
  <si>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</si>
  <si>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</si>
  <si>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</si>
  <si>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</si>
  <si>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</si>
  <si>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</si>
  <si>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</si>
  <si>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</si>
  <si>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</si>
  <si>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</si>
  <si>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</si>
  <si>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</si>
  <si>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</si>
  <si>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</si>
  <si>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</si>
  <si>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</si>
  <si>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</si>
  <si>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</si>
  <si>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</si>
  <si>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</si>
  <si>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</si>
  <si>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</si>
  <si>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</si>
  <si>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</si>
  <si>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</si>
  <si>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</si>
  <si>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</si>
  <si>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</si>
  <si>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</si>
  <si>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</si>
  <si>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</si>
  <si>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</si>
  <si>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</si>
  <si>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</si>
  <si>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</si>
  <si>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</si>
  <si>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</si>
  <si>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</si>
  <si>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</si>
  <si>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</si>
  <si>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</si>
  <si>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</si>
  <si>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</si>
  <si>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</si>
  <si>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</si>
  <si>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</si>
  <si>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</si>
  <si>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</si>
  <si>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</si>
  <si>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</si>
  <si>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</si>
  <si>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</si>
  <si>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</si>
  <si>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</si>
  <si>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</si>
  <si>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</si>
  <si>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</si>
  <si>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</si>
  <si>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</si>
  <si>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</si>
  <si>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</si>
  <si>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</si>
  <si>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</si>
  <si>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</si>
  <si>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</si>
  <si>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</si>
  <si>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</si>
  <si>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</si>
  <si>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</si>
  <si>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</si>
  <si>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</si>
  <si>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</si>
  <si>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</si>
  <si>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</si>
  <si>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</si>
  <si>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</si>
  <si>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</si>
  <si>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</si>
  <si>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</si>
  <si>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</si>
  <si>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</si>
  <si>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</si>
  <si>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</si>
  <si>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</si>
  <si>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</si>
  <si>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</si>
  <si>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продавать / вывод</t>
  </si>
  <si>
    <t>есть дубль / нет потребности</t>
  </si>
  <si>
    <t>22,11,24 филиал обнулил / сети</t>
  </si>
  <si>
    <t>нет в бланке / сети</t>
  </si>
  <si>
    <t>нет места на складе</t>
  </si>
  <si>
    <t>29,11,24 филиал обнулил</t>
  </si>
  <si>
    <t>есть дубль / 29,11,24 филиал обнулил</t>
  </si>
  <si>
    <t>сети / 29,11,24 филиал обнулил</t>
  </si>
  <si>
    <t>02,12,</t>
  </si>
  <si>
    <t>кр</t>
  </si>
  <si>
    <t>кор</t>
  </si>
  <si>
    <t>сл</t>
  </si>
  <si>
    <t>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</si>
</sst>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164" fontId="7" fillId="7" borderId="1" xfId="1" applyNumberFormat="1" applyFont="1" applyFill="1"/>
    <xf numFmtId="164" fontId="4" fillId="8" borderId="1" xfId="1" applyNumberFormat="1" applyFont="1" applyFill="1"/>
    <xf numFmtId="164" fontId="1" fillId="9" borderId="2" xfId="1" applyNumberFormat="1" applyFill="1" applyBorder="1"/>
    <xf numFmtId="164" fontId="7" fillId="8" borderId="1" xfId="1" applyNumberFormat="1" applyFont="1" applyFill="1"/>
    <xf numFmtId="164" fontId="6" fillId="10" borderId="1" xfId="1" applyNumberFormat="1" applyFont="1" applyFill="1"/>
    <xf numFmtId="164" fontId="1" fillId="10" borderId="2" xfId="1" applyNumberFormat="1" applyFill="1" applyBorder="1"/>
    <xf numFmtId="2" fontId="1" fillId="11" borderId="3" xfId="1" applyNumberFormat="1" applyFill="1" applyBorder="1"/>
    <xf numFmtId="2" fontId="1" fillId="11" borderId="4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6" xfId="1" applyNumberFormat="1" applyFill="1" applyBorder="1"/>
    <xf numFmtId="2" fontId="1" fillId="11" borderId="1" xfId="1" applyNumberFormat="1" applyFill="1" applyBorder="1"/>
    <xf numFmtId="164" fontId="1" fillId="11" borderId="1" xfId="1" applyNumberFormat="1" applyFill="1" applyBorder="1"/>
    <xf numFmtId="164" fontId="1" fillId="11" borderId="7" xfId="1" applyNumberFormat="1" applyFill="1" applyBorder="1"/>
    <xf numFmtId="164" fontId="1" fillId="11" borderId="6" xfId="1" applyNumberFormat="1" applyFill="1" applyBorder="1"/>
    <xf numFmtId="2" fontId="1" fillId="11" borderId="8" xfId="1" applyNumberFormat="1" applyFill="1" applyBorder="1"/>
    <xf numFmtId="2" fontId="1" fillId="11" borderId="9" xfId="1" applyNumberFormat="1" applyFill="1" applyBorder="1"/>
    <xf numFmtId="164" fontId="1" fillId="11" borderId="9" xfId="1" applyNumberFormat="1" applyFill="1" applyBorder="1"/>
    <xf numFmtId="164" fontId="1" fillId="11" borderId="10" xfId="1" applyNumberFormat="1" applyFill="1" applyBorder="1"/>
    <xf numFmtId="164" fontId="1" fillId="11" borderId="8" xfId="1" applyNumberFormat="1" applyFill="1" applyBorder="1"/>
    <xf numFmtId="164" fontId="1" fillId="11" borderId="3" xfId="1" applyNumberFormat="1" applyFill="1" applyBorder="1"/>
    <xf numFmtId="2" fontId="1" fillId="11" borderId="11" xfId="1" applyNumberFormat="1" applyFill="1" applyBorder="1"/>
    <xf numFmtId="2" fontId="1" fillId="11" borderId="12" xfId="1" applyNumberFormat="1" applyFill="1" applyBorder="1"/>
    <xf numFmtId="164" fontId="1" fillId="11" borderId="12" xfId="1" applyNumberFormat="1" applyFill="1" applyBorder="1"/>
    <xf numFmtId="164" fontId="1" fillId="11" borderId="13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11,24%20&#1084;&#1083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1,11,24%20&#1083;&#1075;&#1088;&#1089;&#1095;%20&#1087;&#1086;&#1082;%20&#1079;&#1087;&#1092;%20&#1086;&#1090;%20&#1092;&#1080;&#1083;&#1080;&#1072;&#1083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79;&#1072;&#1082;&#1072;&#1079;%20&#1051;&#1091;&#1075;&#1072;&#1085;&#1089;&#1082;%20&#1053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</row>
        <row r="4">
          <cell r="N4" t="str">
            <v>нет</v>
          </cell>
          <cell r="O4" t="str">
            <v>28,11,</v>
          </cell>
          <cell r="V4" t="str">
            <v>21,11,</v>
          </cell>
          <cell r="W4" t="str">
            <v>14,11,(МЕРА)</v>
          </cell>
          <cell r="X4" t="str">
            <v>07,11,</v>
          </cell>
          <cell r="Y4" t="str">
            <v>31,10,</v>
          </cell>
          <cell r="Z4" t="str">
            <v>24,10,</v>
          </cell>
        </row>
        <row r="5">
          <cell r="E5">
            <v>19927.8</v>
          </cell>
          <cell r="F5">
            <v>38959.599999999999</v>
          </cell>
          <cell r="J5">
            <v>20436.900000000001</v>
          </cell>
          <cell r="K5">
            <v>-509.1</v>
          </cell>
          <cell r="L5">
            <v>0</v>
          </cell>
          <cell r="M5">
            <v>0</v>
          </cell>
          <cell r="N5">
            <v>0</v>
          </cell>
          <cell r="O5">
            <v>3985.559999999999</v>
          </cell>
          <cell r="P5">
            <v>24082.100000000006</v>
          </cell>
          <cell r="Q5">
            <v>23977.599999999999</v>
          </cell>
          <cell r="R5">
            <v>0</v>
          </cell>
          <cell r="T5">
            <v>15</v>
          </cell>
          <cell r="V5">
            <v>3563.2600000000007</v>
          </cell>
          <cell r="W5">
            <v>5143.0000000000009</v>
          </cell>
          <cell r="X5">
            <v>3332.0999999999995</v>
          </cell>
          <cell r="Y5">
            <v>3496.8</v>
          </cell>
          <cell r="Z5">
            <v>3777.9</v>
          </cell>
          <cell r="AB5">
            <v>10033.509999999998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80</v>
          </cell>
          <cell r="D6">
            <v>60</v>
          </cell>
          <cell r="E6">
            <v>5</v>
          </cell>
          <cell r="F6">
            <v>115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O6">
            <v>1</v>
          </cell>
          <cell r="Q6">
            <v>0</v>
          </cell>
          <cell r="T6">
            <v>115</v>
          </cell>
          <cell r="U6">
            <v>115</v>
          </cell>
          <cell r="V6">
            <v>7</v>
          </cell>
          <cell r="W6">
            <v>10</v>
          </cell>
          <cell r="X6">
            <v>7</v>
          </cell>
          <cell r="Y6">
            <v>0</v>
          </cell>
          <cell r="Z6">
            <v>12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437</v>
          </cell>
          <cell r="D7">
            <v>1176</v>
          </cell>
          <cell r="E7">
            <v>325</v>
          </cell>
          <cell r="F7">
            <v>1136</v>
          </cell>
          <cell r="G7">
            <v>0.3</v>
          </cell>
          <cell r="H7">
            <v>180</v>
          </cell>
          <cell r="I7" t="str">
            <v>матрица</v>
          </cell>
          <cell r="J7">
            <v>319</v>
          </cell>
          <cell r="K7">
            <v>6</v>
          </cell>
          <cell r="O7">
            <v>65</v>
          </cell>
          <cell r="Q7">
            <v>0</v>
          </cell>
          <cell r="T7">
            <v>17.476923076923075</v>
          </cell>
          <cell r="U7">
            <v>17.476923076923075</v>
          </cell>
          <cell r="V7">
            <v>87.2</v>
          </cell>
          <cell r="W7">
            <v>66.2</v>
          </cell>
          <cell r="X7">
            <v>72.400000000000006</v>
          </cell>
          <cell r="Y7">
            <v>84</v>
          </cell>
          <cell r="Z7">
            <v>85.4</v>
          </cell>
          <cell r="AB7">
            <v>0</v>
          </cell>
          <cell r="AC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478</v>
          </cell>
          <cell r="D9">
            <v>2856</v>
          </cell>
          <cell r="E9">
            <v>1251</v>
          </cell>
          <cell r="F9">
            <v>1828</v>
          </cell>
          <cell r="G9">
            <v>0.3</v>
          </cell>
          <cell r="H9">
            <v>180</v>
          </cell>
          <cell r="I9" t="str">
            <v>матрица</v>
          </cell>
          <cell r="J9">
            <v>1238</v>
          </cell>
          <cell r="K9">
            <v>13</v>
          </cell>
          <cell r="O9">
            <v>250.2</v>
          </cell>
          <cell r="P9">
            <v>2425.3999999999996</v>
          </cell>
          <cell r="Q9">
            <v>2352</v>
          </cell>
          <cell r="T9">
            <v>16.706634692246205</v>
          </cell>
          <cell r="U9">
            <v>7.3061550759392491</v>
          </cell>
          <cell r="V9">
            <v>192.2</v>
          </cell>
          <cell r="W9">
            <v>263</v>
          </cell>
          <cell r="X9">
            <v>189.2</v>
          </cell>
          <cell r="Y9">
            <v>184.2</v>
          </cell>
          <cell r="Z9">
            <v>193.4</v>
          </cell>
          <cell r="AA9" t="str">
            <v>сети</v>
          </cell>
          <cell r="AB9">
            <v>727.61999999999989</v>
          </cell>
          <cell r="AC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</v>
          </cell>
          <cell r="D11">
            <v>3864</v>
          </cell>
          <cell r="E11">
            <v>1304</v>
          </cell>
          <cell r="F11">
            <v>2558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1304</v>
          </cell>
          <cell r="K11">
            <v>0</v>
          </cell>
          <cell r="O11">
            <v>260.8</v>
          </cell>
          <cell r="P11">
            <v>1875.6000000000004</v>
          </cell>
          <cell r="Q11">
            <v>1848</v>
          </cell>
          <cell r="T11">
            <v>16.894171779141104</v>
          </cell>
          <cell r="U11">
            <v>9.8082822085889561</v>
          </cell>
          <cell r="V11">
            <v>244.4</v>
          </cell>
          <cell r="W11">
            <v>301</v>
          </cell>
          <cell r="X11">
            <v>216.6</v>
          </cell>
          <cell r="Y11">
            <v>205.8</v>
          </cell>
          <cell r="Z11">
            <v>283.60000000000002</v>
          </cell>
          <cell r="AA11" t="str">
            <v>сети</v>
          </cell>
          <cell r="AB11">
            <v>562.68000000000006</v>
          </cell>
          <cell r="AC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47</v>
          </cell>
          <cell r="F14">
            <v>121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46</v>
          </cell>
          <cell r="K14">
            <v>1</v>
          </cell>
          <cell r="O14">
            <v>9.4</v>
          </cell>
          <cell r="Q14">
            <v>0</v>
          </cell>
          <cell r="T14">
            <v>12.872340425531915</v>
          </cell>
          <cell r="U14">
            <v>12.872340425531915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116</v>
          </cell>
          <cell r="D15">
            <v>504</v>
          </cell>
          <cell r="E15">
            <v>28</v>
          </cell>
          <cell r="F15">
            <v>504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38</v>
          </cell>
          <cell r="K15">
            <v>-10</v>
          </cell>
          <cell r="O15">
            <v>5.6</v>
          </cell>
          <cell r="Q15">
            <v>0</v>
          </cell>
          <cell r="T15">
            <v>90</v>
          </cell>
          <cell r="U15">
            <v>90</v>
          </cell>
          <cell r="V15">
            <v>28</v>
          </cell>
          <cell r="W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39</v>
          </cell>
          <cell r="F16">
            <v>129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38</v>
          </cell>
          <cell r="K16">
            <v>1</v>
          </cell>
          <cell r="O16">
            <v>7.8</v>
          </cell>
          <cell r="Q16">
            <v>0</v>
          </cell>
          <cell r="T16">
            <v>16.53846153846154</v>
          </cell>
          <cell r="U16">
            <v>16.53846153846154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59.2</v>
          </cell>
          <cell r="F17">
            <v>55.5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2.2200000000000002</v>
          </cell>
          <cell r="W17">
            <v>0</v>
          </cell>
          <cell r="X17">
            <v>0</v>
          </cell>
          <cell r="Y17">
            <v>2.96</v>
          </cell>
          <cell r="Z17">
            <v>0.6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-12</v>
          </cell>
          <cell r="D18">
            <v>1008</v>
          </cell>
          <cell r="E18">
            <v>742</v>
          </cell>
          <cell r="F18">
            <v>254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777</v>
          </cell>
          <cell r="K18">
            <v>-35</v>
          </cell>
          <cell r="O18">
            <v>148.4</v>
          </cell>
          <cell r="P18">
            <v>2268.8000000000002</v>
          </cell>
          <cell r="Q18">
            <v>2352</v>
          </cell>
          <cell r="T18">
            <v>17.560646900269543</v>
          </cell>
          <cell r="U18">
            <v>1.7115902964959568</v>
          </cell>
          <cell r="V18">
            <v>58.4</v>
          </cell>
          <cell r="W18">
            <v>170</v>
          </cell>
          <cell r="X18">
            <v>80.400000000000006</v>
          </cell>
          <cell r="Y18">
            <v>85.2</v>
          </cell>
          <cell r="Z18">
            <v>66.2</v>
          </cell>
          <cell r="AA18" t="str">
            <v>сети</v>
          </cell>
          <cell r="AB18">
            <v>567.20000000000005</v>
          </cell>
          <cell r="AC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277.5</v>
          </cell>
          <cell r="D20">
            <v>362.6</v>
          </cell>
          <cell r="E20">
            <v>174.5</v>
          </cell>
          <cell r="F20">
            <v>436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174.5</v>
          </cell>
          <cell r="K20">
            <v>0</v>
          </cell>
          <cell r="O20">
            <v>34.9</v>
          </cell>
          <cell r="P20">
            <v>122.39999999999998</v>
          </cell>
          <cell r="Q20">
            <v>103.60000000000001</v>
          </cell>
          <cell r="T20">
            <v>15.461318051575933</v>
          </cell>
          <cell r="U20">
            <v>12.492836676217765</v>
          </cell>
          <cell r="V20">
            <v>38.479999999999997</v>
          </cell>
          <cell r="W20">
            <v>49.58</v>
          </cell>
          <cell r="X20">
            <v>42.92</v>
          </cell>
          <cell r="Y20">
            <v>55.5</v>
          </cell>
          <cell r="Z20">
            <v>48.84</v>
          </cell>
          <cell r="AB20">
            <v>122.39999999999998</v>
          </cell>
          <cell r="AC20">
            <v>3.7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49</v>
          </cell>
          <cell r="D21">
            <v>126</v>
          </cell>
          <cell r="E21">
            <v>12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-1</v>
          </cell>
          <cell r="O21">
            <v>2.4</v>
          </cell>
          <cell r="Q21">
            <v>0</v>
          </cell>
          <cell r="T21">
            <v>65.833333333333343</v>
          </cell>
          <cell r="U21">
            <v>65.833333333333343</v>
          </cell>
          <cell r="V21">
            <v>5</v>
          </cell>
          <cell r="W21">
            <v>2.4</v>
          </cell>
          <cell r="X21">
            <v>6.2</v>
          </cell>
          <cell r="Y21">
            <v>5.8</v>
          </cell>
          <cell r="Z21">
            <v>5.4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71.5</v>
          </cell>
          <cell r="D22">
            <v>198</v>
          </cell>
          <cell r="E22">
            <v>104.5</v>
          </cell>
          <cell r="F22">
            <v>159.5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104</v>
          </cell>
          <cell r="K22">
            <v>0.5</v>
          </cell>
          <cell r="O22">
            <v>20.9</v>
          </cell>
          <cell r="P22">
            <v>174.89999999999998</v>
          </cell>
          <cell r="Q22">
            <v>198</v>
          </cell>
          <cell r="T22">
            <v>17.105263157894736</v>
          </cell>
          <cell r="U22">
            <v>7.6315789473684212</v>
          </cell>
          <cell r="V22">
            <v>17.600000000000001</v>
          </cell>
          <cell r="W22">
            <v>16.5</v>
          </cell>
          <cell r="X22">
            <v>14.3</v>
          </cell>
          <cell r="Y22">
            <v>13.2</v>
          </cell>
          <cell r="Z22">
            <v>24.2</v>
          </cell>
          <cell r="AA22" t="str">
            <v>сети</v>
          </cell>
          <cell r="AB22">
            <v>174.89999999999998</v>
          </cell>
          <cell r="AC22">
            <v>5.5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72</v>
          </cell>
          <cell r="E23">
            <v>4</v>
          </cell>
          <cell r="F23">
            <v>63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8</v>
          </cell>
          <cell r="K23">
            <v>-4</v>
          </cell>
          <cell r="O23">
            <v>0.8</v>
          </cell>
          <cell r="Q23">
            <v>0</v>
          </cell>
          <cell r="T23">
            <v>78.75</v>
          </cell>
          <cell r="U23">
            <v>78.75</v>
          </cell>
          <cell r="V23">
            <v>5.4</v>
          </cell>
          <cell r="W23">
            <v>1.2</v>
          </cell>
          <cell r="X23">
            <v>6.2</v>
          </cell>
          <cell r="Y23">
            <v>7.2</v>
          </cell>
          <cell r="Z23">
            <v>5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133</v>
          </cell>
          <cell r="E24">
            <v>3</v>
          </cell>
          <cell r="F24">
            <v>130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3</v>
          </cell>
          <cell r="K24">
            <v>0</v>
          </cell>
          <cell r="O24">
            <v>0.6</v>
          </cell>
          <cell r="Q24">
            <v>0</v>
          </cell>
          <cell r="T24">
            <v>216.66666666666669</v>
          </cell>
          <cell r="U24">
            <v>216.66666666666669</v>
          </cell>
          <cell r="V24">
            <v>1.2</v>
          </cell>
          <cell r="W24">
            <v>1.2</v>
          </cell>
          <cell r="X24">
            <v>3</v>
          </cell>
          <cell r="Y24">
            <v>5.6</v>
          </cell>
          <cell r="Z24">
            <v>0.4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180</v>
          </cell>
          <cell r="D25">
            <v>210</v>
          </cell>
          <cell r="E25">
            <v>90</v>
          </cell>
          <cell r="F25">
            <v>279</v>
          </cell>
          <cell r="G25">
            <v>1</v>
          </cell>
          <cell r="H25">
            <v>180</v>
          </cell>
          <cell r="I25" t="str">
            <v>матрица</v>
          </cell>
          <cell r="J25">
            <v>89.7</v>
          </cell>
          <cell r="K25">
            <v>0.29999999999999716</v>
          </cell>
          <cell r="O25">
            <v>18</v>
          </cell>
          <cell r="Q25">
            <v>0</v>
          </cell>
          <cell r="T25">
            <v>15.5</v>
          </cell>
          <cell r="U25">
            <v>15.5</v>
          </cell>
          <cell r="V25">
            <v>23.4</v>
          </cell>
          <cell r="W25">
            <v>15.6</v>
          </cell>
          <cell r="X25">
            <v>26.4</v>
          </cell>
          <cell r="Y25">
            <v>24</v>
          </cell>
          <cell r="Z25">
            <v>24</v>
          </cell>
          <cell r="AB25">
            <v>0</v>
          </cell>
          <cell r="AC25">
            <v>3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D26">
            <v>1848</v>
          </cell>
          <cell r="E26">
            <v>978</v>
          </cell>
          <cell r="F26">
            <v>870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976</v>
          </cell>
          <cell r="K26">
            <v>2</v>
          </cell>
          <cell r="O26">
            <v>195.6</v>
          </cell>
          <cell r="P26">
            <v>2455.1999999999998</v>
          </cell>
          <cell r="Q26">
            <v>2436</v>
          </cell>
          <cell r="T26">
            <v>16.901840490797547</v>
          </cell>
          <cell r="U26">
            <v>4.4478527607361968</v>
          </cell>
          <cell r="V26">
            <v>99</v>
          </cell>
          <cell r="W26">
            <v>237.6</v>
          </cell>
          <cell r="X26">
            <v>117.8</v>
          </cell>
          <cell r="Y26">
            <v>141.6</v>
          </cell>
          <cell r="Z26">
            <v>125.8</v>
          </cell>
          <cell r="AA26" t="str">
            <v>сети</v>
          </cell>
          <cell r="AB26">
            <v>613.79999999999995</v>
          </cell>
          <cell r="AC26">
            <v>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1296</v>
          </cell>
          <cell r="E29">
            <v>396</v>
          </cell>
          <cell r="F29">
            <v>1170</v>
          </cell>
          <cell r="G29">
            <v>1</v>
          </cell>
          <cell r="H29">
            <v>180</v>
          </cell>
          <cell r="I29" t="str">
            <v>матрица</v>
          </cell>
          <cell r="J29">
            <v>396</v>
          </cell>
          <cell r="K29">
            <v>0</v>
          </cell>
          <cell r="O29">
            <v>79.2</v>
          </cell>
          <cell r="Q29">
            <v>0</v>
          </cell>
          <cell r="T29">
            <v>14.772727272727272</v>
          </cell>
          <cell r="U29">
            <v>14.772727272727272</v>
          </cell>
          <cell r="V29">
            <v>99.6</v>
          </cell>
          <cell r="W29">
            <v>92.4</v>
          </cell>
          <cell r="X29">
            <v>92.4</v>
          </cell>
          <cell r="Y29">
            <v>86.4</v>
          </cell>
          <cell r="Z29">
            <v>111.6</v>
          </cell>
          <cell r="AB29">
            <v>0</v>
          </cell>
          <cell r="AC29">
            <v>6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G30">
            <v>0</v>
          </cell>
          <cell r="H30">
            <v>365</v>
          </cell>
          <cell r="I30" t="str">
            <v>матрица</v>
          </cell>
          <cell r="K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D31">
            <v>1344</v>
          </cell>
          <cell r="E31">
            <v>894</v>
          </cell>
          <cell r="F31">
            <v>450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886</v>
          </cell>
          <cell r="K31">
            <v>8</v>
          </cell>
          <cell r="O31">
            <v>178.8</v>
          </cell>
          <cell r="P31">
            <v>2589.6000000000004</v>
          </cell>
          <cell r="Q31">
            <v>2520</v>
          </cell>
          <cell r="T31">
            <v>16.610738255033556</v>
          </cell>
          <cell r="U31">
            <v>2.5167785234899327</v>
          </cell>
          <cell r="V31">
            <v>35.4</v>
          </cell>
          <cell r="W31">
            <v>210.4</v>
          </cell>
          <cell r="X31">
            <v>95.8</v>
          </cell>
          <cell r="Y31">
            <v>100.8</v>
          </cell>
          <cell r="Z31">
            <v>107.6</v>
          </cell>
          <cell r="AB31">
            <v>647.40000000000009</v>
          </cell>
          <cell r="AC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D32">
            <v>1008</v>
          </cell>
          <cell r="E32">
            <v>627</v>
          </cell>
          <cell r="F32">
            <v>381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728</v>
          </cell>
          <cell r="K32">
            <v>-101</v>
          </cell>
          <cell r="O32">
            <v>125.4</v>
          </cell>
          <cell r="P32">
            <v>1750.8000000000002</v>
          </cell>
          <cell r="Q32">
            <v>1680</v>
          </cell>
          <cell r="T32">
            <v>16.435406698564591</v>
          </cell>
          <cell r="U32">
            <v>3.0382775119617222</v>
          </cell>
          <cell r="V32">
            <v>67.599999999999994</v>
          </cell>
          <cell r="W32">
            <v>157.4</v>
          </cell>
          <cell r="X32">
            <v>79.400000000000006</v>
          </cell>
          <cell r="Y32">
            <v>78.2</v>
          </cell>
          <cell r="Z32">
            <v>91.6</v>
          </cell>
          <cell r="AA32" t="str">
            <v>сети</v>
          </cell>
          <cell r="AB32">
            <v>437.70000000000005</v>
          </cell>
          <cell r="AC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D38">
            <v>1248</v>
          </cell>
          <cell r="E38">
            <v>338</v>
          </cell>
          <cell r="F38">
            <v>909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432</v>
          </cell>
          <cell r="K38">
            <v>-94</v>
          </cell>
          <cell r="O38">
            <v>67.599999999999994</v>
          </cell>
          <cell r="P38">
            <v>172.59999999999991</v>
          </cell>
          <cell r="Q38">
            <v>192</v>
          </cell>
          <cell r="T38">
            <v>16.286982248520712</v>
          </cell>
          <cell r="U38">
            <v>13.446745562130179</v>
          </cell>
          <cell r="V38">
            <v>76.8</v>
          </cell>
          <cell r="W38">
            <v>116.4</v>
          </cell>
          <cell r="X38">
            <v>70.400000000000006</v>
          </cell>
          <cell r="Y38">
            <v>61.4</v>
          </cell>
          <cell r="Z38">
            <v>78</v>
          </cell>
          <cell r="AA38" t="str">
            <v>сети</v>
          </cell>
          <cell r="AB38">
            <v>129.44999999999993</v>
          </cell>
          <cell r="AC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D40">
            <v>120</v>
          </cell>
          <cell r="F40">
            <v>120</v>
          </cell>
          <cell r="G40">
            <v>0.7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D42">
            <v>576</v>
          </cell>
          <cell r="E42">
            <v>489</v>
          </cell>
          <cell r="F42">
            <v>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479</v>
          </cell>
          <cell r="K42">
            <v>10</v>
          </cell>
          <cell r="O42">
            <v>97.8</v>
          </cell>
          <cell r="P42">
            <v>1478.8</v>
          </cell>
          <cell r="Q42">
            <v>1440</v>
          </cell>
          <cell r="T42">
            <v>15.603271983640083</v>
          </cell>
          <cell r="U42">
            <v>0.87934560327198363</v>
          </cell>
          <cell r="V42">
            <v>38.6</v>
          </cell>
          <cell r="W42">
            <v>131.6</v>
          </cell>
          <cell r="X42">
            <v>60.2</v>
          </cell>
          <cell r="Y42">
            <v>60.8</v>
          </cell>
          <cell r="Z42">
            <v>78</v>
          </cell>
          <cell r="AA42" t="str">
            <v>сети</v>
          </cell>
          <cell r="AB42">
            <v>1330.92</v>
          </cell>
          <cell r="AC42">
            <v>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сливочным маслом ТМ Горячая штучка  флоу-пак сфера 0,4.  Поком</v>
          </cell>
          <cell r="B44" t="str">
            <v>шт</v>
          </cell>
          <cell r="D44">
            <v>192</v>
          </cell>
          <cell r="F44">
            <v>192</v>
          </cell>
          <cell r="G44">
            <v>0.4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новинка</v>
          </cell>
          <cell r="AB44">
            <v>0</v>
          </cell>
          <cell r="AC44">
            <v>16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10</v>
          </cell>
          <cell r="D45">
            <v>1920</v>
          </cell>
          <cell r="E45">
            <v>820</v>
          </cell>
          <cell r="F45">
            <v>1110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807</v>
          </cell>
          <cell r="K45">
            <v>13</v>
          </cell>
          <cell r="O45">
            <v>164</v>
          </cell>
          <cell r="T45">
            <v>6.7682926829268295</v>
          </cell>
          <cell r="U45">
            <v>6.7682926829268295</v>
          </cell>
          <cell r="V45">
            <v>82.4</v>
          </cell>
          <cell r="W45">
            <v>235.6</v>
          </cell>
          <cell r="X45">
            <v>115.8</v>
          </cell>
          <cell r="Y45">
            <v>134.4</v>
          </cell>
          <cell r="Z45">
            <v>161.4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D46">
            <v>384</v>
          </cell>
          <cell r="E46">
            <v>292</v>
          </cell>
          <cell r="F46">
            <v>92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290</v>
          </cell>
          <cell r="K46">
            <v>2</v>
          </cell>
          <cell r="O46">
            <v>58.4</v>
          </cell>
          <cell r="T46">
            <v>1.5753424657534247</v>
          </cell>
          <cell r="U46">
            <v>1.5753424657534247</v>
          </cell>
          <cell r="V46">
            <v>0</v>
          </cell>
          <cell r="W46">
            <v>108.2</v>
          </cell>
          <cell r="X46">
            <v>16.600000000000001</v>
          </cell>
          <cell r="Y46">
            <v>33.799999999999997</v>
          </cell>
          <cell r="Z46">
            <v>26.2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40</v>
          </cell>
          <cell r="D47">
            <v>2880</v>
          </cell>
          <cell r="E47">
            <v>595</v>
          </cell>
          <cell r="F47">
            <v>2285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595</v>
          </cell>
          <cell r="K47">
            <v>0</v>
          </cell>
          <cell r="O47">
            <v>119</v>
          </cell>
          <cell r="Q47">
            <v>0</v>
          </cell>
          <cell r="T47">
            <v>19.201680672268907</v>
          </cell>
          <cell r="U47">
            <v>19.201680672268907</v>
          </cell>
          <cell r="V47">
            <v>180</v>
          </cell>
          <cell r="W47">
            <v>239</v>
          </cell>
          <cell r="X47">
            <v>159</v>
          </cell>
          <cell r="Y47">
            <v>168</v>
          </cell>
          <cell r="Z47">
            <v>186</v>
          </cell>
          <cell r="AA47" t="str">
            <v>сети</v>
          </cell>
          <cell r="AB47">
            <v>0</v>
          </cell>
          <cell r="AC47">
            <v>10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  <cell r="B48" t="str">
            <v>шт</v>
          </cell>
          <cell r="D48">
            <v>192</v>
          </cell>
          <cell r="F48">
            <v>192</v>
          </cell>
          <cell r="G48">
            <v>0.4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0</v>
          </cell>
          <cell r="AC48">
            <v>16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  <cell r="B49" t="str">
            <v>шт</v>
          </cell>
          <cell r="D49">
            <v>120</v>
          </cell>
          <cell r="F49">
            <v>120</v>
          </cell>
          <cell r="G49">
            <v>0.7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Q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10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204</v>
          </cell>
          <cell r="D50">
            <v>2688</v>
          </cell>
          <cell r="E50">
            <v>1326</v>
          </cell>
          <cell r="F50">
            <v>1370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1312</v>
          </cell>
          <cell r="K50">
            <v>14</v>
          </cell>
          <cell r="O50">
            <v>265.2</v>
          </cell>
          <cell r="T50">
            <v>5.1659125188536956</v>
          </cell>
          <cell r="U50">
            <v>5.1659125188536956</v>
          </cell>
          <cell r="V50">
            <v>292.2</v>
          </cell>
          <cell r="W50">
            <v>349.4</v>
          </cell>
          <cell r="X50">
            <v>210.2</v>
          </cell>
          <cell r="Y50">
            <v>269.8</v>
          </cell>
          <cell r="Z50">
            <v>233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D51">
            <v>384</v>
          </cell>
          <cell r="E51">
            <v>255</v>
          </cell>
          <cell r="F51">
            <v>129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251</v>
          </cell>
          <cell r="K51">
            <v>4</v>
          </cell>
          <cell r="O51">
            <v>51</v>
          </cell>
          <cell r="T51">
            <v>2.5294117647058822</v>
          </cell>
          <cell r="U51">
            <v>2.5294117647058822</v>
          </cell>
          <cell r="V51">
            <v>29.8</v>
          </cell>
          <cell r="W51">
            <v>118.4</v>
          </cell>
          <cell r="X51">
            <v>15.4</v>
          </cell>
          <cell r="Y51">
            <v>29</v>
          </cell>
          <cell r="Z51">
            <v>22.2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штучка  флоу-пак сфера 0,4 кг .  Поком</v>
          </cell>
          <cell r="B52" t="str">
            <v>шт</v>
          </cell>
          <cell r="D52">
            <v>192</v>
          </cell>
          <cell r="F52">
            <v>192</v>
          </cell>
          <cell r="G52">
            <v>0.4</v>
          </cell>
          <cell r="H52">
            <v>180</v>
          </cell>
          <cell r="I52" t="str">
            <v>матрица</v>
          </cell>
          <cell r="K52">
            <v>0</v>
          </cell>
          <cell r="O52">
            <v>0</v>
          </cell>
          <cell r="Q52">
            <v>0</v>
          </cell>
          <cell r="T52" t="e">
            <v>#DIV/0!</v>
          </cell>
          <cell r="U52" t="e">
            <v>#DIV/0!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0</v>
          </cell>
          <cell r="AC52">
            <v>16</v>
          </cell>
        </row>
        <row r="53">
          <cell r="A53" t="str">
            <v>Пельмени Бульмени со сливочным маслом ТМ Горячая штучка флоу-пак сфера 0,7 кг .  Поком</v>
          </cell>
          <cell r="B53" t="str">
            <v>шт</v>
          </cell>
          <cell r="D53">
            <v>120</v>
          </cell>
          <cell r="F53">
            <v>120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10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6</v>
          </cell>
          <cell r="F54">
            <v>6</v>
          </cell>
          <cell r="G54">
            <v>0</v>
          </cell>
          <cell r="H54">
            <v>180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4.5999999999999996</v>
          </cell>
          <cell r="W54">
            <v>3.2</v>
          </cell>
          <cell r="X54">
            <v>5.8</v>
          </cell>
          <cell r="Y54">
            <v>3.4</v>
          </cell>
          <cell r="Z54">
            <v>6.2</v>
          </cell>
          <cell r="AA54" t="str">
            <v>вывод / нужно продавать</v>
          </cell>
          <cell r="AB54">
            <v>0</v>
          </cell>
          <cell r="AC54">
            <v>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88</v>
          </cell>
          <cell r="E55">
            <v>15</v>
          </cell>
          <cell r="F55">
            <v>73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15</v>
          </cell>
          <cell r="K55">
            <v>0</v>
          </cell>
          <cell r="O55">
            <v>3</v>
          </cell>
          <cell r="Q55">
            <v>0</v>
          </cell>
          <cell r="T55">
            <v>24.333333333333332</v>
          </cell>
          <cell r="U55">
            <v>24.333333333333332</v>
          </cell>
          <cell r="V55">
            <v>6.8</v>
          </cell>
          <cell r="W55">
            <v>4.4000000000000004</v>
          </cell>
          <cell r="X55">
            <v>7.6</v>
          </cell>
          <cell r="Y55">
            <v>8.4</v>
          </cell>
          <cell r="Z55">
            <v>4.2</v>
          </cell>
          <cell r="AA55" t="str">
            <v>нужно увеличить продажи</v>
          </cell>
          <cell r="AB55">
            <v>0</v>
          </cell>
          <cell r="AC55">
            <v>10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115</v>
          </cell>
          <cell r="D56">
            <v>96</v>
          </cell>
          <cell r="E56">
            <v>48</v>
          </cell>
          <cell r="F56">
            <v>157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48</v>
          </cell>
          <cell r="K56">
            <v>0</v>
          </cell>
          <cell r="O56">
            <v>9.6</v>
          </cell>
          <cell r="Q56">
            <v>0</v>
          </cell>
          <cell r="T56">
            <v>16.354166666666668</v>
          </cell>
          <cell r="U56">
            <v>16.354166666666668</v>
          </cell>
          <cell r="V56">
            <v>12.4</v>
          </cell>
          <cell r="W56">
            <v>7</v>
          </cell>
          <cell r="X56">
            <v>14.6</v>
          </cell>
          <cell r="Y56">
            <v>15.2</v>
          </cell>
          <cell r="Z56">
            <v>15.8</v>
          </cell>
          <cell r="AB56">
            <v>0</v>
          </cell>
          <cell r="AC56">
            <v>8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144</v>
          </cell>
          <cell r="D57">
            <v>96</v>
          </cell>
          <cell r="E57">
            <v>58</v>
          </cell>
          <cell r="F57">
            <v>166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58</v>
          </cell>
          <cell r="K57">
            <v>0</v>
          </cell>
          <cell r="O57">
            <v>11.6</v>
          </cell>
          <cell r="Q57">
            <v>0</v>
          </cell>
          <cell r="T57">
            <v>14.310344827586208</v>
          </cell>
          <cell r="U57">
            <v>14.310344827586208</v>
          </cell>
          <cell r="V57">
            <v>12.2</v>
          </cell>
          <cell r="W57">
            <v>7.6</v>
          </cell>
          <cell r="X57">
            <v>11.6</v>
          </cell>
          <cell r="Y57">
            <v>9.8000000000000007</v>
          </cell>
          <cell r="Z57">
            <v>13.6</v>
          </cell>
          <cell r="AB57">
            <v>0</v>
          </cell>
          <cell r="AC57">
            <v>8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77</v>
          </cell>
          <cell r="D58">
            <v>96</v>
          </cell>
          <cell r="E58">
            <v>80</v>
          </cell>
          <cell r="F58">
            <v>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80</v>
          </cell>
          <cell r="K58">
            <v>0</v>
          </cell>
          <cell r="O58">
            <v>16</v>
          </cell>
          <cell r="P58">
            <v>168</v>
          </cell>
          <cell r="Q58">
            <v>192</v>
          </cell>
          <cell r="T58">
            <v>17.5</v>
          </cell>
          <cell r="U58">
            <v>5.5</v>
          </cell>
          <cell r="V58">
            <v>6.2</v>
          </cell>
          <cell r="W58">
            <v>14</v>
          </cell>
          <cell r="X58">
            <v>8.1999999999999993</v>
          </cell>
          <cell r="Y58">
            <v>7.8</v>
          </cell>
          <cell r="Z58">
            <v>7.8</v>
          </cell>
          <cell r="AB58">
            <v>117.6</v>
          </cell>
          <cell r="AC58">
            <v>8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D59">
            <v>576</v>
          </cell>
          <cell r="E59">
            <v>341</v>
          </cell>
          <cell r="F59">
            <v>235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464</v>
          </cell>
          <cell r="K59">
            <v>-123</v>
          </cell>
          <cell r="O59">
            <v>68.2</v>
          </cell>
          <cell r="P59">
            <v>856.2</v>
          </cell>
          <cell r="Q59">
            <v>864</v>
          </cell>
          <cell r="T59">
            <v>16.114369501466275</v>
          </cell>
          <cell r="U59">
            <v>3.4457478005865103</v>
          </cell>
          <cell r="V59">
            <v>38</v>
          </cell>
          <cell r="W59">
            <v>103</v>
          </cell>
          <cell r="X59">
            <v>49.4</v>
          </cell>
          <cell r="Y59">
            <v>47.8</v>
          </cell>
          <cell r="Z59">
            <v>66.8</v>
          </cell>
          <cell r="AA59" t="str">
            <v>сети</v>
          </cell>
          <cell r="AB59">
            <v>599.34</v>
          </cell>
          <cell r="AC59">
            <v>8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D60">
            <v>480</v>
          </cell>
          <cell r="E60">
            <v>96</v>
          </cell>
          <cell r="F60">
            <v>384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124</v>
          </cell>
          <cell r="K60">
            <v>-28</v>
          </cell>
          <cell r="O60">
            <v>19.2</v>
          </cell>
          <cell r="Q60">
            <v>0</v>
          </cell>
          <cell r="T60">
            <v>20</v>
          </cell>
          <cell r="U60">
            <v>20</v>
          </cell>
          <cell r="V60">
            <v>26.6</v>
          </cell>
          <cell r="W60">
            <v>60.8</v>
          </cell>
          <cell r="X60">
            <v>8.1999999999999993</v>
          </cell>
          <cell r="Y60">
            <v>18</v>
          </cell>
          <cell r="Z60">
            <v>10.4</v>
          </cell>
          <cell r="AA60" t="str">
            <v>сети</v>
          </cell>
          <cell r="AB60">
            <v>0</v>
          </cell>
          <cell r="AC60">
            <v>8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D61">
            <v>480</v>
          </cell>
          <cell r="E61">
            <v>96</v>
          </cell>
          <cell r="F61">
            <v>384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143</v>
          </cell>
          <cell r="K61">
            <v>-47</v>
          </cell>
          <cell r="O61">
            <v>19.2</v>
          </cell>
          <cell r="Q61">
            <v>0</v>
          </cell>
          <cell r="T61">
            <v>20</v>
          </cell>
          <cell r="U61">
            <v>20</v>
          </cell>
          <cell r="V61">
            <v>27.2</v>
          </cell>
          <cell r="W61">
            <v>79.8</v>
          </cell>
          <cell r="X61">
            <v>14.2</v>
          </cell>
          <cell r="Y61">
            <v>17.2</v>
          </cell>
          <cell r="Z61">
            <v>26.4</v>
          </cell>
          <cell r="AA61" t="str">
            <v>сети</v>
          </cell>
          <cell r="AB61">
            <v>0</v>
          </cell>
          <cell r="AC61">
            <v>8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645</v>
          </cell>
          <cell r="D62">
            <v>2640</v>
          </cell>
          <cell r="E62">
            <v>865</v>
          </cell>
          <cell r="F62">
            <v>2300</v>
          </cell>
          <cell r="G62">
            <v>1</v>
          </cell>
          <cell r="H62">
            <v>180</v>
          </cell>
          <cell r="I62" t="str">
            <v>матрица</v>
          </cell>
          <cell r="J62">
            <v>865</v>
          </cell>
          <cell r="K62">
            <v>0</v>
          </cell>
          <cell r="O62">
            <v>173</v>
          </cell>
          <cell r="P62">
            <v>468</v>
          </cell>
          <cell r="Q62">
            <v>480</v>
          </cell>
          <cell r="T62">
            <v>16.069364161849713</v>
          </cell>
          <cell r="U62">
            <v>13.294797687861271</v>
          </cell>
          <cell r="V62">
            <v>196</v>
          </cell>
          <cell r="W62">
            <v>227</v>
          </cell>
          <cell r="X62">
            <v>203</v>
          </cell>
          <cell r="Y62">
            <v>196</v>
          </cell>
          <cell r="Z62">
            <v>216</v>
          </cell>
          <cell r="AA62" t="str">
            <v>сети</v>
          </cell>
          <cell r="AB62">
            <v>468</v>
          </cell>
          <cell r="AC62">
            <v>5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136</v>
          </cell>
          <cell r="D63">
            <v>1920</v>
          </cell>
          <cell r="E63">
            <v>956</v>
          </cell>
          <cell r="F63">
            <v>963</v>
          </cell>
          <cell r="G63">
            <v>1</v>
          </cell>
          <cell r="H63">
            <v>180</v>
          </cell>
          <cell r="I63" t="str">
            <v>матрица</v>
          </cell>
          <cell r="J63">
            <v>942</v>
          </cell>
          <cell r="K63">
            <v>14</v>
          </cell>
          <cell r="O63">
            <v>191.2</v>
          </cell>
          <cell r="P63">
            <v>2287.3999999999996</v>
          </cell>
          <cell r="Q63">
            <v>2280</v>
          </cell>
          <cell r="T63">
            <v>16.961297071129707</v>
          </cell>
          <cell r="U63">
            <v>5.0366108786610884</v>
          </cell>
          <cell r="V63">
            <v>118.4</v>
          </cell>
          <cell r="W63">
            <v>223</v>
          </cell>
          <cell r="X63">
            <v>132</v>
          </cell>
          <cell r="Y63">
            <v>136.80000000000001</v>
          </cell>
          <cell r="Z63">
            <v>170</v>
          </cell>
          <cell r="AA63" t="str">
            <v>сети</v>
          </cell>
          <cell r="AB63">
            <v>2287.3999999999996</v>
          </cell>
          <cell r="AC63">
            <v>5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3,0 кг. ВЕС.  ПОКОМ</v>
          </cell>
          <cell r="B68" t="str">
            <v>кг</v>
          </cell>
          <cell r="C68">
            <v>36</v>
          </cell>
          <cell r="F68">
            <v>36</v>
          </cell>
          <cell r="G68">
            <v>0</v>
          </cell>
          <cell r="H68" t="e">
            <v>#N/A</v>
          </cell>
          <cell r="I68" t="str">
            <v>не в матрице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0.6</v>
          </cell>
          <cell r="X68">
            <v>0</v>
          </cell>
          <cell r="Y68">
            <v>0.6</v>
          </cell>
          <cell r="Z68">
            <v>0.6</v>
          </cell>
          <cell r="AA68" t="str">
            <v>дубль / нужно продавать!!!</v>
          </cell>
          <cell r="AB68">
            <v>0</v>
          </cell>
          <cell r="AC68">
            <v>0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F69">
            <v>36</v>
          </cell>
          <cell r="G69">
            <v>1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Q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0.6</v>
          </cell>
          <cell r="X69">
            <v>0</v>
          </cell>
          <cell r="Y69">
            <v>0.6</v>
          </cell>
          <cell r="Z69">
            <v>0.6</v>
          </cell>
          <cell r="AA69" t="str">
            <v>нужно увеличить продажи!!! / есть дубль / ротация на мини-пиццу</v>
          </cell>
          <cell r="AB69">
            <v>0</v>
          </cell>
          <cell r="AC69">
            <v>3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203</v>
          </cell>
          <cell r="D70">
            <v>3696</v>
          </cell>
          <cell r="E70">
            <v>1185</v>
          </cell>
          <cell r="F70">
            <v>2511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1181</v>
          </cell>
          <cell r="K70">
            <v>4</v>
          </cell>
          <cell r="O70">
            <v>237</v>
          </cell>
          <cell r="P70">
            <v>1518</v>
          </cell>
          <cell r="Q70">
            <v>1512</v>
          </cell>
          <cell r="T70">
            <v>16.974683544303797</v>
          </cell>
          <cell r="U70">
            <v>10.594936708860759</v>
          </cell>
          <cell r="V70">
            <v>229.8</v>
          </cell>
          <cell r="W70">
            <v>274.39999999999998</v>
          </cell>
          <cell r="X70">
            <v>191.2</v>
          </cell>
          <cell r="Y70">
            <v>206</v>
          </cell>
          <cell r="Z70">
            <v>220</v>
          </cell>
          <cell r="AA70" t="str">
            <v>сети</v>
          </cell>
          <cell r="AB70">
            <v>379.5</v>
          </cell>
          <cell r="AC70">
            <v>12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743</v>
          </cell>
          <cell r="D71">
            <v>2184</v>
          </cell>
          <cell r="E71">
            <v>490</v>
          </cell>
          <cell r="F71">
            <v>2294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610</v>
          </cell>
          <cell r="K71">
            <v>-120</v>
          </cell>
          <cell r="O71">
            <v>98</v>
          </cell>
          <cell r="Q71">
            <v>0</v>
          </cell>
          <cell r="T71">
            <v>23.408163265306122</v>
          </cell>
          <cell r="U71">
            <v>23.408163265306122</v>
          </cell>
          <cell r="V71">
            <v>178</v>
          </cell>
          <cell r="W71">
            <v>101</v>
          </cell>
          <cell r="X71">
            <v>136</v>
          </cell>
          <cell r="Y71">
            <v>165</v>
          </cell>
          <cell r="Z71">
            <v>146.4</v>
          </cell>
          <cell r="AA71" t="str">
            <v>нужно увеличить продажи</v>
          </cell>
          <cell r="AB71">
            <v>0</v>
          </cell>
          <cell r="AC71">
            <v>12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124</v>
          </cell>
          <cell r="D72">
            <v>680.4</v>
          </cell>
          <cell r="E72">
            <v>189.1</v>
          </cell>
          <cell r="F72">
            <v>568.5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184.3</v>
          </cell>
          <cell r="K72">
            <v>4.7999999999999829</v>
          </cell>
          <cell r="O72">
            <v>37.82</v>
          </cell>
          <cell r="Q72">
            <v>0</v>
          </cell>
          <cell r="T72">
            <v>15.031729243786357</v>
          </cell>
          <cell r="U72">
            <v>15.031729243786357</v>
          </cell>
          <cell r="V72">
            <v>47.6</v>
          </cell>
          <cell r="W72">
            <v>46.44</v>
          </cell>
          <cell r="X72">
            <v>39.239999999999988</v>
          </cell>
          <cell r="Y72">
            <v>35.72</v>
          </cell>
          <cell r="Z72">
            <v>42.12</v>
          </cell>
          <cell r="AB72">
            <v>0</v>
          </cell>
          <cell r="AC72">
            <v>1.8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593</v>
          </cell>
          <cell r="D73">
            <v>1848</v>
          </cell>
          <cell r="E73">
            <v>598</v>
          </cell>
          <cell r="F73">
            <v>1714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607</v>
          </cell>
          <cell r="K73">
            <v>-9</v>
          </cell>
          <cell r="O73">
            <v>119.6</v>
          </cell>
          <cell r="Q73">
            <v>0</v>
          </cell>
          <cell r="T73">
            <v>14.331103678929766</v>
          </cell>
          <cell r="U73">
            <v>14.331103678929766</v>
          </cell>
          <cell r="V73">
            <v>139.80000000000001</v>
          </cell>
          <cell r="W73">
            <v>103.4</v>
          </cell>
          <cell r="X73">
            <v>117.2</v>
          </cell>
          <cell r="Y73">
            <v>125.2</v>
          </cell>
          <cell r="Z73">
            <v>151</v>
          </cell>
          <cell r="AB73">
            <v>0</v>
          </cell>
          <cell r="AC73">
            <v>12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196</v>
          </cell>
          <cell r="E74">
            <v>47</v>
          </cell>
          <cell r="F74">
            <v>138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47</v>
          </cell>
          <cell r="K74">
            <v>0</v>
          </cell>
          <cell r="O74">
            <v>9.4</v>
          </cell>
          <cell r="T74">
            <v>14.680851063829786</v>
          </cell>
          <cell r="U74">
            <v>14.680851063829786</v>
          </cell>
          <cell r="V74">
            <v>8</v>
          </cell>
          <cell r="W74">
            <v>9.4</v>
          </cell>
          <cell r="X74">
            <v>17.600000000000001</v>
          </cell>
          <cell r="Y74">
            <v>14.4</v>
          </cell>
          <cell r="Z74">
            <v>21.6</v>
          </cell>
          <cell r="AA74" t="str">
            <v>вывод / нужно продавать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нет потребности</v>
          </cell>
          <cell r="AB76">
            <v>0</v>
          </cell>
          <cell r="AC76">
            <v>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560</v>
          </cell>
          <cell r="D77">
            <v>3696</v>
          </cell>
          <cell r="E77">
            <v>1263</v>
          </cell>
          <cell r="F77">
            <v>2669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1249</v>
          </cell>
          <cell r="K77">
            <v>14</v>
          </cell>
          <cell r="O77">
            <v>252.6</v>
          </cell>
          <cell r="P77">
            <v>1625.1999999999998</v>
          </cell>
          <cell r="Q77">
            <v>1680</v>
          </cell>
          <cell r="T77">
            <v>17.216943784639746</v>
          </cell>
          <cell r="U77">
            <v>10.566112430720507</v>
          </cell>
          <cell r="V77">
            <v>241.4</v>
          </cell>
          <cell r="W77">
            <v>271.2</v>
          </cell>
          <cell r="X77">
            <v>214.6</v>
          </cell>
          <cell r="Y77">
            <v>211.8</v>
          </cell>
          <cell r="Z77">
            <v>221.8</v>
          </cell>
          <cell r="AA77" t="str">
            <v>сети</v>
          </cell>
          <cell r="AB77">
            <v>406.29999999999995</v>
          </cell>
          <cell r="AC77">
            <v>12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552</v>
          </cell>
          <cell r="D78">
            <v>4200</v>
          </cell>
          <cell r="E78">
            <v>1423</v>
          </cell>
          <cell r="F78">
            <v>2993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1431</v>
          </cell>
          <cell r="K78">
            <v>-8</v>
          </cell>
          <cell r="O78">
            <v>284.60000000000002</v>
          </cell>
          <cell r="P78">
            <v>1845.2000000000007</v>
          </cell>
          <cell r="Q78">
            <v>1848</v>
          </cell>
          <cell r="T78">
            <v>17.009838369641599</v>
          </cell>
          <cell r="U78">
            <v>10.516514406184116</v>
          </cell>
          <cell r="V78">
            <v>279.8</v>
          </cell>
          <cell r="W78">
            <v>292.60000000000002</v>
          </cell>
          <cell r="X78">
            <v>233.8</v>
          </cell>
          <cell r="Y78">
            <v>214</v>
          </cell>
          <cell r="Z78">
            <v>247.2</v>
          </cell>
          <cell r="AA78" t="str">
            <v>сети</v>
          </cell>
          <cell r="AB78">
            <v>461.30000000000018</v>
          </cell>
          <cell r="AC78">
            <v>12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124.2</v>
          </cell>
          <cell r="D79">
            <v>189</v>
          </cell>
          <cell r="E79">
            <v>24.3</v>
          </cell>
          <cell r="F79">
            <v>283.5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23.9</v>
          </cell>
          <cell r="K79">
            <v>0.40000000000000213</v>
          </cell>
          <cell r="O79">
            <v>4.8600000000000003</v>
          </cell>
          <cell r="Q79">
            <v>0</v>
          </cell>
          <cell r="T79">
            <v>58.333333333333329</v>
          </cell>
          <cell r="U79">
            <v>58.333333333333329</v>
          </cell>
          <cell r="V79">
            <v>18.36</v>
          </cell>
          <cell r="W79">
            <v>10.8</v>
          </cell>
          <cell r="X79">
            <v>7.56</v>
          </cell>
          <cell r="Y79">
            <v>17.82</v>
          </cell>
          <cell r="Z79">
            <v>0.54</v>
          </cell>
          <cell r="AA79" t="str">
            <v>нужно увеличить продажи!!!</v>
          </cell>
          <cell r="AB79">
            <v>0</v>
          </cell>
          <cell r="AC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975</v>
          </cell>
          <cell r="D80">
            <v>2580</v>
          </cell>
          <cell r="E80">
            <v>750.4</v>
          </cell>
          <cell r="F80">
            <v>2454.6</v>
          </cell>
          <cell r="G80">
            <v>1</v>
          </cell>
          <cell r="H80">
            <v>180</v>
          </cell>
          <cell r="I80" t="str">
            <v>матрица</v>
          </cell>
          <cell r="J80">
            <v>741.5</v>
          </cell>
          <cell r="K80">
            <v>8.8999999999999773</v>
          </cell>
          <cell r="O80">
            <v>150.07999999999998</v>
          </cell>
          <cell r="Q80">
            <v>0</v>
          </cell>
          <cell r="T80">
            <v>16.355277185501066</v>
          </cell>
          <cell r="U80">
            <v>16.355277185501066</v>
          </cell>
          <cell r="V80">
            <v>200</v>
          </cell>
          <cell r="W80">
            <v>190.08</v>
          </cell>
          <cell r="X80">
            <v>197.08</v>
          </cell>
          <cell r="Y80">
            <v>185</v>
          </cell>
          <cell r="Z80">
            <v>182</v>
          </cell>
          <cell r="AB80">
            <v>0</v>
          </cell>
          <cell r="AC80">
            <v>5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D81">
            <v>1056</v>
          </cell>
          <cell r="E81">
            <v>264</v>
          </cell>
          <cell r="F81">
            <v>792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314</v>
          </cell>
          <cell r="K81">
            <v>-50</v>
          </cell>
          <cell r="O81">
            <v>52.8</v>
          </cell>
          <cell r="Q81">
            <v>0</v>
          </cell>
          <cell r="T81">
            <v>15</v>
          </cell>
          <cell r="U81">
            <v>15</v>
          </cell>
          <cell r="V81">
            <v>60.2</v>
          </cell>
          <cell r="W81">
            <v>219.6</v>
          </cell>
          <cell r="X81">
            <v>25.6</v>
          </cell>
          <cell r="Y81">
            <v>22.6</v>
          </cell>
          <cell r="Z81">
            <v>36.4</v>
          </cell>
          <cell r="AA81" t="str">
            <v>сети</v>
          </cell>
          <cell r="AB81">
            <v>0</v>
          </cell>
          <cell r="AC81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21,11,</v>
          </cell>
          <cell r="W4" t="str">
            <v>14,11,</v>
          </cell>
          <cell r="X4" t="str">
            <v>07,11,</v>
          </cell>
          <cell r="Y4" t="str">
            <v>24,10,</v>
          </cell>
          <cell r="Z4" t="str">
            <v>17,10,</v>
          </cell>
          <cell r="AA4" t="str">
            <v>10,10,</v>
          </cell>
          <cell r="AE4" t="str">
            <v>25,11,</v>
          </cell>
        </row>
        <row r="5">
          <cell r="E5">
            <v>15811.800000000001</v>
          </cell>
          <cell r="F5">
            <v>17751.8</v>
          </cell>
          <cell r="J5">
            <v>18658.900000000001</v>
          </cell>
          <cell r="K5">
            <v>-2847.0999999999995</v>
          </cell>
          <cell r="L5">
            <v>0</v>
          </cell>
          <cell r="M5">
            <v>0</v>
          </cell>
          <cell r="N5">
            <v>0</v>
          </cell>
          <cell r="O5">
            <v>3162.3599999999992</v>
          </cell>
          <cell r="P5">
            <v>29996.559999999994</v>
          </cell>
          <cell r="Q5">
            <v>25396.26</v>
          </cell>
          <cell r="R5">
            <v>25910.000000000004</v>
          </cell>
          <cell r="S5">
            <v>13868</v>
          </cell>
          <cell r="W5">
            <v>2068.8999999999996</v>
          </cell>
          <cell r="X5">
            <v>1978.4000000000003</v>
          </cell>
          <cell r="Y5">
            <v>3251.62</v>
          </cell>
          <cell r="Z5">
            <v>3196.3200000000006</v>
          </cell>
          <cell r="AA5">
            <v>2748.7000000000007</v>
          </cell>
          <cell r="AC5">
            <v>9318.978000000001</v>
          </cell>
          <cell r="AE5">
            <v>2906</v>
          </cell>
          <cell r="AF5">
            <v>9885.3999999999978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70</v>
          </cell>
          <cell r="D6">
            <v>120</v>
          </cell>
          <cell r="E6">
            <v>60</v>
          </cell>
          <cell r="F6">
            <v>130</v>
          </cell>
          <cell r="G6">
            <v>1</v>
          </cell>
          <cell r="H6">
            <v>90</v>
          </cell>
          <cell r="I6" t="str">
            <v>матрица</v>
          </cell>
          <cell r="J6">
            <v>60</v>
          </cell>
          <cell r="K6">
            <v>0</v>
          </cell>
          <cell r="O6">
            <v>12</v>
          </cell>
          <cell r="P6">
            <v>38</v>
          </cell>
          <cell r="Q6">
            <v>38</v>
          </cell>
          <cell r="R6">
            <v>60</v>
          </cell>
          <cell r="U6">
            <v>15.833333333333334</v>
          </cell>
          <cell r="V6">
            <v>10.833333333333334</v>
          </cell>
          <cell r="W6">
            <v>12</v>
          </cell>
          <cell r="X6">
            <v>2</v>
          </cell>
          <cell r="Y6">
            <v>39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38</v>
          </cell>
          <cell r="AD6">
            <v>5</v>
          </cell>
          <cell r="AE6">
            <v>12</v>
          </cell>
          <cell r="AF6">
            <v>60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D7">
            <v>516</v>
          </cell>
          <cell r="E7">
            <v>311</v>
          </cell>
          <cell r="F7">
            <v>205</v>
          </cell>
          <cell r="G7">
            <v>0.3</v>
          </cell>
          <cell r="H7">
            <v>180</v>
          </cell>
          <cell r="I7" t="str">
            <v>матрица</v>
          </cell>
          <cell r="J7">
            <v>311</v>
          </cell>
          <cell r="K7">
            <v>0</v>
          </cell>
          <cell r="O7">
            <v>62.2</v>
          </cell>
          <cell r="P7">
            <v>665.80000000000007</v>
          </cell>
          <cell r="Q7">
            <v>790.2</v>
          </cell>
          <cell r="R7">
            <v>840</v>
          </cell>
          <cell r="U7">
            <v>16.80064308681672</v>
          </cell>
          <cell r="V7">
            <v>3.295819935691318</v>
          </cell>
          <cell r="W7">
            <v>2.4</v>
          </cell>
          <cell r="X7">
            <v>44.4</v>
          </cell>
          <cell r="Y7">
            <v>48</v>
          </cell>
          <cell r="Z7">
            <v>34.4</v>
          </cell>
          <cell r="AA7">
            <v>24.2</v>
          </cell>
          <cell r="AC7">
            <v>237.06</v>
          </cell>
          <cell r="AD7">
            <v>12</v>
          </cell>
          <cell r="AE7">
            <v>70</v>
          </cell>
          <cell r="AF7">
            <v>252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338</v>
          </cell>
          <cell r="E8">
            <v>337</v>
          </cell>
          <cell r="G8">
            <v>0.3</v>
          </cell>
          <cell r="H8">
            <v>180</v>
          </cell>
          <cell r="I8" t="str">
            <v>матрица</v>
          </cell>
          <cell r="J8">
            <v>561</v>
          </cell>
          <cell r="K8">
            <v>-224</v>
          </cell>
          <cell r="O8">
            <v>67.400000000000006</v>
          </cell>
          <cell r="P8">
            <v>943.60000000000014</v>
          </cell>
          <cell r="Q8">
            <v>700</v>
          </cell>
          <cell r="R8">
            <v>672</v>
          </cell>
          <cell r="S8">
            <v>600</v>
          </cell>
          <cell r="T8" t="str">
            <v>нет места на складе</v>
          </cell>
          <cell r="U8">
            <v>9.9703264094955486</v>
          </cell>
          <cell r="V8">
            <v>0</v>
          </cell>
          <cell r="W8">
            <v>13</v>
          </cell>
          <cell r="X8">
            <v>32.4</v>
          </cell>
          <cell r="Y8">
            <v>88.4</v>
          </cell>
          <cell r="Z8">
            <v>63.6</v>
          </cell>
          <cell r="AA8">
            <v>64.8</v>
          </cell>
          <cell r="AC8">
            <v>210</v>
          </cell>
          <cell r="AD8">
            <v>12</v>
          </cell>
          <cell r="AE8">
            <v>56</v>
          </cell>
          <cell r="AF8">
            <v>201.6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D9">
            <v>673</v>
          </cell>
          <cell r="E9">
            <v>673</v>
          </cell>
          <cell r="G9">
            <v>0.3</v>
          </cell>
          <cell r="H9">
            <v>180</v>
          </cell>
          <cell r="I9" t="str">
            <v>матрица</v>
          </cell>
          <cell r="J9">
            <v>928</v>
          </cell>
          <cell r="K9">
            <v>-255</v>
          </cell>
          <cell r="O9">
            <v>134.6</v>
          </cell>
          <cell r="P9">
            <v>1884.3999999999999</v>
          </cell>
          <cell r="Q9">
            <v>1200</v>
          </cell>
          <cell r="R9">
            <v>1176</v>
          </cell>
          <cell r="S9">
            <v>900</v>
          </cell>
          <cell r="T9" t="str">
            <v>нет места на складе</v>
          </cell>
          <cell r="U9">
            <v>8.7369985141158999</v>
          </cell>
          <cell r="V9">
            <v>0</v>
          </cell>
          <cell r="W9">
            <v>44.6</v>
          </cell>
          <cell r="X9">
            <v>67.599999999999994</v>
          </cell>
          <cell r="Y9">
            <v>170.4</v>
          </cell>
          <cell r="Z9">
            <v>147.80000000000001</v>
          </cell>
          <cell r="AA9">
            <v>170.8</v>
          </cell>
          <cell r="AB9" t="str">
            <v>Акция сеть "Спар" на октябрь 2024г.</v>
          </cell>
          <cell r="AC9">
            <v>360</v>
          </cell>
          <cell r="AD9">
            <v>12</v>
          </cell>
          <cell r="AE9">
            <v>98</v>
          </cell>
          <cell r="AF9">
            <v>352.8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D10">
            <v>1176</v>
          </cell>
          <cell r="E10">
            <v>569</v>
          </cell>
          <cell r="F10">
            <v>584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572</v>
          </cell>
          <cell r="K10">
            <v>-3</v>
          </cell>
          <cell r="O10">
            <v>113.8</v>
          </cell>
          <cell r="P10">
            <v>1009.2</v>
          </cell>
          <cell r="Q10">
            <v>800</v>
          </cell>
          <cell r="R10">
            <v>840</v>
          </cell>
          <cell r="S10">
            <v>600</v>
          </cell>
          <cell r="T10" t="str">
            <v>нет места на складе</v>
          </cell>
          <cell r="U10">
            <v>12.513181019332162</v>
          </cell>
          <cell r="V10">
            <v>5.1318101933216171</v>
          </cell>
          <cell r="W10">
            <v>35</v>
          </cell>
          <cell r="X10">
            <v>99.8</v>
          </cell>
          <cell r="Y10">
            <v>48.6</v>
          </cell>
          <cell r="Z10">
            <v>79.400000000000006</v>
          </cell>
          <cell r="AA10">
            <v>53.6</v>
          </cell>
          <cell r="AC10">
            <v>240</v>
          </cell>
          <cell r="AD10">
            <v>12</v>
          </cell>
          <cell r="AE10">
            <v>70</v>
          </cell>
          <cell r="AF10">
            <v>252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D11">
            <v>1196</v>
          </cell>
          <cell r="E11">
            <v>372</v>
          </cell>
          <cell r="F11">
            <v>815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444</v>
          </cell>
          <cell r="K11">
            <v>-72</v>
          </cell>
          <cell r="O11">
            <v>74.400000000000006</v>
          </cell>
          <cell r="P11">
            <v>226.60000000000014</v>
          </cell>
          <cell r="Q11">
            <v>0</v>
          </cell>
          <cell r="R11">
            <v>0</v>
          </cell>
          <cell r="S11">
            <v>0</v>
          </cell>
          <cell r="T11" t="str">
            <v>нет места на складе</v>
          </cell>
          <cell r="U11">
            <v>10.954301075268816</v>
          </cell>
          <cell r="V11">
            <v>10.954301075268816</v>
          </cell>
          <cell r="W11">
            <v>127.4</v>
          </cell>
          <cell r="X11">
            <v>50.4</v>
          </cell>
          <cell r="Y11">
            <v>123.8</v>
          </cell>
          <cell r="Z11">
            <v>148.19999999999999</v>
          </cell>
          <cell r="AA11">
            <v>120.4</v>
          </cell>
          <cell r="AB11" t="str">
            <v>22,11,24 филиал обнулил</v>
          </cell>
          <cell r="AC11">
            <v>0</v>
          </cell>
          <cell r="AD11">
            <v>12</v>
          </cell>
          <cell r="AE11">
            <v>0</v>
          </cell>
          <cell r="AF11">
            <v>0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</v>
          </cell>
          <cell r="D12">
            <v>674</v>
          </cell>
          <cell r="E12">
            <v>268</v>
          </cell>
          <cell r="F12">
            <v>411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256</v>
          </cell>
          <cell r="K12">
            <v>12</v>
          </cell>
          <cell r="O12">
            <v>53.6</v>
          </cell>
          <cell r="P12">
            <v>339.4</v>
          </cell>
          <cell r="Q12">
            <v>168</v>
          </cell>
          <cell r="R12">
            <v>336</v>
          </cell>
          <cell r="S12">
            <v>168</v>
          </cell>
          <cell r="T12" t="str">
            <v>нет места на складе</v>
          </cell>
          <cell r="U12">
            <v>13.936567164179104</v>
          </cell>
          <cell r="V12">
            <v>7.6679104477611935</v>
          </cell>
          <cell r="W12">
            <v>43.8</v>
          </cell>
          <cell r="X12">
            <v>27.6</v>
          </cell>
          <cell r="Y12">
            <v>43.6</v>
          </cell>
          <cell r="Z12">
            <v>47.8</v>
          </cell>
          <cell r="AA12">
            <v>29.8</v>
          </cell>
          <cell r="AC12">
            <v>15.12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D13">
            <v>560</v>
          </cell>
          <cell r="E13">
            <v>519</v>
          </cell>
          <cell r="F13">
            <v>41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561</v>
          </cell>
          <cell r="K13">
            <v>-42</v>
          </cell>
          <cell r="O13">
            <v>103.8</v>
          </cell>
          <cell r="P13">
            <v>1412.2</v>
          </cell>
          <cell r="Q13">
            <v>1100</v>
          </cell>
          <cell r="R13">
            <v>1120</v>
          </cell>
          <cell r="S13">
            <v>900</v>
          </cell>
          <cell r="T13" t="str">
            <v>нет места на складе</v>
          </cell>
          <cell r="U13">
            <v>11.184971098265896</v>
          </cell>
          <cell r="V13">
            <v>0.39499036608863197</v>
          </cell>
          <cell r="W13">
            <v>1</v>
          </cell>
          <cell r="X13">
            <v>50.4</v>
          </cell>
          <cell r="Y13">
            <v>50.4</v>
          </cell>
          <cell r="Z13">
            <v>39.6</v>
          </cell>
          <cell r="AA13">
            <v>28.8</v>
          </cell>
          <cell r="AC13">
            <v>396</v>
          </cell>
          <cell r="AD13">
            <v>10</v>
          </cell>
          <cell r="AE13">
            <v>112</v>
          </cell>
          <cell r="AF13">
            <v>403.2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1</v>
          </cell>
          <cell r="F14">
            <v>167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1</v>
          </cell>
          <cell r="K14">
            <v>0</v>
          </cell>
          <cell r="O14">
            <v>0.2</v>
          </cell>
          <cell r="R14">
            <v>0</v>
          </cell>
          <cell r="U14">
            <v>835</v>
          </cell>
          <cell r="V14">
            <v>835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170</v>
          </cell>
          <cell r="E15">
            <v>170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178</v>
          </cell>
          <cell r="K15">
            <v>-8</v>
          </cell>
          <cell r="O15">
            <v>34</v>
          </cell>
          <cell r="P15">
            <v>476</v>
          </cell>
          <cell r="Q15">
            <v>476</v>
          </cell>
          <cell r="R15">
            <v>504</v>
          </cell>
          <cell r="U15">
            <v>14.823529411764707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новинка</v>
          </cell>
          <cell r="AC15">
            <v>95.2</v>
          </cell>
          <cell r="AD15">
            <v>12</v>
          </cell>
          <cell r="AE15">
            <v>42</v>
          </cell>
          <cell r="AF15">
            <v>100.80000000000001</v>
          </cell>
          <cell r="AG15">
            <v>14</v>
          </cell>
          <cell r="AH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1</v>
          </cell>
          <cell r="F16">
            <v>167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1</v>
          </cell>
          <cell r="K16">
            <v>0</v>
          </cell>
          <cell r="O16">
            <v>0.2</v>
          </cell>
          <cell r="R16">
            <v>0</v>
          </cell>
          <cell r="U16">
            <v>835</v>
          </cell>
          <cell r="V16">
            <v>835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новинка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23</v>
          </cell>
          <cell r="D17">
            <v>504</v>
          </cell>
          <cell r="E17">
            <v>47</v>
          </cell>
          <cell r="F17">
            <v>457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125</v>
          </cell>
          <cell r="K17">
            <v>-78</v>
          </cell>
          <cell r="O17">
            <v>9.4</v>
          </cell>
          <cell r="R17">
            <v>0</v>
          </cell>
          <cell r="U17">
            <v>48.617021276595743</v>
          </cell>
          <cell r="V17">
            <v>48.617021276595743</v>
          </cell>
          <cell r="W17">
            <v>40.799999999999997</v>
          </cell>
          <cell r="X17">
            <v>13</v>
          </cell>
          <cell r="Y17">
            <v>43</v>
          </cell>
          <cell r="Z17">
            <v>41.2</v>
          </cell>
          <cell r="AA17">
            <v>41.8</v>
          </cell>
          <cell r="AC17">
            <v>0</v>
          </cell>
          <cell r="AD17">
            <v>12</v>
          </cell>
          <cell r="AE17">
            <v>0</v>
          </cell>
          <cell r="AF17">
            <v>0</v>
          </cell>
          <cell r="AG17">
            <v>14</v>
          </cell>
          <cell r="AH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D18">
            <v>336</v>
          </cell>
          <cell r="E18">
            <v>44</v>
          </cell>
          <cell r="F18">
            <v>292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188</v>
          </cell>
          <cell r="K18">
            <v>-144</v>
          </cell>
          <cell r="O18">
            <v>8.8000000000000007</v>
          </cell>
          <cell r="R18">
            <v>0</v>
          </cell>
          <cell r="U18">
            <v>33.18181818181818</v>
          </cell>
          <cell r="V18">
            <v>33.18181818181818</v>
          </cell>
          <cell r="W18">
            <v>0.2</v>
          </cell>
          <cell r="X18">
            <v>0</v>
          </cell>
          <cell r="Y18">
            <v>43.4</v>
          </cell>
          <cell r="Z18">
            <v>26.6</v>
          </cell>
          <cell r="AA18">
            <v>33.6</v>
          </cell>
          <cell r="AC18">
            <v>0</v>
          </cell>
          <cell r="AD18">
            <v>12</v>
          </cell>
          <cell r="AE18">
            <v>0</v>
          </cell>
          <cell r="AF18">
            <v>0</v>
          </cell>
          <cell r="AG18">
            <v>14</v>
          </cell>
          <cell r="AH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36</v>
          </cell>
          <cell r="E19">
            <v>12</v>
          </cell>
          <cell r="F19">
            <v>24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</v>
          </cell>
          <cell r="K19">
            <v>0</v>
          </cell>
          <cell r="O19">
            <v>2.4</v>
          </cell>
          <cell r="P19">
            <v>24</v>
          </cell>
          <cell r="Q19">
            <v>0</v>
          </cell>
          <cell r="R19">
            <v>0</v>
          </cell>
          <cell r="U19">
            <v>10</v>
          </cell>
          <cell r="V19">
            <v>10</v>
          </cell>
          <cell r="W19">
            <v>1.2</v>
          </cell>
          <cell r="X19">
            <v>0</v>
          </cell>
          <cell r="Y19">
            <v>0</v>
          </cell>
          <cell r="Z19">
            <v>1.94</v>
          </cell>
          <cell r="AA19">
            <v>4.8</v>
          </cell>
          <cell r="AB19" t="str">
            <v>обнулить (WatsApp)</v>
          </cell>
          <cell r="AC19">
            <v>0</v>
          </cell>
          <cell r="AD19">
            <v>3</v>
          </cell>
          <cell r="AE19">
            <v>0</v>
          </cell>
          <cell r="AF19">
            <v>0</v>
          </cell>
          <cell r="AG19">
            <v>14</v>
          </cell>
          <cell r="AH19">
            <v>126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D20">
            <v>11.1</v>
          </cell>
          <cell r="E20">
            <v>11.1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12</v>
          </cell>
          <cell r="K20">
            <v>-0.90000000000000036</v>
          </cell>
          <cell r="O20">
            <v>2.2199999999999998</v>
          </cell>
          <cell r="U20">
            <v>0</v>
          </cell>
          <cell r="V20">
            <v>0</v>
          </cell>
          <cell r="W20">
            <v>10.36</v>
          </cell>
          <cell r="X20">
            <v>1.48</v>
          </cell>
          <cell r="Y20">
            <v>20.72</v>
          </cell>
          <cell r="Z20">
            <v>25.16</v>
          </cell>
          <cell r="AA20">
            <v>5.92</v>
          </cell>
          <cell r="AB20" t="str">
            <v>дубль</v>
          </cell>
          <cell r="AC20">
            <v>0</v>
          </cell>
          <cell r="AD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56.2</v>
          </cell>
          <cell r="D21">
            <v>362.6</v>
          </cell>
          <cell r="E21">
            <v>173.9</v>
          </cell>
          <cell r="F21">
            <v>237.5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160.69999999999999</v>
          </cell>
          <cell r="K21">
            <v>13.200000000000017</v>
          </cell>
          <cell r="O21">
            <v>34.78</v>
          </cell>
          <cell r="P21">
            <v>249.42000000000002</v>
          </cell>
          <cell r="Q21">
            <v>200</v>
          </cell>
          <cell r="R21">
            <v>207.20000000000002</v>
          </cell>
          <cell r="S21">
            <v>150</v>
          </cell>
          <cell r="T21" t="str">
            <v>нет места на складе</v>
          </cell>
          <cell r="U21">
            <v>12.786083956296723</v>
          </cell>
          <cell r="V21">
            <v>6.8286371477860834</v>
          </cell>
          <cell r="W21">
            <v>38.340000000000003</v>
          </cell>
          <cell r="X21">
            <v>37</v>
          </cell>
          <cell r="Y21">
            <v>54.759999999999991</v>
          </cell>
          <cell r="Z21">
            <v>65.86</v>
          </cell>
          <cell r="AA21">
            <v>40.700000000000003</v>
          </cell>
          <cell r="AB21" t="str">
            <v>есть дубль</v>
          </cell>
          <cell r="AC21">
            <v>200</v>
          </cell>
          <cell r="AD21">
            <v>3.7</v>
          </cell>
          <cell r="AE21">
            <v>56</v>
          </cell>
          <cell r="AF21">
            <v>207.20000000000002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D22">
            <v>264</v>
          </cell>
          <cell r="E22">
            <v>143</v>
          </cell>
          <cell r="F22">
            <v>121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147.6</v>
          </cell>
          <cell r="K22">
            <v>-4.5999999999999943</v>
          </cell>
          <cell r="O22">
            <v>28.6</v>
          </cell>
          <cell r="P22">
            <v>279.40000000000003</v>
          </cell>
          <cell r="Q22">
            <v>220</v>
          </cell>
          <cell r="R22">
            <v>198</v>
          </cell>
          <cell r="S22">
            <v>150</v>
          </cell>
          <cell r="T22" t="str">
            <v>нет места на складе</v>
          </cell>
          <cell r="U22">
            <v>11.153846153846153</v>
          </cell>
          <cell r="V22">
            <v>4.2307692307692308</v>
          </cell>
          <cell r="W22">
            <v>18.14</v>
          </cell>
          <cell r="X22">
            <v>26.04</v>
          </cell>
          <cell r="Y22">
            <v>37.4</v>
          </cell>
          <cell r="Z22">
            <v>36.18</v>
          </cell>
          <cell r="AA22">
            <v>56.1</v>
          </cell>
          <cell r="AC22">
            <v>220</v>
          </cell>
          <cell r="AD22">
            <v>5.5</v>
          </cell>
          <cell r="AE22">
            <v>36</v>
          </cell>
          <cell r="AF22">
            <v>198</v>
          </cell>
          <cell r="AG22">
            <v>12</v>
          </cell>
          <cell r="AH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54</v>
          </cell>
          <cell r="D23">
            <v>252</v>
          </cell>
          <cell r="E23">
            <v>45</v>
          </cell>
          <cell r="F23">
            <v>246</v>
          </cell>
          <cell r="G23">
            <v>1</v>
          </cell>
          <cell r="H23">
            <v>180</v>
          </cell>
          <cell r="I23" t="str">
            <v>матрица</v>
          </cell>
          <cell r="J23">
            <v>58.4</v>
          </cell>
          <cell r="K23">
            <v>-13.399999999999999</v>
          </cell>
          <cell r="O23">
            <v>9</v>
          </cell>
          <cell r="R23">
            <v>0</v>
          </cell>
          <cell r="U23">
            <v>27.333333333333332</v>
          </cell>
          <cell r="V23">
            <v>27.333333333333332</v>
          </cell>
          <cell r="W23">
            <v>27</v>
          </cell>
          <cell r="X23">
            <v>23.4</v>
          </cell>
          <cell r="Y23">
            <v>22.94</v>
          </cell>
          <cell r="Z23">
            <v>35.68</v>
          </cell>
          <cell r="AA23">
            <v>32.54</v>
          </cell>
          <cell r="AB23" t="str">
            <v>08,11,24 филиал обнулил</v>
          </cell>
          <cell r="AC23">
            <v>0</v>
          </cell>
          <cell r="AD23">
            <v>3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D24">
            <v>504</v>
          </cell>
          <cell r="E24">
            <v>489</v>
          </cell>
          <cell r="F24">
            <v>15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526</v>
          </cell>
          <cell r="K24">
            <v>-37</v>
          </cell>
          <cell r="O24">
            <v>97.8</v>
          </cell>
          <cell r="P24">
            <v>1354.2</v>
          </cell>
          <cell r="Q24">
            <v>1100</v>
          </cell>
          <cell r="R24">
            <v>1092</v>
          </cell>
          <cell r="S24">
            <v>900</v>
          </cell>
          <cell r="T24" t="str">
            <v>нет места на складе</v>
          </cell>
          <cell r="U24">
            <v>11.319018404907975</v>
          </cell>
          <cell r="V24">
            <v>0.15337423312883436</v>
          </cell>
          <cell r="W24">
            <v>8.4</v>
          </cell>
          <cell r="X24">
            <v>44.4</v>
          </cell>
          <cell r="Y24">
            <v>83.4</v>
          </cell>
          <cell r="Z24">
            <v>66.2</v>
          </cell>
          <cell r="AA24">
            <v>54.4</v>
          </cell>
          <cell r="AB24" t="str">
            <v>Акция сеть "Спар" на октябрь 2024г.</v>
          </cell>
          <cell r="AC24">
            <v>275</v>
          </cell>
          <cell r="AD24">
            <v>6</v>
          </cell>
          <cell r="AE24">
            <v>182</v>
          </cell>
          <cell r="AF24">
            <v>273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504</v>
          </cell>
          <cell r="E25">
            <v>406</v>
          </cell>
          <cell r="F25">
            <v>98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406</v>
          </cell>
          <cell r="K25">
            <v>0</v>
          </cell>
          <cell r="O25">
            <v>81.2</v>
          </cell>
          <cell r="P25">
            <v>1038.8</v>
          </cell>
          <cell r="Q25">
            <v>850</v>
          </cell>
          <cell r="R25">
            <v>840</v>
          </cell>
          <cell r="S25">
            <v>700</v>
          </cell>
          <cell r="T25" t="str">
            <v>нет места на складе</v>
          </cell>
          <cell r="U25">
            <v>11.551724137931034</v>
          </cell>
          <cell r="V25">
            <v>1.2068965517241379</v>
          </cell>
          <cell r="W25">
            <v>-0.4</v>
          </cell>
          <cell r="X25">
            <v>50.6</v>
          </cell>
          <cell r="Y25">
            <v>33.799999999999997</v>
          </cell>
          <cell r="Z25">
            <v>37.4</v>
          </cell>
          <cell r="AA25">
            <v>27.2</v>
          </cell>
          <cell r="AB25" t="str">
            <v>сети</v>
          </cell>
          <cell r="AC25">
            <v>212.5</v>
          </cell>
          <cell r="AD25">
            <v>6</v>
          </cell>
          <cell r="AE25">
            <v>140</v>
          </cell>
          <cell r="AF25">
            <v>210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84</v>
          </cell>
          <cell r="E26">
            <v>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207</v>
          </cell>
          <cell r="K26">
            <v>-123</v>
          </cell>
          <cell r="O26">
            <v>16.8</v>
          </cell>
          <cell r="P26">
            <v>235.20000000000002</v>
          </cell>
          <cell r="Q26">
            <v>235.20000000000002</v>
          </cell>
          <cell r="R26">
            <v>252</v>
          </cell>
          <cell r="U26">
            <v>15</v>
          </cell>
          <cell r="V26">
            <v>0</v>
          </cell>
          <cell r="W26">
            <v>0.4</v>
          </cell>
          <cell r="X26">
            <v>6</v>
          </cell>
          <cell r="Y26">
            <v>60.8</v>
          </cell>
          <cell r="Z26">
            <v>32</v>
          </cell>
          <cell r="AA26">
            <v>41.6</v>
          </cell>
          <cell r="AB26" t="str">
            <v>Акция сеть "Спар" на октябрь 2024г.</v>
          </cell>
          <cell r="AC26">
            <v>58.800000000000004</v>
          </cell>
          <cell r="AD26">
            <v>6</v>
          </cell>
          <cell r="AE26">
            <v>42</v>
          </cell>
          <cell r="AF26">
            <v>63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D27">
            <v>576</v>
          </cell>
          <cell r="E27">
            <v>438</v>
          </cell>
          <cell r="F27">
            <v>138</v>
          </cell>
          <cell r="G27">
            <v>1</v>
          </cell>
          <cell r="H27">
            <v>180</v>
          </cell>
          <cell r="I27" t="str">
            <v>матрица</v>
          </cell>
          <cell r="J27">
            <v>438</v>
          </cell>
          <cell r="K27">
            <v>0</v>
          </cell>
          <cell r="O27">
            <v>87.6</v>
          </cell>
          <cell r="P27">
            <v>1088.3999999999999</v>
          </cell>
          <cell r="Q27">
            <v>750</v>
          </cell>
          <cell r="R27">
            <v>720</v>
          </cell>
          <cell r="S27">
            <v>500</v>
          </cell>
          <cell r="T27" t="str">
            <v>нет места на складе</v>
          </cell>
          <cell r="U27">
            <v>9.794520547945206</v>
          </cell>
          <cell r="V27">
            <v>1.5753424657534247</v>
          </cell>
          <cell r="W27">
            <v>55.2</v>
          </cell>
          <cell r="X27">
            <v>61.2</v>
          </cell>
          <cell r="Y27">
            <v>69.599999999999994</v>
          </cell>
          <cell r="Z27">
            <v>74.400000000000006</v>
          </cell>
          <cell r="AA27">
            <v>69.599999999999994</v>
          </cell>
          <cell r="AB27" t="str">
            <v>15,11,24 филиал обнулил (нет места)</v>
          </cell>
          <cell r="AC27">
            <v>750</v>
          </cell>
          <cell r="AD27">
            <v>6</v>
          </cell>
          <cell r="AE27">
            <v>120</v>
          </cell>
          <cell r="AF27">
            <v>720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242</v>
          </cell>
          <cell r="D28">
            <v>841</v>
          </cell>
          <cell r="E28">
            <v>208</v>
          </cell>
          <cell r="F28">
            <v>774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342</v>
          </cell>
          <cell r="K28">
            <v>-134</v>
          </cell>
          <cell r="O28">
            <v>41.6</v>
          </cell>
          <cell r="R28">
            <v>0</v>
          </cell>
          <cell r="U28">
            <v>18.60576923076923</v>
          </cell>
          <cell r="V28">
            <v>18.60576923076923</v>
          </cell>
          <cell r="W28">
            <v>83.6</v>
          </cell>
          <cell r="X28">
            <v>7</v>
          </cell>
          <cell r="Y28">
            <v>88.2</v>
          </cell>
          <cell r="Z28">
            <v>96</v>
          </cell>
          <cell r="AA28">
            <v>85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2</v>
          </cell>
          <cell r="E29">
            <v>2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2</v>
          </cell>
          <cell r="K29">
            <v>0</v>
          </cell>
          <cell r="O29">
            <v>0.4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145</v>
          </cell>
          <cell r="D30">
            <v>672</v>
          </cell>
          <cell r="E30">
            <v>277</v>
          </cell>
          <cell r="F30">
            <v>461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722</v>
          </cell>
          <cell r="K30">
            <v>-445</v>
          </cell>
          <cell r="O30">
            <v>55.4</v>
          </cell>
          <cell r="P30">
            <v>314.60000000000002</v>
          </cell>
          <cell r="Q30">
            <v>314.60000000000002</v>
          </cell>
          <cell r="R30">
            <v>336</v>
          </cell>
          <cell r="U30">
            <v>14.386281588447654</v>
          </cell>
          <cell r="V30">
            <v>8.3212996389891707</v>
          </cell>
          <cell r="W30">
            <v>61.6</v>
          </cell>
          <cell r="X30">
            <v>11.8</v>
          </cell>
          <cell r="Y30">
            <v>79</v>
          </cell>
          <cell r="Z30">
            <v>68.400000000000006</v>
          </cell>
          <cell r="AA30">
            <v>49.2</v>
          </cell>
          <cell r="AB30" t="str">
            <v>сети</v>
          </cell>
          <cell r="AC30">
            <v>78.650000000000006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D31">
            <v>504</v>
          </cell>
          <cell r="E31">
            <v>190</v>
          </cell>
          <cell r="F31">
            <v>314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203</v>
          </cell>
          <cell r="K31">
            <v>-13</v>
          </cell>
          <cell r="O31">
            <v>38</v>
          </cell>
          <cell r="P31">
            <v>218</v>
          </cell>
          <cell r="Q31">
            <v>218</v>
          </cell>
          <cell r="R31">
            <v>168</v>
          </cell>
          <cell r="U31">
            <v>12.684210526315789</v>
          </cell>
          <cell r="V31">
            <v>8.2631578947368425</v>
          </cell>
          <cell r="W31">
            <v>32.799999999999997</v>
          </cell>
          <cell r="X31">
            <v>23.4</v>
          </cell>
          <cell r="Y31">
            <v>41.6</v>
          </cell>
          <cell r="Z31">
            <v>42.6</v>
          </cell>
          <cell r="AA31">
            <v>43.6</v>
          </cell>
          <cell r="AC31">
            <v>54.5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D32">
            <v>336</v>
          </cell>
          <cell r="E32">
            <v>266</v>
          </cell>
          <cell r="F32">
            <v>70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266</v>
          </cell>
          <cell r="K32">
            <v>0</v>
          </cell>
          <cell r="O32">
            <v>53.2</v>
          </cell>
          <cell r="P32">
            <v>674.80000000000007</v>
          </cell>
          <cell r="Q32">
            <v>781.2</v>
          </cell>
          <cell r="R32">
            <v>756</v>
          </cell>
          <cell r="U32">
            <v>15.526315789473683</v>
          </cell>
          <cell r="V32">
            <v>1.3157894736842104</v>
          </cell>
          <cell r="W32">
            <v>0.6</v>
          </cell>
          <cell r="X32">
            <v>31</v>
          </cell>
          <cell r="Y32">
            <v>16</v>
          </cell>
          <cell r="Z32">
            <v>17.399999999999999</v>
          </cell>
          <cell r="AA32">
            <v>16.399999999999999</v>
          </cell>
          <cell r="AC32">
            <v>195.3</v>
          </cell>
          <cell r="AD32">
            <v>6</v>
          </cell>
          <cell r="AE32">
            <v>126</v>
          </cell>
          <cell r="AF32">
            <v>189</v>
          </cell>
          <cell r="AG32">
            <v>14</v>
          </cell>
          <cell r="AH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D33">
            <v>168</v>
          </cell>
          <cell r="E33">
            <v>168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359</v>
          </cell>
          <cell r="K33">
            <v>-191</v>
          </cell>
          <cell r="O33">
            <v>33.6</v>
          </cell>
          <cell r="P33">
            <v>470.40000000000003</v>
          </cell>
          <cell r="Q33">
            <v>300</v>
          </cell>
          <cell r="R33">
            <v>336</v>
          </cell>
          <cell r="S33">
            <v>300</v>
          </cell>
          <cell r="T33" t="str">
            <v>нет места на складе</v>
          </cell>
          <cell r="U33">
            <v>10</v>
          </cell>
          <cell r="V33">
            <v>0</v>
          </cell>
          <cell r="W33">
            <v>10.6</v>
          </cell>
          <cell r="X33">
            <v>17.600000000000001</v>
          </cell>
          <cell r="Y33">
            <v>44.2</v>
          </cell>
          <cell r="Z33">
            <v>31.4</v>
          </cell>
          <cell r="AA33">
            <v>27.6</v>
          </cell>
          <cell r="AC33">
            <v>75</v>
          </cell>
          <cell r="AD33">
            <v>12</v>
          </cell>
          <cell r="AE33">
            <v>28</v>
          </cell>
          <cell r="AF33">
            <v>84</v>
          </cell>
          <cell r="AG33">
            <v>14</v>
          </cell>
          <cell r="AH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115</v>
          </cell>
          <cell r="D34">
            <v>1</v>
          </cell>
          <cell r="E34">
            <v>80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146</v>
          </cell>
          <cell r="K34">
            <v>-66</v>
          </cell>
          <cell r="O34">
            <v>16</v>
          </cell>
          <cell r="P34">
            <v>224</v>
          </cell>
          <cell r="Q34">
            <v>224</v>
          </cell>
          <cell r="R34">
            <v>192</v>
          </cell>
          <cell r="U34">
            <v>12</v>
          </cell>
          <cell r="V34">
            <v>0</v>
          </cell>
          <cell r="W34">
            <v>30</v>
          </cell>
          <cell r="X34">
            <v>8</v>
          </cell>
          <cell r="Y34">
            <v>11.2</v>
          </cell>
          <cell r="Z34">
            <v>13.4</v>
          </cell>
          <cell r="AA34">
            <v>15.4</v>
          </cell>
          <cell r="AB34" t="str">
            <v>нет в бланке / нужно увеличить продажи</v>
          </cell>
          <cell r="AC34">
            <v>168</v>
          </cell>
          <cell r="AD34">
            <v>8</v>
          </cell>
          <cell r="AE34">
            <v>24</v>
          </cell>
          <cell r="AF34">
            <v>144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D35">
            <v>2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18</v>
          </cell>
          <cell r="K35">
            <v>-18</v>
          </cell>
          <cell r="O35">
            <v>0</v>
          </cell>
          <cell r="P35">
            <v>96</v>
          </cell>
          <cell r="Q35">
            <v>96</v>
          </cell>
          <cell r="R35">
            <v>96</v>
          </cell>
          <cell r="U35" t="e">
            <v>#DIV/0!</v>
          </cell>
          <cell r="V35" t="e">
            <v>#DIV/0!</v>
          </cell>
          <cell r="W35">
            <v>13.6</v>
          </cell>
          <cell r="X35">
            <v>5.6</v>
          </cell>
          <cell r="Y35">
            <v>15.2</v>
          </cell>
          <cell r="Z35">
            <v>11.4</v>
          </cell>
          <cell r="AA35">
            <v>11</v>
          </cell>
          <cell r="AB35" t="str">
            <v>нет в бланке / заберем в Донецке</v>
          </cell>
          <cell r="AC35">
            <v>72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D36">
            <v>96</v>
          </cell>
          <cell r="E36">
            <v>96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181</v>
          </cell>
          <cell r="K36">
            <v>-85</v>
          </cell>
          <cell r="O36">
            <v>19.2</v>
          </cell>
          <cell r="P36">
            <v>268.8</v>
          </cell>
          <cell r="Q36">
            <v>268.8</v>
          </cell>
          <cell r="R36">
            <v>288</v>
          </cell>
          <cell r="U36">
            <v>15</v>
          </cell>
          <cell r="V36">
            <v>0</v>
          </cell>
          <cell r="W36">
            <v>0.6</v>
          </cell>
          <cell r="X36">
            <v>7</v>
          </cell>
          <cell r="Y36">
            <v>7.8</v>
          </cell>
          <cell r="Z36">
            <v>0</v>
          </cell>
          <cell r="AA36">
            <v>0</v>
          </cell>
          <cell r="AB36" t="str">
            <v>10,10,24 появились в бланке</v>
          </cell>
          <cell r="AC36">
            <v>201.60000000000002</v>
          </cell>
          <cell r="AD36">
            <v>8</v>
          </cell>
          <cell r="AE36">
            <v>36</v>
          </cell>
          <cell r="AF36">
            <v>216</v>
          </cell>
          <cell r="AG36">
            <v>12</v>
          </cell>
          <cell r="AH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D37">
            <v>96</v>
          </cell>
          <cell r="E37">
            <v>96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142</v>
          </cell>
          <cell r="K37">
            <v>-46</v>
          </cell>
          <cell r="O37">
            <v>19.2</v>
          </cell>
          <cell r="P37">
            <v>268.8</v>
          </cell>
          <cell r="Q37">
            <v>268.8</v>
          </cell>
          <cell r="R37">
            <v>288</v>
          </cell>
          <cell r="U37">
            <v>15</v>
          </cell>
          <cell r="V37">
            <v>0</v>
          </cell>
          <cell r="W37">
            <v>1</v>
          </cell>
          <cell r="X37">
            <v>4.8</v>
          </cell>
          <cell r="Y37">
            <v>12.2</v>
          </cell>
          <cell r="Z37">
            <v>16.399999999999999</v>
          </cell>
          <cell r="AA37">
            <v>13.4</v>
          </cell>
          <cell r="AC37">
            <v>201.60000000000002</v>
          </cell>
          <cell r="AD37">
            <v>8</v>
          </cell>
          <cell r="AE37">
            <v>36</v>
          </cell>
          <cell r="AF37">
            <v>216</v>
          </cell>
          <cell r="AG37">
            <v>12</v>
          </cell>
          <cell r="AH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E38">
            <v>8</v>
          </cell>
          <cell r="F38">
            <v>3</v>
          </cell>
          <cell r="G38">
            <v>0.43</v>
          </cell>
          <cell r="H38">
            <v>180</v>
          </cell>
          <cell r="I38" t="str">
            <v>матрица</v>
          </cell>
          <cell r="K38">
            <v>8</v>
          </cell>
          <cell r="O38">
            <v>1.6</v>
          </cell>
          <cell r="P38">
            <v>100</v>
          </cell>
          <cell r="Q38">
            <v>0</v>
          </cell>
          <cell r="R38">
            <v>0</v>
          </cell>
          <cell r="U38">
            <v>1.875</v>
          </cell>
          <cell r="V38">
            <v>1.875</v>
          </cell>
          <cell r="W38">
            <v>4.2</v>
          </cell>
          <cell r="X38">
            <v>0</v>
          </cell>
          <cell r="Y38">
            <v>2.6</v>
          </cell>
          <cell r="Z38">
            <v>4</v>
          </cell>
          <cell r="AA38">
            <v>4.2</v>
          </cell>
          <cell r="AB38" t="str">
            <v>обнулить (WatsApp) / есть дубль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134</v>
          </cell>
          <cell r="D39">
            <v>192</v>
          </cell>
          <cell r="E39">
            <v>164</v>
          </cell>
          <cell r="F39">
            <v>138</v>
          </cell>
          <cell r="G39">
            <v>0</v>
          </cell>
          <cell r="H39">
            <v>180</v>
          </cell>
          <cell r="I39" t="str">
            <v>не в матрице</v>
          </cell>
          <cell r="J39">
            <v>201</v>
          </cell>
          <cell r="K39">
            <v>-37</v>
          </cell>
          <cell r="O39">
            <v>32.799999999999997</v>
          </cell>
          <cell r="U39">
            <v>4.2073170731707323</v>
          </cell>
          <cell r="V39">
            <v>4.2073170731707323</v>
          </cell>
          <cell r="W39">
            <v>28.8</v>
          </cell>
          <cell r="X39">
            <v>5.2</v>
          </cell>
          <cell r="Y39">
            <v>23.4</v>
          </cell>
          <cell r="Z39">
            <v>29.2</v>
          </cell>
          <cell r="AA39">
            <v>23</v>
          </cell>
          <cell r="AB39" t="str">
            <v>вывод</v>
          </cell>
          <cell r="AC39">
            <v>0</v>
          </cell>
          <cell r="AD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C40">
            <v>387</v>
          </cell>
          <cell r="E40">
            <v>55</v>
          </cell>
          <cell r="F40">
            <v>320</v>
          </cell>
          <cell r="G40">
            <v>0.43</v>
          </cell>
          <cell r="H40">
            <v>180</v>
          </cell>
          <cell r="I40" t="str">
            <v>матрица</v>
          </cell>
          <cell r="J40">
            <v>39</v>
          </cell>
          <cell r="K40">
            <v>16</v>
          </cell>
          <cell r="O40">
            <v>11</v>
          </cell>
          <cell r="R40">
            <v>0</v>
          </cell>
          <cell r="U40">
            <v>29.09090909090909</v>
          </cell>
          <cell r="V40">
            <v>29.09090909090909</v>
          </cell>
          <cell r="W40">
            <v>11</v>
          </cell>
          <cell r="X40">
            <v>0.4</v>
          </cell>
          <cell r="Y40">
            <v>6.6</v>
          </cell>
          <cell r="Z40">
            <v>6.2</v>
          </cell>
          <cell r="AA40">
            <v>2.6</v>
          </cell>
          <cell r="AB40" t="str">
            <v>нужно увеличить продажи!!! / СПАР</v>
          </cell>
          <cell r="AC40">
            <v>0</v>
          </cell>
          <cell r="AD40">
            <v>16</v>
          </cell>
          <cell r="AE40">
            <v>0</v>
          </cell>
          <cell r="AF40">
            <v>0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72</v>
          </cell>
          <cell r="D41">
            <v>192</v>
          </cell>
          <cell r="E41">
            <v>63</v>
          </cell>
          <cell r="F41">
            <v>180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161</v>
          </cell>
          <cell r="K41">
            <v>-98</v>
          </cell>
          <cell r="O41">
            <v>12.6</v>
          </cell>
          <cell r="R41">
            <v>0</v>
          </cell>
          <cell r="U41">
            <v>14.285714285714286</v>
          </cell>
          <cell r="V41">
            <v>14.285714285714286</v>
          </cell>
          <cell r="W41">
            <v>20.2</v>
          </cell>
          <cell r="X41">
            <v>1.6</v>
          </cell>
          <cell r="Y41">
            <v>14.8</v>
          </cell>
          <cell r="Z41">
            <v>20</v>
          </cell>
          <cell r="AA41">
            <v>21.2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C42">
            <v>19</v>
          </cell>
          <cell r="E42">
            <v>8</v>
          </cell>
          <cell r="F42">
            <v>3</v>
          </cell>
          <cell r="G42">
            <v>0</v>
          </cell>
          <cell r="H42">
            <v>180</v>
          </cell>
          <cell r="I42" t="str">
            <v>не в матрице</v>
          </cell>
          <cell r="J42">
            <v>8</v>
          </cell>
          <cell r="K42">
            <v>0</v>
          </cell>
          <cell r="O42">
            <v>1.6</v>
          </cell>
          <cell r="U42">
            <v>1.875</v>
          </cell>
          <cell r="V42">
            <v>1.875</v>
          </cell>
          <cell r="W42">
            <v>4.2</v>
          </cell>
          <cell r="X42">
            <v>0</v>
          </cell>
          <cell r="Y42">
            <v>2.6</v>
          </cell>
          <cell r="Z42">
            <v>4</v>
          </cell>
          <cell r="AA42">
            <v>4.2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59</v>
          </cell>
          <cell r="D43">
            <v>480</v>
          </cell>
          <cell r="E43">
            <v>82</v>
          </cell>
          <cell r="F43">
            <v>434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92</v>
          </cell>
          <cell r="K43">
            <v>-10</v>
          </cell>
          <cell r="O43">
            <v>16.399999999999999</v>
          </cell>
          <cell r="R43">
            <v>0</v>
          </cell>
          <cell r="U43">
            <v>26.463414634146343</v>
          </cell>
          <cell r="V43">
            <v>26.463414634146343</v>
          </cell>
          <cell r="W43">
            <v>37.799999999999997</v>
          </cell>
          <cell r="X43">
            <v>12.4</v>
          </cell>
          <cell r="Y43">
            <v>41.2</v>
          </cell>
          <cell r="Z43">
            <v>42</v>
          </cell>
          <cell r="AA43">
            <v>29</v>
          </cell>
          <cell r="AB43" t="str">
            <v>СПАР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  <cell r="B44" t="str">
            <v>шт</v>
          </cell>
          <cell r="C44">
            <v>103</v>
          </cell>
          <cell r="D44">
            <v>192</v>
          </cell>
          <cell r="E44">
            <v>64</v>
          </cell>
          <cell r="F44">
            <v>226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53</v>
          </cell>
          <cell r="K44">
            <v>11</v>
          </cell>
          <cell r="O44">
            <v>12.8</v>
          </cell>
          <cell r="U44">
            <v>17.65625</v>
          </cell>
          <cell r="V44">
            <v>17.65625</v>
          </cell>
          <cell r="W44">
            <v>3.8</v>
          </cell>
          <cell r="X44">
            <v>3.2</v>
          </cell>
          <cell r="Y44">
            <v>1.8</v>
          </cell>
          <cell r="Z44">
            <v>10.8</v>
          </cell>
          <cell r="AA44">
            <v>3.2</v>
          </cell>
          <cell r="AB44" t="str">
            <v>нужно продавать / дубль / не правильно поставлен приход</v>
          </cell>
          <cell r="AC44">
            <v>0</v>
          </cell>
          <cell r="AD44">
            <v>0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не в матрице</v>
          </cell>
          <cell r="K45">
            <v>0</v>
          </cell>
          <cell r="O45">
            <v>0</v>
          </cell>
          <cell r="U45" t="e">
            <v>#DIV/0!</v>
          </cell>
          <cell r="V45" t="e">
            <v>#DIV/0!</v>
          </cell>
          <cell r="W45">
            <v>10.199999999999999</v>
          </cell>
          <cell r="X45">
            <v>3.2</v>
          </cell>
          <cell r="Y45">
            <v>1.8</v>
          </cell>
          <cell r="Z45">
            <v>10.8</v>
          </cell>
          <cell r="AA45">
            <v>3.2</v>
          </cell>
          <cell r="AB45" t="str">
            <v>вывод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</v>
          </cell>
          <cell r="D46">
            <v>192</v>
          </cell>
          <cell r="E46">
            <v>142</v>
          </cell>
          <cell r="F46">
            <v>50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342</v>
          </cell>
          <cell r="K46">
            <v>-200</v>
          </cell>
          <cell r="O46">
            <v>28.4</v>
          </cell>
          <cell r="U46">
            <v>1.7605633802816902</v>
          </cell>
          <cell r="V46">
            <v>1.7605633802816902</v>
          </cell>
          <cell r="W46">
            <v>11.2</v>
          </cell>
          <cell r="X46">
            <v>0</v>
          </cell>
          <cell r="Y46">
            <v>109.6</v>
          </cell>
          <cell r="Z46">
            <v>60.6</v>
          </cell>
          <cell r="AA46">
            <v>78.400000000000006</v>
          </cell>
          <cell r="AB46" t="str">
            <v>вывод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185</v>
          </cell>
          <cell r="D47">
            <v>209</v>
          </cell>
          <cell r="E47">
            <v>89</v>
          </cell>
          <cell r="F47">
            <v>291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113</v>
          </cell>
          <cell r="K47">
            <v>-24</v>
          </cell>
          <cell r="O47">
            <v>17.8</v>
          </cell>
          <cell r="U47">
            <v>16.348314606741571</v>
          </cell>
          <cell r="V47">
            <v>16.348314606741571</v>
          </cell>
          <cell r="W47">
            <v>23.6</v>
          </cell>
          <cell r="X47">
            <v>9.1999999999999993</v>
          </cell>
          <cell r="Y47">
            <v>18.399999999999999</v>
          </cell>
          <cell r="Z47">
            <v>10.8</v>
          </cell>
          <cell r="AA47">
            <v>10</v>
          </cell>
          <cell r="AB47" t="str">
            <v>нужно увеличить продажи / вывод</v>
          </cell>
          <cell r="AC47">
            <v>0</v>
          </cell>
          <cell r="AD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270</v>
          </cell>
          <cell r="D48">
            <v>1140</v>
          </cell>
          <cell r="E48">
            <v>605</v>
          </cell>
          <cell r="F48">
            <v>750</v>
          </cell>
          <cell r="G48">
            <v>1</v>
          </cell>
          <cell r="H48">
            <v>180</v>
          </cell>
          <cell r="I48" t="str">
            <v>матрица</v>
          </cell>
          <cell r="J48">
            <v>607</v>
          </cell>
          <cell r="K48">
            <v>-2</v>
          </cell>
          <cell r="O48">
            <v>121</v>
          </cell>
          <cell r="P48">
            <v>944</v>
          </cell>
          <cell r="Q48">
            <v>800</v>
          </cell>
          <cell r="R48">
            <v>780</v>
          </cell>
          <cell r="S48">
            <v>600</v>
          </cell>
          <cell r="T48" t="str">
            <v>нет места на складе</v>
          </cell>
          <cell r="U48">
            <v>12.644628099173554</v>
          </cell>
          <cell r="V48">
            <v>6.1983471074380168</v>
          </cell>
          <cell r="W48">
            <v>141.19999999999999</v>
          </cell>
          <cell r="X48">
            <v>8</v>
          </cell>
          <cell r="Y48">
            <v>126</v>
          </cell>
          <cell r="Z48">
            <v>137.19999999999999</v>
          </cell>
          <cell r="AA48">
            <v>112</v>
          </cell>
          <cell r="AC48">
            <v>800</v>
          </cell>
          <cell r="AD48">
            <v>5</v>
          </cell>
          <cell r="AE48">
            <v>156</v>
          </cell>
          <cell r="AF48">
            <v>780</v>
          </cell>
          <cell r="AG48">
            <v>12</v>
          </cell>
          <cell r="AH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57</v>
          </cell>
          <cell r="D49">
            <v>674</v>
          </cell>
          <cell r="E49">
            <v>146</v>
          </cell>
          <cell r="F49">
            <v>548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440</v>
          </cell>
          <cell r="K49">
            <v>-294</v>
          </cell>
          <cell r="O49">
            <v>29.2</v>
          </cell>
          <cell r="U49">
            <v>18.767123287671232</v>
          </cell>
          <cell r="V49">
            <v>18.767123287671232</v>
          </cell>
          <cell r="W49">
            <v>47</v>
          </cell>
          <cell r="X49">
            <v>3.2</v>
          </cell>
          <cell r="Y49">
            <v>131.80000000000001</v>
          </cell>
          <cell r="Z49">
            <v>79.599999999999994</v>
          </cell>
          <cell r="AA49">
            <v>95.8</v>
          </cell>
          <cell r="AB49" t="str">
            <v>нужно увеличить продажи / вывод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294</v>
          </cell>
          <cell r="E50">
            <v>105</v>
          </cell>
          <cell r="F50">
            <v>160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129</v>
          </cell>
          <cell r="K50">
            <v>-24</v>
          </cell>
          <cell r="O50">
            <v>21</v>
          </cell>
          <cell r="U50">
            <v>7.6190476190476186</v>
          </cell>
          <cell r="V50">
            <v>7.6190476190476186</v>
          </cell>
          <cell r="W50">
            <v>14.4</v>
          </cell>
          <cell r="X50">
            <v>9.6</v>
          </cell>
          <cell r="Y50">
            <v>12.8</v>
          </cell>
          <cell r="Z50">
            <v>9.4</v>
          </cell>
          <cell r="AA50">
            <v>10.8</v>
          </cell>
          <cell r="AB50" t="str">
            <v>нужно увеличить продажи / вывод</v>
          </cell>
          <cell r="AC50">
            <v>0</v>
          </cell>
          <cell r="AD50">
            <v>0</v>
          </cell>
        </row>
        <row r="51">
          <cell r="A51" t="str">
            <v>Пельмени Домашние с говядиной и свининой 0,7кг, сфера ТМ Зареченские  ПОКОМ</v>
          </cell>
          <cell r="B51" t="str">
            <v>шт</v>
          </cell>
          <cell r="C51">
            <v>1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30</v>
          </cell>
          <cell r="K51">
            <v>-30</v>
          </cell>
          <cell r="O51">
            <v>0</v>
          </cell>
          <cell r="U51" t="e">
            <v>#DIV/0!</v>
          </cell>
          <cell r="V51" t="e">
            <v>#DIV/0!</v>
          </cell>
          <cell r="W51">
            <v>0.2</v>
          </cell>
          <cell r="X51">
            <v>0</v>
          </cell>
          <cell r="Y51">
            <v>5.8</v>
          </cell>
          <cell r="Z51">
            <v>5</v>
          </cell>
          <cell r="AA51">
            <v>4.5999999999999996</v>
          </cell>
          <cell r="AB51" t="str">
            <v>вывод</v>
          </cell>
          <cell r="AC51">
            <v>0</v>
          </cell>
          <cell r="AD51">
            <v>0</v>
          </cell>
        </row>
        <row r="52">
          <cell r="A52" t="str">
            <v>Пельмени Домашние со сливочным маслом ТМ Зареченские  продукты флоу-пак сфера 0,7 кг.  Поком</v>
          </cell>
          <cell r="B52" t="str">
            <v>шт</v>
          </cell>
          <cell r="C52">
            <v>83</v>
          </cell>
          <cell r="E52">
            <v>62</v>
          </cell>
          <cell r="F52">
            <v>12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62</v>
          </cell>
          <cell r="K52">
            <v>0</v>
          </cell>
          <cell r="O52">
            <v>12.4</v>
          </cell>
          <cell r="P52">
            <v>161.6</v>
          </cell>
          <cell r="Q52">
            <v>0</v>
          </cell>
          <cell r="R52">
            <v>0</v>
          </cell>
          <cell r="S52">
            <v>0</v>
          </cell>
          <cell r="T52" t="str">
            <v>нет потребности</v>
          </cell>
          <cell r="U52">
            <v>0.96774193548387089</v>
          </cell>
          <cell r="V52">
            <v>0.96774193548387089</v>
          </cell>
          <cell r="W52">
            <v>4.8</v>
          </cell>
          <cell r="X52">
            <v>0</v>
          </cell>
          <cell r="Y52">
            <v>6.4</v>
          </cell>
          <cell r="Z52">
            <v>5.8</v>
          </cell>
          <cell r="AA52">
            <v>4.5999999999999996</v>
          </cell>
          <cell r="AB52" t="str">
            <v>22,11,24 филиал обнулил</v>
          </cell>
          <cell r="AC52">
            <v>0</v>
          </cell>
          <cell r="AD52">
            <v>10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фермерскими сливками ТМ Стародв флоу-пак классическая форма 0,7 кг.  Поком</v>
          </cell>
          <cell r="B53" t="str">
            <v>шт</v>
          </cell>
          <cell r="C53">
            <v>57</v>
          </cell>
          <cell r="D53">
            <v>192</v>
          </cell>
          <cell r="E53">
            <v>50</v>
          </cell>
          <cell r="F53">
            <v>180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58</v>
          </cell>
          <cell r="K53">
            <v>-8</v>
          </cell>
          <cell r="O53">
            <v>10</v>
          </cell>
          <cell r="R53">
            <v>0</v>
          </cell>
          <cell r="U53">
            <v>18</v>
          </cell>
          <cell r="V53">
            <v>18</v>
          </cell>
          <cell r="W53">
            <v>13.6</v>
          </cell>
          <cell r="X53">
            <v>0</v>
          </cell>
          <cell r="Y53">
            <v>25</v>
          </cell>
          <cell r="Z53">
            <v>14.6</v>
          </cell>
          <cell r="AA53">
            <v>15.8</v>
          </cell>
          <cell r="AB53" t="str">
            <v>СПАР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Большие флоу-пак класс 0,7 кг  Поком</v>
          </cell>
          <cell r="B54" t="str">
            <v>шт</v>
          </cell>
          <cell r="C54">
            <v>70</v>
          </cell>
          <cell r="D54">
            <v>96</v>
          </cell>
          <cell r="E54">
            <v>73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74</v>
          </cell>
          <cell r="K54">
            <v>-1</v>
          </cell>
          <cell r="O54">
            <v>14.6</v>
          </cell>
          <cell r="P54">
            <v>121.4</v>
          </cell>
          <cell r="Q54">
            <v>0</v>
          </cell>
          <cell r="R54">
            <v>0</v>
          </cell>
          <cell r="S54">
            <v>0</v>
          </cell>
          <cell r="T54" t="str">
            <v>нет места на складе</v>
          </cell>
          <cell r="U54">
            <v>5.6849315068493151</v>
          </cell>
          <cell r="V54">
            <v>5.6849315068493151</v>
          </cell>
          <cell r="W54">
            <v>7</v>
          </cell>
          <cell r="X54">
            <v>0</v>
          </cell>
          <cell r="Y54">
            <v>10.199999999999999</v>
          </cell>
          <cell r="Z54">
            <v>7.6</v>
          </cell>
          <cell r="AA54">
            <v>12.6</v>
          </cell>
          <cell r="AB54" t="str">
            <v>22,11,24 филиал обнулил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Медвежьи ушки с фермерской свининой и говядиной Малые флоу-пак классическая 0,7 кг  Поком</v>
          </cell>
          <cell r="B55" t="str">
            <v>шт</v>
          </cell>
          <cell r="C55">
            <v>34</v>
          </cell>
          <cell r="D55">
            <v>97</v>
          </cell>
          <cell r="E55">
            <v>30</v>
          </cell>
          <cell r="F55">
            <v>92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31</v>
          </cell>
          <cell r="K55">
            <v>-1</v>
          </cell>
          <cell r="O55">
            <v>6</v>
          </cell>
          <cell r="R55">
            <v>0</v>
          </cell>
          <cell r="U55">
            <v>15.333333333333334</v>
          </cell>
          <cell r="V55">
            <v>15.333333333333334</v>
          </cell>
          <cell r="W55">
            <v>9</v>
          </cell>
          <cell r="X55">
            <v>0</v>
          </cell>
          <cell r="Y55">
            <v>9</v>
          </cell>
          <cell r="Z55">
            <v>8.8000000000000007</v>
          </cell>
          <cell r="AA55">
            <v>15.2</v>
          </cell>
          <cell r="AB55" t="str">
            <v>Акция сеть "Спар" на октябрь 2024г.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D56">
            <v>194</v>
          </cell>
          <cell r="E56">
            <v>18</v>
          </cell>
          <cell r="F56">
            <v>174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58</v>
          </cell>
          <cell r="K56">
            <v>-40</v>
          </cell>
          <cell r="O56">
            <v>3.6</v>
          </cell>
          <cell r="R56">
            <v>0</v>
          </cell>
          <cell r="U56">
            <v>48.333333333333329</v>
          </cell>
          <cell r="V56">
            <v>48.333333333333329</v>
          </cell>
          <cell r="W56">
            <v>14.4</v>
          </cell>
          <cell r="X56">
            <v>6.6</v>
          </cell>
          <cell r="Y56">
            <v>10.6</v>
          </cell>
          <cell r="Z56">
            <v>15.4</v>
          </cell>
          <cell r="AA56">
            <v>11.4</v>
          </cell>
          <cell r="AB56" t="str">
            <v>сети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6</v>
          </cell>
          <cell r="D57">
            <v>192</v>
          </cell>
          <cell r="E57">
            <v>2</v>
          </cell>
          <cell r="F57">
            <v>190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2</v>
          </cell>
          <cell r="K57">
            <v>0</v>
          </cell>
          <cell r="O57">
            <v>0.4</v>
          </cell>
          <cell r="R57">
            <v>0</v>
          </cell>
          <cell r="U57">
            <v>475</v>
          </cell>
          <cell r="V57">
            <v>475</v>
          </cell>
          <cell r="W57">
            <v>20.6</v>
          </cell>
          <cell r="X57">
            <v>3.4</v>
          </cell>
          <cell r="Y57">
            <v>13.6</v>
          </cell>
          <cell r="Z57">
            <v>11.4</v>
          </cell>
          <cell r="AA57">
            <v>19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57</v>
          </cell>
          <cell r="D58">
            <v>193</v>
          </cell>
          <cell r="E58">
            <v>50</v>
          </cell>
          <cell r="F58">
            <v>188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62</v>
          </cell>
          <cell r="K58">
            <v>-12</v>
          </cell>
          <cell r="O58">
            <v>10</v>
          </cell>
          <cell r="R58">
            <v>0</v>
          </cell>
          <cell r="U58">
            <v>18.8</v>
          </cell>
          <cell r="V58">
            <v>18.8</v>
          </cell>
          <cell r="W58">
            <v>22.4</v>
          </cell>
          <cell r="X58">
            <v>6.8</v>
          </cell>
          <cell r="Y58">
            <v>11.2</v>
          </cell>
          <cell r="Z58">
            <v>20</v>
          </cell>
          <cell r="AA58">
            <v>17.2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D59">
            <v>300</v>
          </cell>
          <cell r="E59">
            <v>20</v>
          </cell>
          <cell r="F59">
            <v>280</v>
          </cell>
          <cell r="G59">
            <v>1</v>
          </cell>
          <cell r="H59">
            <v>180</v>
          </cell>
          <cell r="I59" t="str">
            <v>матрица</v>
          </cell>
          <cell r="J59">
            <v>30</v>
          </cell>
          <cell r="K59">
            <v>-10</v>
          </cell>
          <cell r="O59">
            <v>4</v>
          </cell>
          <cell r="R59">
            <v>0</v>
          </cell>
          <cell r="U59">
            <v>70</v>
          </cell>
          <cell r="V59">
            <v>70</v>
          </cell>
          <cell r="W59">
            <v>38</v>
          </cell>
          <cell r="X59">
            <v>5</v>
          </cell>
          <cell r="Y59">
            <v>52</v>
          </cell>
          <cell r="Z59">
            <v>47</v>
          </cell>
          <cell r="AA59">
            <v>54</v>
          </cell>
          <cell r="AC59">
            <v>0</v>
          </cell>
          <cell r="AD59">
            <v>5</v>
          </cell>
          <cell r="AE59">
            <v>0</v>
          </cell>
          <cell r="AF59">
            <v>0</v>
          </cell>
          <cell r="AG59">
            <v>12</v>
          </cell>
          <cell r="AH59">
            <v>144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U60" t="e">
            <v>#DIV/0!</v>
          </cell>
          <cell r="V60" t="e">
            <v>#DIV/0!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G60">
            <v>12</v>
          </cell>
          <cell r="AH60">
            <v>84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C61">
            <v>14</v>
          </cell>
          <cell r="D61">
            <v>128</v>
          </cell>
          <cell r="E61">
            <v>28</v>
          </cell>
          <cell r="F61">
            <v>112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33</v>
          </cell>
          <cell r="K61">
            <v>-5</v>
          </cell>
          <cell r="O61">
            <v>5.6</v>
          </cell>
          <cell r="R61">
            <v>0</v>
          </cell>
          <cell r="U61">
            <v>20</v>
          </cell>
          <cell r="V61">
            <v>20</v>
          </cell>
          <cell r="W61">
            <v>11</v>
          </cell>
          <cell r="X61">
            <v>3.4</v>
          </cell>
          <cell r="Y61">
            <v>1.4</v>
          </cell>
          <cell r="Z61">
            <v>4.4000000000000004</v>
          </cell>
          <cell r="AA61">
            <v>1.4</v>
          </cell>
          <cell r="AC61">
            <v>0</v>
          </cell>
          <cell r="AD61">
            <v>12</v>
          </cell>
          <cell r="AE61">
            <v>0</v>
          </cell>
          <cell r="AF61">
            <v>0</v>
          </cell>
          <cell r="AG61">
            <v>8</v>
          </cell>
          <cell r="AH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C62">
            <v>25</v>
          </cell>
          <cell r="D62">
            <v>144</v>
          </cell>
          <cell r="E62">
            <v>33</v>
          </cell>
          <cell r="F62">
            <v>134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41</v>
          </cell>
          <cell r="K62">
            <v>-8</v>
          </cell>
          <cell r="O62">
            <v>6.6</v>
          </cell>
          <cell r="R62">
            <v>0</v>
          </cell>
          <cell r="U62">
            <v>20.303030303030305</v>
          </cell>
          <cell r="V62">
            <v>20.303030303030305</v>
          </cell>
          <cell r="W62">
            <v>10.4</v>
          </cell>
          <cell r="X62">
            <v>2.6</v>
          </cell>
          <cell r="Y62">
            <v>1.4</v>
          </cell>
          <cell r="Z62">
            <v>4.4000000000000004</v>
          </cell>
          <cell r="AA62">
            <v>3.4</v>
          </cell>
          <cell r="AB62" t="str">
            <v>нужно увеличить продажи</v>
          </cell>
          <cell r="AC62">
            <v>0</v>
          </cell>
          <cell r="AD62">
            <v>8</v>
          </cell>
          <cell r="AE62">
            <v>0</v>
          </cell>
          <cell r="AF62">
            <v>0</v>
          </cell>
          <cell r="AG62">
            <v>6</v>
          </cell>
          <cell r="AH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0.2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P63">
            <v>48</v>
          </cell>
          <cell r="Q63">
            <v>48</v>
          </cell>
          <cell r="R63">
            <v>48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в бланке</v>
          </cell>
          <cell r="AC63">
            <v>9.6000000000000014</v>
          </cell>
          <cell r="AD63">
            <v>8</v>
          </cell>
          <cell r="AE63">
            <v>6</v>
          </cell>
          <cell r="AF63">
            <v>9.6000000000000014</v>
          </cell>
          <cell r="AG63">
            <v>6</v>
          </cell>
          <cell r="AH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222</v>
          </cell>
          <cell r="D64">
            <v>2123.8000000000002</v>
          </cell>
          <cell r="E64">
            <v>795.5</v>
          </cell>
          <cell r="F64">
            <v>1417.1</v>
          </cell>
          <cell r="G64">
            <v>1</v>
          </cell>
          <cell r="H64">
            <v>180</v>
          </cell>
          <cell r="I64" t="str">
            <v>матрица</v>
          </cell>
          <cell r="J64">
            <v>798.2</v>
          </cell>
          <cell r="K64">
            <v>-2.7000000000000455</v>
          </cell>
          <cell r="O64">
            <v>159.1</v>
          </cell>
          <cell r="P64">
            <v>810.30000000000018</v>
          </cell>
          <cell r="Q64">
            <v>1128.5</v>
          </cell>
          <cell r="R64">
            <v>1139.6000000000001</v>
          </cell>
          <cell r="U64">
            <v>16.069767441860463</v>
          </cell>
          <cell r="V64">
            <v>8.9069767441860463</v>
          </cell>
          <cell r="W64">
            <v>192.32</v>
          </cell>
          <cell r="X64">
            <v>79.179999999999993</v>
          </cell>
          <cell r="Y64">
            <v>170.18</v>
          </cell>
          <cell r="Z64">
            <v>199.78</v>
          </cell>
          <cell r="AA64">
            <v>190.86</v>
          </cell>
          <cell r="AB64" t="str">
            <v>вместо жар-ладушек</v>
          </cell>
          <cell r="AC64">
            <v>1128.5</v>
          </cell>
          <cell r="AD64">
            <v>3.7</v>
          </cell>
          <cell r="AE64">
            <v>308</v>
          </cell>
          <cell r="AF64">
            <v>1139.6000000000001</v>
          </cell>
          <cell r="AG64">
            <v>14</v>
          </cell>
          <cell r="AH64">
            <v>126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21</v>
          </cell>
          <cell r="F65">
            <v>21</v>
          </cell>
          <cell r="G65">
            <v>0</v>
          </cell>
          <cell r="H65">
            <v>180</v>
          </cell>
          <cell r="I65" t="str">
            <v>не в матрице</v>
          </cell>
          <cell r="K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1.2</v>
          </cell>
          <cell r="X65">
            <v>0</v>
          </cell>
          <cell r="Y65">
            <v>0</v>
          </cell>
          <cell r="Z65">
            <v>0.6</v>
          </cell>
          <cell r="AA65">
            <v>1.2</v>
          </cell>
          <cell r="AB65" t="str">
            <v>нужно увеличить продажи!!! / ротация на мини-пиццу</v>
          </cell>
          <cell r="AC65">
            <v>0</v>
          </cell>
          <cell r="AD65">
            <v>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1</v>
          </cell>
          <cell r="D66">
            <v>1008</v>
          </cell>
          <cell r="E66">
            <v>641</v>
          </cell>
          <cell r="F66">
            <v>367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635</v>
          </cell>
          <cell r="K66">
            <v>6</v>
          </cell>
          <cell r="O66">
            <v>128.19999999999999</v>
          </cell>
          <cell r="P66">
            <v>1427.7999999999997</v>
          </cell>
          <cell r="Q66">
            <v>1200</v>
          </cell>
          <cell r="R66">
            <v>1176</v>
          </cell>
          <cell r="S66">
            <v>1000</v>
          </cell>
          <cell r="T66" t="str">
            <v>нет места на складе</v>
          </cell>
          <cell r="U66">
            <v>12.035881435257412</v>
          </cell>
          <cell r="V66">
            <v>2.8627145085803436</v>
          </cell>
          <cell r="W66">
            <v>24.6</v>
          </cell>
          <cell r="X66">
            <v>81.2</v>
          </cell>
          <cell r="Y66">
            <v>64.2</v>
          </cell>
          <cell r="Z66">
            <v>71.2</v>
          </cell>
          <cell r="AA66">
            <v>45.8</v>
          </cell>
          <cell r="AC66">
            <v>300</v>
          </cell>
          <cell r="AD66">
            <v>12</v>
          </cell>
          <cell r="AE66">
            <v>98</v>
          </cell>
          <cell r="AF66">
            <v>294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D67">
            <v>336</v>
          </cell>
          <cell r="E67">
            <v>279</v>
          </cell>
          <cell r="F67">
            <v>57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284</v>
          </cell>
          <cell r="K67">
            <v>-5</v>
          </cell>
          <cell r="O67">
            <v>55.8</v>
          </cell>
          <cell r="P67">
            <v>724.19999999999993</v>
          </cell>
          <cell r="Q67">
            <v>835.8</v>
          </cell>
          <cell r="R67">
            <v>840</v>
          </cell>
          <cell r="U67">
            <v>16.0752688172043</v>
          </cell>
          <cell r="V67">
            <v>1.021505376344086</v>
          </cell>
          <cell r="W67">
            <v>13.8</v>
          </cell>
          <cell r="X67">
            <v>29.4</v>
          </cell>
          <cell r="Y67">
            <v>39.4</v>
          </cell>
          <cell r="Z67">
            <v>46.4</v>
          </cell>
          <cell r="AA67">
            <v>50.4</v>
          </cell>
          <cell r="AC67">
            <v>250.73999999999998</v>
          </cell>
          <cell r="AD67">
            <v>12</v>
          </cell>
          <cell r="AE67">
            <v>70</v>
          </cell>
          <cell r="AF67">
            <v>252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D68">
            <v>32.4</v>
          </cell>
          <cell r="E68">
            <v>21.6</v>
          </cell>
          <cell r="F68">
            <v>10.8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42.3</v>
          </cell>
          <cell r="K68">
            <v>-20.699999999999996</v>
          </cell>
          <cell r="O68">
            <v>4.32</v>
          </cell>
          <cell r="P68">
            <v>49.680000000000007</v>
          </cell>
          <cell r="Q68">
            <v>0</v>
          </cell>
          <cell r="R68">
            <v>0</v>
          </cell>
          <cell r="S68">
            <v>0</v>
          </cell>
          <cell r="T68" t="str">
            <v>нет места на складе</v>
          </cell>
          <cell r="U68">
            <v>2.5</v>
          </cell>
          <cell r="V68">
            <v>2.5</v>
          </cell>
          <cell r="W68">
            <v>0.36</v>
          </cell>
          <cell r="X68">
            <v>8.64</v>
          </cell>
          <cell r="Y68">
            <v>7.2</v>
          </cell>
          <cell r="Z68">
            <v>4.32</v>
          </cell>
          <cell r="AA68">
            <v>10.44</v>
          </cell>
          <cell r="AB68" t="str">
            <v>22,11,24 филиал обнулил</v>
          </cell>
          <cell r="AC68">
            <v>0</v>
          </cell>
          <cell r="AD68">
            <v>1.8</v>
          </cell>
          <cell r="AE68">
            <v>0</v>
          </cell>
          <cell r="AF68">
            <v>0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D69">
            <v>504</v>
          </cell>
          <cell r="E69">
            <v>337</v>
          </cell>
          <cell r="F69">
            <v>167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331</v>
          </cell>
          <cell r="K69">
            <v>6</v>
          </cell>
          <cell r="O69">
            <v>67.400000000000006</v>
          </cell>
          <cell r="P69">
            <v>776.60000000000014</v>
          </cell>
          <cell r="Q69">
            <v>776.60000000000014</v>
          </cell>
          <cell r="R69">
            <v>840</v>
          </cell>
          <cell r="U69">
            <v>14.940652818991097</v>
          </cell>
          <cell r="V69">
            <v>2.4777448071216615</v>
          </cell>
          <cell r="W69">
            <v>18.8</v>
          </cell>
          <cell r="X69">
            <v>43</v>
          </cell>
          <cell r="Y69">
            <v>51</v>
          </cell>
          <cell r="Z69">
            <v>46</v>
          </cell>
          <cell r="AA69">
            <v>55.6</v>
          </cell>
          <cell r="AC69">
            <v>232.98000000000002</v>
          </cell>
          <cell r="AD69">
            <v>12</v>
          </cell>
          <cell r="AE69">
            <v>70</v>
          </cell>
          <cell r="AF69">
            <v>252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D70">
            <v>180</v>
          </cell>
          <cell r="E70">
            <v>101</v>
          </cell>
          <cell r="F70">
            <v>79</v>
          </cell>
          <cell r="G70">
            <v>0</v>
          </cell>
          <cell r="H70">
            <v>365</v>
          </cell>
          <cell r="I70" t="str">
            <v>не в матрице</v>
          </cell>
          <cell r="J70">
            <v>101</v>
          </cell>
          <cell r="K70">
            <v>0</v>
          </cell>
          <cell r="O70">
            <v>20.2</v>
          </cell>
          <cell r="U70">
            <v>3.9108910891089108</v>
          </cell>
          <cell r="V70">
            <v>3.9108910891089108</v>
          </cell>
          <cell r="W70">
            <v>2.6</v>
          </cell>
          <cell r="X70">
            <v>15.8</v>
          </cell>
          <cell r="Y70">
            <v>17</v>
          </cell>
          <cell r="Z70">
            <v>17</v>
          </cell>
          <cell r="AA70">
            <v>11.8</v>
          </cell>
          <cell r="AB70" t="str">
            <v>вывод</v>
          </cell>
          <cell r="AC70">
            <v>0</v>
          </cell>
          <cell r="AD70">
            <v>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110</v>
          </cell>
          <cell r="D71">
            <v>196</v>
          </cell>
          <cell r="E71">
            <v>79</v>
          </cell>
          <cell r="F71">
            <v>190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150</v>
          </cell>
          <cell r="K71">
            <v>-71</v>
          </cell>
          <cell r="O71">
            <v>15.8</v>
          </cell>
          <cell r="P71">
            <v>126</v>
          </cell>
          <cell r="Q71">
            <v>0</v>
          </cell>
          <cell r="R71">
            <v>0</v>
          </cell>
          <cell r="U71">
            <v>12.025316455696203</v>
          </cell>
          <cell r="V71">
            <v>12.025316455696203</v>
          </cell>
          <cell r="W71">
            <v>26.6</v>
          </cell>
          <cell r="X71">
            <v>9.4</v>
          </cell>
          <cell r="Y71">
            <v>13.8</v>
          </cell>
          <cell r="Z71">
            <v>15.2</v>
          </cell>
          <cell r="AA71">
            <v>17.8</v>
          </cell>
          <cell r="AB71" t="str">
            <v>обнулить (WatsApp)</v>
          </cell>
          <cell r="AC71">
            <v>0</v>
          </cell>
          <cell r="AD71">
            <v>14</v>
          </cell>
          <cell r="AE71">
            <v>0</v>
          </cell>
          <cell r="AF71">
            <v>0</v>
          </cell>
          <cell r="AG71">
            <v>14</v>
          </cell>
          <cell r="AH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D72">
            <v>224</v>
          </cell>
          <cell r="E72">
            <v>137</v>
          </cell>
          <cell r="F72">
            <v>87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131</v>
          </cell>
          <cell r="K72">
            <v>6</v>
          </cell>
          <cell r="O72">
            <v>27.4</v>
          </cell>
          <cell r="P72">
            <v>296.59999999999997</v>
          </cell>
          <cell r="Q72">
            <v>296.59999999999997</v>
          </cell>
          <cell r="R72">
            <v>336</v>
          </cell>
          <cell r="U72">
            <v>15.437956204379564</v>
          </cell>
          <cell r="V72">
            <v>3.175182481751825</v>
          </cell>
          <cell r="W72">
            <v>15</v>
          </cell>
          <cell r="X72">
            <v>19.399999999999999</v>
          </cell>
          <cell r="Y72">
            <v>9</v>
          </cell>
          <cell r="Z72">
            <v>10.4</v>
          </cell>
          <cell r="AA72">
            <v>15</v>
          </cell>
          <cell r="AC72">
            <v>142.36799999999997</v>
          </cell>
          <cell r="AD72">
            <v>8</v>
          </cell>
          <cell r="AE72">
            <v>42</v>
          </cell>
          <cell r="AF72">
            <v>161.28</v>
          </cell>
          <cell r="AG72">
            <v>14</v>
          </cell>
          <cell r="AH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319</v>
          </cell>
          <cell r="D73">
            <v>3360</v>
          </cell>
          <cell r="E73">
            <v>1606</v>
          </cell>
          <cell r="F73">
            <v>1978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1610</v>
          </cell>
          <cell r="K73">
            <v>-4</v>
          </cell>
          <cell r="O73">
            <v>321.2</v>
          </cell>
          <cell r="P73">
            <v>2518.8000000000002</v>
          </cell>
          <cell r="Q73">
            <v>2150</v>
          </cell>
          <cell r="R73">
            <v>2184</v>
          </cell>
          <cell r="S73">
            <v>1800</v>
          </cell>
          <cell r="T73" t="str">
            <v>нет места на складе</v>
          </cell>
          <cell r="U73">
            <v>12.957658779576589</v>
          </cell>
          <cell r="V73">
            <v>6.1581569115815693</v>
          </cell>
          <cell r="W73">
            <v>188.6</v>
          </cell>
          <cell r="X73">
            <v>327.2</v>
          </cell>
          <cell r="Y73">
            <v>184.2</v>
          </cell>
          <cell r="Z73">
            <v>285.2</v>
          </cell>
          <cell r="AA73">
            <v>189</v>
          </cell>
          <cell r="AB73" t="str">
            <v>акция сеть "Матрёшка" на октябрь 2024г.</v>
          </cell>
          <cell r="AC73">
            <v>537.5</v>
          </cell>
          <cell r="AD73">
            <v>12</v>
          </cell>
          <cell r="AE73">
            <v>182</v>
          </cell>
          <cell r="AF73">
            <v>546</v>
          </cell>
          <cell r="AG73">
            <v>14</v>
          </cell>
          <cell r="AH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72</v>
          </cell>
          <cell r="D74">
            <v>3204</v>
          </cell>
          <cell r="E74">
            <v>1569</v>
          </cell>
          <cell r="F74">
            <v>1626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1563</v>
          </cell>
          <cell r="K74">
            <v>6</v>
          </cell>
          <cell r="O74">
            <v>313.8</v>
          </cell>
          <cell r="P74">
            <v>2767.2</v>
          </cell>
          <cell r="Q74">
            <v>2300</v>
          </cell>
          <cell r="R74">
            <v>2352</v>
          </cell>
          <cell r="S74">
            <v>1800</v>
          </cell>
          <cell r="T74" t="str">
            <v>нет места на складе</v>
          </cell>
          <cell r="U74">
            <v>12.676864244741873</v>
          </cell>
          <cell r="V74">
            <v>5.1816443594646273</v>
          </cell>
          <cell r="W74">
            <v>175.2</v>
          </cell>
          <cell r="X74">
            <v>291.39999999999998</v>
          </cell>
          <cell r="Y74">
            <v>312.8</v>
          </cell>
          <cell r="Z74">
            <v>275</v>
          </cell>
          <cell r="AA74">
            <v>174.6</v>
          </cell>
          <cell r="AB74" t="str">
            <v>акция сеть "Матрёшка" на октябрь 2024г.</v>
          </cell>
          <cell r="AC74">
            <v>575</v>
          </cell>
          <cell r="AD74">
            <v>12</v>
          </cell>
          <cell r="AE74">
            <v>196</v>
          </cell>
          <cell r="AF74">
            <v>588</v>
          </cell>
          <cell r="AG74">
            <v>14</v>
          </cell>
          <cell r="AH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2.7</v>
          </cell>
          <cell r="D75">
            <v>302.39999999999998</v>
          </cell>
          <cell r="E75">
            <v>218.7</v>
          </cell>
          <cell r="F75">
            <v>86.4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219.7</v>
          </cell>
          <cell r="K75">
            <v>-1</v>
          </cell>
          <cell r="O75">
            <v>43.739999999999995</v>
          </cell>
          <cell r="P75">
            <v>525.95999999999992</v>
          </cell>
          <cell r="Q75">
            <v>525.95999999999992</v>
          </cell>
          <cell r="R75">
            <v>529.20000000000005</v>
          </cell>
          <cell r="U75">
            <v>14.074074074074076</v>
          </cell>
          <cell r="V75">
            <v>1.975308641975309</v>
          </cell>
          <cell r="W75">
            <v>9.18</v>
          </cell>
          <cell r="X75">
            <v>45.36</v>
          </cell>
          <cell r="Y75">
            <v>28.62</v>
          </cell>
          <cell r="Z75">
            <v>37.799999999999997</v>
          </cell>
          <cell r="AA75">
            <v>32.94</v>
          </cell>
          <cell r="AC75">
            <v>525.95999999999992</v>
          </cell>
          <cell r="AD75">
            <v>2.7</v>
          </cell>
          <cell r="AE75">
            <v>196</v>
          </cell>
          <cell r="AF75">
            <v>529.20000000000005</v>
          </cell>
          <cell r="AG75">
            <v>14</v>
          </cell>
          <cell r="AH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189.5</v>
          </cell>
          <cell r="D76">
            <v>5.5</v>
          </cell>
          <cell r="E76">
            <v>140</v>
          </cell>
          <cell r="F76">
            <v>600</v>
          </cell>
          <cell r="G76">
            <v>1</v>
          </cell>
          <cell r="H76">
            <v>180</v>
          </cell>
          <cell r="I76" t="str">
            <v>матрица</v>
          </cell>
          <cell r="J76">
            <v>175</v>
          </cell>
          <cell r="K76">
            <v>-35</v>
          </cell>
          <cell r="O76">
            <v>28</v>
          </cell>
          <cell r="R76">
            <v>0</v>
          </cell>
          <cell r="U76">
            <v>21.428571428571427</v>
          </cell>
          <cell r="V76">
            <v>21.428571428571427</v>
          </cell>
          <cell r="W76">
            <v>70</v>
          </cell>
          <cell r="X76">
            <v>19.100000000000001</v>
          </cell>
          <cell r="Y76">
            <v>69</v>
          </cell>
          <cell r="Z76">
            <v>80</v>
          </cell>
          <cell r="AA76">
            <v>65</v>
          </cell>
          <cell r="AB76" t="str">
            <v>есть дубль</v>
          </cell>
          <cell r="AC76">
            <v>0</v>
          </cell>
          <cell r="AD76">
            <v>5</v>
          </cell>
          <cell r="AE76">
            <v>0</v>
          </cell>
          <cell r="AF76">
            <v>0</v>
          </cell>
          <cell r="AG76">
            <v>12</v>
          </cell>
          <cell r="AH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D77">
            <v>600</v>
          </cell>
          <cell r="F77">
            <v>600</v>
          </cell>
          <cell r="G77">
            <v>0</v>
          </cell>
          <cell r="H77" t="e">
            <v>#N/A</v>
          </cell>
          <cell r="I77" t="str">
            <v>не в матрице</v>
          </cell>
          <cell r="K77">
            <v>0</v>
          </cell>
          <cell r="O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11</v>
          </cell>
          <cell r="Y77">
            <v>1</v>
          </cell>
          <cell r="Z77">
            <v>1</v>
          </cell>
          <cell r="AA77">
            <v>0</v>
          </cell>
          <cell r="AB77" t="str">
            <v>дубль / не правильно поставлен приход</v>
          </cell>
          <cell r="AC77">
            <v>0</v>
          </cell>
          <cell r="AD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</v>
          </cell>
          <cell r="D78">
            <v>1584</v>
          </cell>
          <cell r="E78">
            <v>1433</v>
          </cell>
          <cell r="F78">
            <v>150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1418</v>
          </cell>
          <cell r="K78">
            <v>15</v>
          </cell>
          <cell r="O78">
            <v>286.60000000000002</v>
          </cell>
          <cell r="P78">
            <v>3862.4000000000005</v>
          </cell>
          <cell r="Q78">
            <v>3300</v>
          </cell>
          <cell r="R78">
            <v>3432</v>
          </cell>
          <cell r="S78">
            <v>2800</v>
          </cell>
          <cell r="T78" t="str">
            <v>нет места на складе</v>
          </cell>
          <cell r="U78">
            <v>12.498255408234472</v>
          </cell>
          <cell r="V78">
            <v>0.52337752965805995</v>
          </cell>
          <cell r="W78">
            <v>108.4</v>
          </cell>
          <cell r="X78">
            <v>160.6</v>
          </cell>
          <cell r="Y78">
            <v>246.8</v>
          </cell>
          <cell r="Z78">
            <v>237</v>
          </cell>
          <cell r="AA78">
            <v>169.2</v>
          </cell>
          <cell r="AC78">
            <v>462.00000000000006</v>
          </cell>
          <cell r="AD78">
            <v>22</v>
          </cell>
          <cell r="AE78">
            <v>156</v>
          </cell>
          <cell r="AF78">
            <v>480.48</v>
          </cell>
          <cell r="AG78">
            <v>12</v>
          </cell>
          <cell r="AH78">
            <v>84</v>
          </cell>
        </row>
        <row r="79">
          <cell r="A79" t="str">
            <v>Пельмени "Бигбули #МЕГАВКУСИЩЕ с сочной грудинкой" 0,7 сфера ТМ "Горячая штучка"</v>
          </cell>
          <cell r="B79" t="str">
            <v>шт</v>
          </cell>
          <cell r="G79">
            <v>0.7</v>
          </cell>
          <cell r="H79">
            <v>180</v>
          </cell>
          <cell r="I79" t="str">
            <v>матрица</v>
          </cell>
          <cell r="O79">
            <v>0</v>
          </cell>
          <cell r="P79">
            <v>120</v>
          </cell>
          <cell r="Q79">
            <v>120</v>
          </cell>
          <cell r="R79">
            <v>120</v>
          </cell>
          <cell r="T79" t="str">
            <v>SU003532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новинка</v>
          </cell>
          <cell r="AC79">
            <v>0</v>
          </cell>
          <cell r="AD79">
            <v>10</v>
          </cell>
          <cell r="AE79">
            <v>12</v>
          </cell>
          <cell r="AF79">
            <v>84</v>
          </cell>
          <cell r="AG79">
            <v>12</v>
          </cell>
          <cell r="AH79">
            <v>84</v>
          </cell>
        </row>
        <row r="80">
          <cell r="A80" t="str">
            <v>Пельмени "Бигбули #МЕГАМАСЛИЩЕ со сливочным маслом" 0,4 сфера ТМ "Горячая штучка"</v>
          </cell>
          <cell r="B80" t="str">
            <v>шт</v>
          </cell>
          <cell r="G80">
            <v>0.4</v>
          </cell>
          <cell r="H80">
            <v>180</v>
          </cell>
          <cell r="I80" t="str">
            <v>матрица</v>
          </cell>
          <cell r="O80">
            <v>0</v>
          </cell>
          <cell r="P80">
            <v>192</v>
          </cell>
          <cell r="Q80">
            <v>192</v>
          </cell>
          <cell r="R80">
            <v>192</v>
          </cell>
          <cell r="T80" t="str">
            <v>SU003531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0</v>
          </cell>
          <cell r="AD80">
            <v>16</v>
          </cell>
          <cell r="AE80">
            <v>12</v>
          </cell>
          <cell r="AF80">
            <v>76.800000000000011</v>
          </cell>
          <cell r="AG80">
            <v>12</v>
          </cell>
          <cell r="AH80">
            <v>84</v>
          </cell>
        </row>
        <row r="81">
          <cell r="A81" t="str">
            <v>Пельмени "Бульмени с говядиной и свининой" 0,7 Сфера ТМ "Горячая штучка"</v>
          </cell>
          <cell r="B81" t="str">
            <v>шт</v>
          </cell>
          <cell r="G81">
            <v>0.7</v>
          </cell>
          <cell r="H81">
            <v>180</v>
          </cell>
          <cell r="I81" t="str">
            <v>матрица</v>
          </cell>
          <cell r="O81">
            <v>0</v>
          </cell>
          <cell r="P81">
            <v>120</v>
          </cell>
          <cell r="Q81">
            <v>120</v>
          </cell>
          <cell r="R81">
            <v>120</v>
          </cell>
          <cell r="T81" t="str">
            <v>SU003460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новинка</v>
          </cell>
          <cell r="AC81">
            <v>0</v>
          </cell>
          <cell r="AD81">
            <v>10</v>
          </cell>
          <cell r="AE81">
            <v>12</v>
          </cell>
          <cell r="AF81">
            <v>84</v>
          </cell>
          <cell r="AG81">
            <v>12</v>
          </cell>
          <cell r="AH81">
            <v>84</v>
          </cell>
        </row>
        <row r="82">
          <cell r="A82" t="str">
            <v>Пельмени "Бульмени с говядиной и свининой" 0,4 Сфера ТМ "Горячая штучка"</v>
          </cell>
          <cell r="B82" t="str">
            <v>шт</v>
          </cell>
          <cell r="G82">
            <v>0.4</v>
          </cell>
          <cell r="H82">
            <v>180</v>
          </cell>
          <cell r="I82" t="str">
            <v>матрица</v>
          </cell>
          <cell r="O82">
            <v>0</v>
          </cell>
          <cell r="P82">
            <v>192</v>
          </cell>
          <cell r="Q82">
            <v>192</v>
          </cell>
          <cell r="R82">
            <v>192</v>
          </cell>
          <cell r="T82" t="str">
            <v>SU003526</v>
          </cell>
          <cell r="U82" t="e">
            <v>#DIV/0!</v>
          </cell>
          <cell r="V82" t="e">
            <v>#DIV/0!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новинка</v>
          </cell>
          <cell r="AC82">
            <v>0</v>
          </cell>
          <cell r="AD82">
            <v>16</v>
          </cell>
          <cell r="AE82">
            <v>12</v>
          </cell>
          <cell r="AF82">
            <v>76.800000000000011</v>
          </cell>
          <cell r="AG82">
            <v>12</v>
          </cell>
          <cell r="AH82">
            <v>84</v>
          </cell>
        </row>
        <row r="83">
          <cell r="A83" t="str">
            <v>Пельмени "Бульмени со сливочным маслом" 0,7 Сфера ТМ "Горячая штучка"</v>
          </cell>
          <cell r="B83" t="str">
            <v>шт</v>
          </cell>
          <cell r="G83">
            <v>0.7</v>
          </cell>
          <cell r="H83">
            <v>180</v>
          </cell>
          <cell r="I83" t="str">
            <v>матрица</v>
          </cell>
          <cell r="O83">
            <v>0</v>
          </cell>
          <cell r="P83">
            <v>120</v>
          </cell>
          <cell r="Q83">
            <v>120</v>
          </cell>
          <cell r="R83">
            <v>120</v>
          </cell>
          <cell r="T83" t="str">
            <v>SU003459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новинка</v>
          </cell>
          <cell r="AC83">
            <v>0</v>
          </cell>
          <cell r="AD83">
            <v>10</v>
          </cell>
          <cell r="AE83">
            <v>12</v>
          </cell>
          <cell r="AF83">
            <v>84</v>
          </cell>
          <cell r="AG83">
            <v>12</v>
          </cell>
          <cell r="AH83">
            <v>84</v>
          </cell>
        </row>
        <row r="84">
          <cell r="A84" t="str">
            <v>Пельмени "Бульмени со сливочным маслом" 0,4 Сфера ТМ "Горячая штучка"</v>
          </cell>
          <cell r="B84" t="str">
            <v>шт</v>
          </cell>
          <cell r="G84">
            <v>0.4</v>
          </cell>
          <cell r="H84">
            <v>180</v>
          </cell>
          <cell r="I84" t="str">
            <v>матрица</v>
          </cell>
          <cell r="O84">
            <v>0</v>
          </cell>
          <cell r="P84">
            <v>192</v>
          </cell>
          <cell r="Q84">
            <v>192</v>
          </cell>
          <cell r="R84">
            <v>192</v>
          </cell>
          <cell r="T84" t="str">
            <v>SU003528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новинка</v>
          </cell>
          <cell r="AC84">
            <v>0</v>
          </cell>
          <cell r="AD84">
            <v>16</v>
          </cell>
          <cell r="AE84">
            <v>12</v>
          </cell>
          <cell r="AF84">
            <v>76.800000000000011</v>
          </cell>
          <cell r="AG84">
            <v>12</v>
          </cell>
          <cell r="AH84">
            <v>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SU003609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SU003609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SU003609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SU003604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SU003604</v>
          </cell>
        </row>
        <row r="21">
          <cell r="A21" t="str">
            <v>Готовые чебупели 0,3 кг Горячая Штучка сочные с мясом</v>
          </cell>
          <cell r="B21" t="str">
            <v>SU003604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</row>
        <row r="24">
          <cell r="A24" t="str">
            <v>Готовые чебуреки со свининой и говядиной ТМ Горячая штучка ТС Базовый ассортимент 0,36 кг  ПОКОМ</v>
          </cell>
          <cell r="B24" t="str">
            <v>SU002558</v>
          </cell>
        </row>
        <row r="25">
          <cell r="A25" t="str">
            <v>Чебуреки со свининой и говядиной 0,36</v>
          </cell>
          <cell r="B25" t="str">
            <v>SU002558</v>
          </cell>
        </row>
        <row r="26">
          <cell r="A26" t="str">
            <v>Готовые чебуреки со свининой и говядиной Гор.шт.0,36 кг зам.  ПОКОМ</v>
          </cell>
          <cell r="B26" t="str">
            <v>SU002558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</row>
        <row r="28">
          <cell r="A28" t="str">
            <v>Готовые чебуреки 0,09 кг Горячая Штучка Шоу-бокс с мясом тара 2</v>
          </cell>
          <cell r="B28" t="str">
            <v>SU002573</v>
          </cell>
        </row>
        <row r="29">
          <cell r="A29" t="str">
            <v>Чебуреки с мясом Базовый ассортимент Штучка 0,09 Пленка Горячая штучка</v>
          </cell>
          <cell r="B29" t="str">
            <v>SU002573</v>
          </cell>
        </row>
        <row r="30">
          <cell r="A30" t="str">
            <v>Готовые чебуреки с мясом ТМ Горячая штучка 0,09 кг флоу-пак ПОКОМ</v>
          </cell>
          <cell r="B30" t="str">
            <v>SU002573</v>
          </cell>
        </row>
        <row r="31">
          <cell r="A31" t="str">
            <v>Чебуреки «Сочный мегачебурек» Весовой ТМ «No Name»</v>
          </cell>
          <cell r="B31" t="str">
            <v>SU003025</v>
          </cell>
        </row>
        <row r="32">
          <cell r="A32" t="str">
            <v>Сочный мегачебурек ТМ Зареченские ВЕС ПОКОМ</v>
          </cell>
          <cell r="B32" t="str">
            <v>SU003025</v>
          </cell>
        </row>
        <row r="33">
          <cell r="A33" t="str">
            <v>Готовые чебуреки Сочный мегачебурек.Готовые жареные.ВЕС  ПОКОМ</v>
          </cell>
          <cell r="B33" t="str">
            <v>SU003025</v>
          </cell>
        </row>
        <row r="34">
          <cell r="A34" t="str">
            <v>Мини-шарики с курочкой и сыром ТМ Зареченские ВЕС  ПОКОМ</v>
          </cell>
          <cell r="B34" t="str">
            <v>SU003448</v>
          </cell>
        </row>
        <row r="35">
          <cell r="A35" t="str">
            <v>Мини-шарики с курочкой и сыром ТМ Зареченские ВЕС ПОКОМ</v>
          </cell>
          <cell r="B35" t="str">
            <v>SU003448</v>
          </cell>
        </row>
        <row r="36">
          <cell r="A36" t="str">
            <v>Мини-шарики с курочкой и сыром ТМ Зареченские .ВЕС  Поком</v>
          </cell>
          <cell r="B36" t="str">
            <v>SU003448</v>
          </cell>
        </row>
        <row r="37">
          <cell r="A37" t="str">
            <v>Жар-боллы с курочкой и сыром, ВЕС  ПОКОМ</v>
          </cell>
          <cell r="B37" t="str">
            <v>SU003448</v>
          </cell>
        </row>
        <row r="38">
          <cell r="A38" t="str">
            <v>Жар-боллы с курочкой и сыром, ВЕС ТМ Зареченские  ПОКОМ</v>
          </cell>
          <cell r="B38" t="str">
            <v>SU003448</v>
          </cell>
        </row>
        <row r="39">
          <cell r="A39" t="str">
            <v>Жар-боллы с курочкой и сыром ТМ Зареченские .  Поком</v>
          </cell>
          <cell r="B39" t="str">
            <v>SU003448</v>
          </cell>
        </row>
        <row r="40">
          <cell r="A40" t="str">
            <v>Жар-боллы с курочкой и сыром. Кулинарные изделия рубленые в тесте куриные жареные  ПОКОМ</v>
          </cell>
          <cell r="B40" t="str">
            <v>SU003448</v>
          </cell>
        </row>
        <row r="41">
          <cell r="A41" t="str">
            <v>Жар-ладушки с клубникой и вишней. Изделия хлебобулочные жареные с начинкой замороженные</v>
          </cell>
          <cell r="B41" t="str">
            <v>SU003023</v>
          </cell>
        </row>
        <row r="42">
          <cell r="A42" t="str">
            <v>«Жар-ладушки с клубникой и вишней» Весовые ТМ «No name»</v>
          </cell>
          <cell r="B42" t="str">
            <v>SU003023</v>
          </cell>
        </row>
        <row r="43">
          <cell r="A43" t="str">
            <v>Жар-ладушки с клубникой и вишней ТМ Зареченские ТС Зареченские продукты.  Поком</v>
          </cell>
          <cell r="B43" t="str">
            <v>SU003023</v>
          </cell>
        </row>
        <row r="44">
          <cell r="A44" t="str">
            <v>Жар-ладушки с клубникой и вишней ВЕС ТМ Зареченские  ПОКОМ</v>
          </cell>
          <cell r="B44" t="str">
            <v>SU003023</v>
          </cell>
        </row>
        <row r="45">
          <cell r="A45" t="str">
            <v>Жар-ладушки с клубникой и вишней ТМ Зареченские ВЕС ПОКОМ</v>
          </cell>
          <cell r="B45" t="str">
            <v>SU003023</v>
          </cell>
        </row>
        <row r="46">
          <cell r="A46" t="str">
            <v>Жар-ладушки с клубникой и вишней. Жареные с начинкой.ВЕС  ПОКОМ</v>
          </cell>
          <cell r="B46" t="str">
            <v>SU003023</v>
          </cell>
        </row>
        <row r="47">
          <cell r="A47" t="str">
            <v>Жар-ладушки с мясом, картофелем и грибами No name ПГП Весовые No name 3,7 кг</v>
          </cell>
          <cell r="B47" t="str">
            <v>SU003016</v>
          </cell>
        </row>
        <row r="48">
          <cell r="A48" t="str">
            <v>Жар-ладушки с мясом, картофелем и грибами ВЕС ТМ Зареченские  ПОКОМ</v>
          </cell>
          <cell r="B48" t="str">
            <v>SU003016</v>
          </cell>
        </row>
        <row r="49">
          <cell r="A49" t="str">
            <v>Жар-ладушки с мясом, картофелем и грибами. ВЕС  ПОКОМ</v>
          </cell>
          <cell r="B49" t="str">
            <v>SU003016</v>
          </cell>
        </row>
        <row r="50">
          <cell r="A50" t="str">
            <v>Жар-ладушки с мясом No name ПГП Весовые No name  3,7 кг</v>
          </cell>
          <cell r="B50" t="str">
            <v>SU003439</v>
          </cell>
        </row>
        <row r="51">
          <cell r="A51" t="str">
            <v>Жар-ладушки с мясом ТМ Зареченские ВЕС ПОКОМ</v>
          </cell>
          <cell r="B51" t="str">
            <v>SU003439</v>
          </cell>
        </row>
        <row r="52">
          <cell r="A52" t="str">
            <v>Жар-ладушки с мясом ТМ Зареченские ТС Зареченские продукты.  Поком</v>
          </cell>
          <cell r="B52" t="str">
            <v>SU003439</v>
          </cell>
        </row>
        <row r="53">
          <cell r="A53" t="str">
            <v>Снеки «Жар-ладушки с мясом» Весовые ТМ «Зареченские» 3,7 кг</v>
          </cell>
          <cell r="B53" t="str">
            <v>SU003439</v>
          </cell>
        </row>
        <row r="54">
          <cell r="A54" t="str">
            <v>Пирожки с мясом 3,7кг ВЕС ТМ Зареченские  ПОКОМ</v>
          </cell>
          <cell r="B54" t="str">
            <v>SU003439</v>
          </cell>
        </row>
        <row r="55">
          <cell r="A55" t="str">
            <v>Жар-ладушки с мясом. ВЕС  ПОКОМ</v>
          </cell>
          <cell r="B55" t="str">
            <v>SU003439</v>
          </cell>
        </row>
        <row r="56">
          <cell r="A56" t="str">
            <v>Жар-ладушки с яблоком и грушей, ВЕС  ПОКОМ</v>
          </cell>
          <cell r="B56" t="str">
            <v>SU003444</v>
          </cell>
        </row>
        <row r="57">
          <cell r="A57" t="str">
            <v>Жар-ладушки с яблоком и грушей No name ПГП Весовые No name 3,7 кг</v>
          </cell>
          <cell r="B57" t="str">
            <v>SU003444</v>
          </cell>
        </row>
        <row r="58">
          <cell r="A58" t="str">
            <v>Жар-ладушки с яблоком и грушей ТМ Зареченские ВЕС ПОКОМ</v>
          </cell>
          <cell r="B58" t="str">
            <v>SU003444</v>
          </cell>
        </row>
        <row r="59">
          <cell r="A59" t="str">
            <v>Жар-ладушки с яблоком и грушей. Изделия хлебобулочные жареные с начинкой зам  ПОКОМ</v>
          </cell>
          <cell r="B59" t="str">
            <v>SU003444</v>
          </cell>
        </row>
        <row r="60">
          <cell r="A60" t="str">
            <v>Пирожки с яблоком и грушей ВЕС ТМ Зареченские  ПОКОМ</v>
          </cell>
          <cell r="B60" t="str">
            <v>SU003444</v>
          </cell>
        </row>
        <row r="61">
          <cell r="A61" t="str">
            <v>Снеки  ЖАР-мени ВЕС. рубленые в тесте замор.  ПОКОМ</v>
          </cell>
          <cell r="B61" t="str">
            <v>SU003013</v>
          </cell>
        </row>
        <row r="62">
          <cell r="A62" t="str">
            <v>Жар-мени рубленые в тесте куриные жареные. ВЕС  ПОКОМ</v>
          </cell>
          <cell r="B62" t="str">
            <v>SU003013</v>
          </cell>
        </row>
        <row r="63">
          <cell r="A63" t="str">
            <v>ЖАР-мени ВЕС ТМ Зареченские  ПОКОМ</v>
          </cell>
          <cell r="B63" t="str">
            <v>SU003013</v>
          </cell>
        </row>
        <row r="64">
          <cell r="A64" t="str">
            <v>ЖАР-мени ТМ Зареченские ТС Зареченские продукты.   Поком</v>
          </cell>
          <cell r="B64" t="str">
            <v>SU003013</v>
          </cell>
        </row>
        <row r="65">
          <cell r="A65" t="str">
            <v>Снеки «Жар-мени» Весовые ТМ «Зареченские» 5,5 кг</v>
          </cell>
          <cell r="B65" t="str">
            <v>SU003013</v>
          </cell>
        </row>
        <row r="66">
          <cell r="A66" t="str">
            <v>Жар-мени 1 кг изделия кулинарные рубленые в тесте куриные жареные 5,5 кг</v>
          </cell>
          <cell r="B66" t="str">
            <v>SU003013</v>
          </cell>
        </row>
        <row r="67">
          <cell r="A67" t="str">
            <v>Жар-мени 1 кг с картофелем и сочной грудинкой вес 3,5кг</v>
          </cell>
          <cell r="B67" t="str">
            <v>SU003014</v>
          </cell>
        </row>
        <row r="68">
          <cell r="A68" t="str">
            <v>Жар-мени с картофелем и сочной грудинкой ТМ Зареченские ВЕС ПОКОМ</v>
          </cell>
          <cell r="B68" t="str">
            <v>SU003014</v>
          </cell>
        </row>
        <row r="69">
          <cell r="A69" t="str">
            <v>Жар-мени с картофелем и сочной грудинкой. ВЕС  ПОКОМ</v>
          </cell>
          <cell r="B69" t="str">
            <v>SU003014</v>
          </cell>
        </row>
        <row r="70">
          <cell r="A70" t="str">
            <v>Круггетсы 0,25 кг Горячая Штучка с сырным соусом</v>
          </cell>
          <cell r="B70" t="str">
            <v>SU000194</v>
          </cell>
        </row>
        <row r="71">
          <cell r="A71" t="str">
            <v>Круггетсы с сырным соусом ТМ Горячая штучка 0,25 кг зам  ПОКОМ</v>
          </cell>
          <cell r="B71" t="str">
            <v>SU000194</v>
          </cell>
        </row>
        <row r="72">
          <cell r="A72" t="str">
            <v>Круггетсы Сочные Круггетсы Фикс.вес 0,25 Лоток Горячая штучка</v>
          </cell>
          <cell r="B72" t="str">
            <v>SU000195</v>
          </cell>
        </row>
        <row r="73">
          <cell r="A73" t="str">
            <v>Круггетсы 0,25 кг Горячая Штучка сочные</v>
          </cell>
          <cell r="B73" t="str">
            <v>SU000195</v>
          </cell>
        </row>
        <row r="74">
          <cell r="A74" t="str">
            <v>Круггетсы сочные ТМ Горячая штучка ТС Круггетсы 0,25 кг зам  ПОКОМ</v>
          </cell>
          <cell r="B74" t="str">
            <v>SU000195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SU002564</v>
          </cell>
        </row>
        <row r="76">
          <cell r="A76" t="str">
            <v>Крылья Крылышки острые к пиву Базовый ассортимент Фикс.вес 0,3 Лоток Горячая штучка</v>
          </cell>
          <cell r="B76" t="str">
            <v>SU002564</v>
          </cell>
        </row>
        <row r="77">
          <cell r="A77" t="str">
            <v>Крылышки 0,3 кг Горячая штучка хрустящие острые к пиву Тандер</v>
          </cell>
          <cell r="B77" t="str">
            <v>SU002564</v>
          </cell>
        </row>
        <row r="78">
          <cell r="A78" t="str">
            <v>Хрустящие крылышки ТМ Горячая штучка 0,3 кг зам  ПОКОМ</v>
          </cell>
          <cell r="B78" t="str">
            <v>SU002563</v>
          </cell>
        </row>
        <row r="79">
          <cell r="A79" t="str">
            <v>Крылья Хрустящие крылышки Базовый ассортимент Фикс.вес 0,3 Лоток Горячая штучка</v>
          </cell>
          <cell r="B79" t="str">
            <v>SU002563</v>
          </cell>
        </row>
        <row r="80">
          <cell r="A80" t="str">
            <v>Крылышки 0,3 кг Горячая штучка хрустящие Тандер</v>
          </cell>
          <cell r="B80" t="str">
            <v>SU002563</v>
          </cell>
        </row>
        <row r="81">
          <cell r="A81" t="str">
            <v>Мини-сосиски 1 кг в тесте Фрайпики 3,7кг</v>
          </cell>
          <cell r="B81" t="str">
            <v>SU003454</v>
          </cell>
        </row>
        <row r="82">
          <cell r="A82" t="str">
            <v>Мини-сосиски в тесте "Фрайпики" 3,7кг ВЕС,  ПОКОМ</v>
          </cell>
          <cell r="B82" t="str">
            <v>SU003454</v>
          </cell>
        </row>
        <row r="83">
          <cell r="A83" t="str">
            <v>Мини-сосиски в тесте Фрайпики No name Весовые No name 3,7 кг</v>
          </cell>
          <cell r="B83" t="str">
            <v>SU003454</v>
          </cell>
        </row>
        <row r="84">
          <cell r="A84" t="str">
            <v>Мини-сосиски в тесте "Фрайпики" 3,7кг ВЕС, ТМ Зареченские  ПОКОМ</v>
          </cell>
          <cell r="B84" t="str">
            <v>SU003454</v>
          </cell>
        </row>
        <row r="85">
          <cell r="A85" t="str">
            <v>Мини-сосиски в тесте "Фрайпики" ВЕС,  ПОКОМ</v>
          </cell>
          <cell r="B85" t="str">
            <v>SU003454</v>
          </cell>
        </row>
        <row r="86">
          <cell r="A86" t="str">
            <v>Мини-сосиски в тесте ТМ Зареченские . ВЕС  Поком</v>
          </cell>
          <cell r="B86" t="str">
            <v>SU003454</v>
          </cell>
        </row>
        <row r="87">
          <cell r="A87" t="str">
            <v>Мини-сосиски в тесте 3,7кг ВЕС заморож. ТМ Зареченские  ПОКОМ</v>
          </cell>
          <cell r="B87" t="str">
            <v>SU003454</v>
          </cell>
        </row>
        <row r="88">
          <cell r="A88" t="str">
            <v>Нагетосы Сочная курочка в хрустящей панировке Наггетсы ГШ Фикс.вес 0,25 Лоток Горячая штучка</v>
          </cell>
          <cell r="B88" t="str">
            <v>SU002761</v>
          </cell>
        </row>
        <row r="89">
          <cell r="A89" t="str">
            <v>Наггетсы Нагетосы Сочная курочка в хрустящей панировке ТМ Горячая штучка 0,25 кг зам  ПОКОМ</v>
          </cell>
          <cell r="B89" t="str">
            <v>SU002761</v>
          </cell>
        </row>
        <row r="90">
          <cell r="A90" t="str">
            <v>Нагетосы Сочная курочка в хрустящей панировке Наггетсы ГШ Фикс.вес 0,25 Лоток Горячая штучка Поком</v>
          </cell>
          <cell r="B90" t="str">
            <v>SU002761</v>
          </cell>
        </row>
        <row r="91">
          <cell r="A91" t="str">
            <v>Наггетсы 0,25 кг Горячая штучка  Нагетосы Сочная курочка в хрустящей панировке</v>
          </cell>
          <cell r="B91" t="str">
            <v>SU002761</v>
          </cell>
        </row>
        <row r="92">
          <cell r="A92" t="str">
            <v>Наггетсы Нагетосы Сочная курочка со сладкой паприкой ТМ Горячая штучка ф/в 0,25 кг  ПОКОМ</v>
          </cell>
          <cell r="B92" t="str">
            <v>SU002760</v>
          </cell>
        </row>
        <row r="93">
          <cell r="A93" t="str">
            <v>Нагетосы Сочная курочка со сладкой паприкой Наггетсы ГШ Фикс.вес 0,25 Лоток Горячая штучка</v>
          </cell>
          <cell r="B93" t="str">
            <v>SU002760</v>
          </cell>
        </row>
        <row r="94">
          <cell r="A94" t="str">
            <v>Наггетсы 0,25 кг Горячая штучка  Нагетосы Сочная курочка со сладкой паприкой  ф/в</v>
          </cell>
          <cell r="B94" t="str">
            <v>SU002760</v>
          </cell>
        </row>
        <row r="95">
          <cell r="A95" t="str">
            <v>Наггетсы Нагетосы Сочная курочка в хруст панир со сметаной и зеленью ТМ Горячая штучка 0,25 ПОКОМ</v>
          </cell>
          <cell r="B95" t="str">
            <v>SU002762</v>
          </cell>
        </row>
        <row r="96">
          <cell r="A96" t="str">
            <v>Наггетсы 0,25 кг Горячая штучка Нагетосы Сочная курочка со сметаной и зеленью ф/в</v>
          </cell>
          <cell r="B96" t="str">
            <v>SU002762</v>
          </cell>
        </row>
        <row r="97">
          <cell r="A97" t="str">
            <v>Наггетсы из печи 0,25 кг Вязанка Няняггетсы Сливушки</v>
          </cell>
          <cell r="B97" t="str">
            <v>SU002514</v>
          </cell>
        </row>
        <row r="98">
          <cell r="A98" t="str">
            <v>Наггетсы с куриным филе (из печи) Наггетсы Фикс.вес 0,25 Лоток Вязанка</v>
          </cell>
          <cell r="B98" t="str">
            <v>SU002514</v>
          </cell>
        </row>
        <row r="99">
          <cell r="A99" t="str">
            <v>Наггетсы из печи 0,25кг ТМ Вязанка замор.  ПОКОМ</v>
          </cell>
          <cell r="B99" t="str">
            <v>SU002514</v>
          </cell>
        </row>
        <row r="100">
          <cell r="A100" t="str">
            <v>Наггетсы из печи 0,25кг ТМ Вязанка ТС Няняггетсы Сливушки замор.  ПОКОМ</v>
          </cell>
          <cell r="B100" t="str">
            <v>SU002514</v>
          </cell>
        </row>
        <row r="101">
          <cell r="A101" t="str">
            <v>Нагетосы Сочная курочка Наггетсы ГШ Фикс.вес 0,25 Лоток Горячая штучка</v>
          </cell>
          <cell r="B101" t="str">
            <v>SU002763</v>
          </cell>
        </row>
        <row r="102">
          <cell r="A102" t="str">
            <v>Наггетсы Нагетосы Сочная курочка ТМ Горячая штучка 0,25 кг зам  ПОКОМ</v>
          </cell>
          <cell r="B102" t="str">
            <v>SU002763</v>
          </cell>
        </row>
        <row r="103">
          <cell r="A103" t="str">
            <v>Наггетсы с индейкой 0,25кг ТМ Вязанка ТС Из печи Сливушки ПОКОМ</v>
          </cell>
          <cell r="B103" t="str">
            <v>SU002516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B104" t="str">
            <v>SU002516</v>
          </cell>
        </row>
        <row r="105">
          <cell r="A105" t="str">
            <v>Наггетсы Хрустящие ТМ Зареченские ТС Зареченские продукты. Поком</v>
          </cell>
          <cell r="B105" t="str">
            <v>SU003020</v>
          </cell>
        </row>
        <row r="106">
          <cell r="A106" t="str">
            <v>Наггетсы хрустящие п/ф ЗАО "Мясная галерея" ВЕС ПОКОМ</v>
          </cell>
          <cell r="B106" t="str">
            <v>SU003020</v>
          </cell>
        </row>
        <row r="107">
          <cell r="A107" t="str">
            <v>Наггетсы Хрустящие ТМ Зареченские. ВЕС ПОКОМ</v>
          </cell>
          <cell r="B107" t="str">
            <v>SU003020</v>
          </cell>
        </row>
        <row r="108">
          <cell r="A108" t="str">
            <v>Наггетсы хрустящие п/ф ВЕС ПОКОМ</v>
          </cell>
          <cell r="B108" t="str">
            <v>SU003020</v>
          </cell>
        </row>
        <row r="109">
          <cell r="A109" t="str">
            <v>Снеки Пекерсы с индейкой в сливочном соусе ТМ Горячая штучка ф/в 0,25 кг НД2 МГ</v>
          </cell>
          <cell r="B109" t="str">
            <v>SU002669</v>
          </cell>
        </row>
        <row r="110">
          <cell r="A110" t="str">
            <v>Снеки Пекерсы с индейкой в сливочном соусе ТМ Горячая штучка ф/в 0,25 кг НД3 МГ</v>
          </cell>
          <cell r="B110" t="str">
            <v>SU002669</v>
          </cell>
        </row>
        <row r="111">
          <cell r="A111" t="str">
            <v>Пекерсы с индейкой в сливочном соусе ТМ Горячая штучка 0,25 кг зам  ПОКОМ</v>
          </cell>
          <cell r="B111" t="str">
            <v>SU002669</v>
          </cell>
        </row>
        <row r="112">
          <cell r="A112" t="str">
            <v>Пекерсы с индейкой в сливочном соусе 0,25</v>
          </cell>
          <cell r="B112" t="str">
            <v>SU002669</v>
          </cell>
        </row>
        <row r="113">
          <cell r="A113" t="str">
            <v>Пекерсы 0,25 кг Горячая штучка с индейкой в сливочном соусе  ТС Пекерсы</v>
          </cell>
          <cell r="B113" t="str">
            <v>SU002669</v>
          </cell>
        </row>
        <row r="114">
          <cell r="A114" t="str">
            <v>Пельмени Grandmeni с говядиной ТМ Горячая  0,75 кг. ПОКОМ</v>
          </cell>
          <cell r="B114" t="str">
            <v>SU002346</v>
          </cell>
        </row>
        <row r="115">
          <cell r="A115" t="str">
            <v>Пельмени Grandmeni с говядиной ТМ Горячая штучка сфера ф/п ф/в 0,75 кг МГ</v>
          </cell>
          <cell r="B115" t="str">
            <v>SU002346</v>
          </cell>
        </row>
        <row r="116">
          <cell r="A116" t="str">
            <v>Пельмени Grandmeni с говядиной Grandmeni 0,75 Сфера Горячая штучка</v>
          </cell>
          <cell r="B116" t="str">
            <v>SU002346</v>
          </cell>
        </row>
        <row r="117">
          <cell r="A117" t="str">
            <v>Пельмени Grandmeni с говядиной ТМ Горячая штучка флоупак сфера 0,75 кг. ПОКОМ</v>
          </cell>
          <cell r="B117" t="str">
            <v>SU002346</v>
          </cell>
        </row>
        <row r="118">
          <cell r="A118" t="str">
            <v>Пельмени  0,75 кг Горячая штучка Grandmeni с говядиной  флоу-пак сфера</v>
          </cell>
          <cell r="B118" t="str">
            <v>SU002346</v>
          </cell>
        </row>
        <row r="119">
          <cell r="A119" t="str">
            <v>Пельмени Бигбули #МЕГАМАСЛИЩЕ со сливочным маслом Бигбули ГШ 0,43 сфера Горячая штучка</v>
          </cell>
          <cell r="B119" t="str">
            <v>SU002707</v>
          </cell>
        </row>
        <row r="120">
          <cell r="A120" t="str">
            <v>Пельмени Бигбули со сливоч.маслом (Мегамаслище) ТМ БУЛЬМЕНИ сфера 0,43. замор. ПОКОМ</v>
          </cell>
          <cell r="B120" t="str">
            <v>SU002707</v>
          </cell>
        </row>
        <row r="121">
          <cell r="A121" t="str">
            <v>Пельмени Бугбули со сливочным маслом ТМ Горячая штучка БУЛЬМЕНИ 0,43 кг  ПОКОМ</v>
          </cell>
          <cell r="B121" t="str">
            <v>SU002707</v>
          </cell>
        </row>
        <row r="122">
          <cell r="A122" t="str">
            <v>Пельмени Бигбули со сливочным маслом ТМ Горячая штучка ТС Бигбули ГШ флоу-пак сфера 0,43 УВС.  ПОКОМ</v>
          </cell>
          <cell r="B122" t="str">
            <v>SU002707</v>
          </cell>
        </row>
        <row r="123">
          <cell r="A123" t="str">
            <v>Пельмени 0,43 кг Горячая штучка Бигбули со сливочным маслом Бигбули ГШ ф/в</v>
          </cell>
          <cell r="B123" t="str">
            <v>SU002707</v>
          </cell>
        </row>
        <row r="124">
          <cell r="A124" t="str">
            <v>Пельмени Бульмени со сливочным маслом ТМ Горячая шт. 0,43 кг  ПОКОМ</v>
          </cell>
          <cell r="B124" t="str">
            <v>SU002622</v>
          </cell>
        </row>
        <row r="125">
          <cell r="A125" t="str">
            <v>Пельмени «Бульмени со сливочным маслом» 0,43 Сфера ТМ «Горячая штучка»</v>
          </cell>
          <cell r="B125" t="str">
            <v>SU002622</v>
          </cell>
        </row>
        <row r="126">
          <cell r="A126" t="str">
            <v>Пельмени 0,43 кг Горячая штучка Бульмени со сливочным маслом</v>
          </cell>
          <cell r="B126" t="str">
            <v>SU002622</v>
          </cell>
        </row>
        <row r="127">
          <cell r="A127" t="str">
            <v>Пельмени Grandmeni с говядиной в сливочном соусе ТМ Горячая штучка сфера ф/п ф/в 0,75 кг МГ</v>
          </cell>
          <cell r="B127" t="str">
            <v>SU002321</v>
          </cell>
        </row>
        <row r="128">
          <cell r="A128" t="str">
            <v>Пельмени Grandmeni с говядиной в сливочном соусе ТМ Горячая штучка флоупак сфера 0,75 кг.  ПОКОМ</v>
          </cell>
          <cell r="B128" t="str">
            <v>SU002321</v>
          </cell>
        </row>
        <row r="129">
          <cell r="A129" t="str">
            <v>Пельмени 0,75 кг Горячая штучка Grandmeni с говядиной в сливочном соусе  флоу-пак сфера</v>
          </cell>
          <cell r="B129" t="str">
            <v>SU002321</v>
          </cell>
        </row>
        <row r="130">
          <cell r="A130" t="str">
            <v>Пельмени Grandmeni со сливочным маслом Горячая штучка 0,75 кг ПОКОМ</v>
          </cell>
          <cell r="B130" t="str">
            <v>SU002345</v>
          </cell>
        </row>
        <row r="131">
          <cell r="A131" t="str">
            <v>Пельмени Grandmeni со сливочным маслом ТМ Горячая штучка сфера ф/п ф/в 0,75 кг МГ</v>
          </cell>
          <cell r="B131" t="str">
            <v>SU002345</v>
          </cell>
        </row>
        <row r="132">
          <cell r="A132" t="str">
            <v>Пельмени 0,75 кг Горячая штучка Grandmeni со сливочным маслом  ф/п сф ф/в</v>
          </cell>
          <cell r="B132" t="str">
            <v>SU002345</v>
          </cell>
        </row>
        <row r="133">
          <cell r="A133" t="str">
            <v>Пельмени Бульмени со сливочным маслом Горячая штучка 0,9 кг  ПОКОМ</v>
          </cell>
          <cell r="B133" t="str">
            <v>SU002623</v>
          </cell>
        </row>
        <row r="134">
          <cell r="A134" t="str">
            <v>Пельмени «Бульмени со сливочным маслом» 0,9 Сфера ТМ «Горячая штучка»</v>
          </cell>
          <cell r="B134" t="str">
            <v>SU002623</v>
          </cell>
        </row>
        <row r="135">
          <cell r="A135" t="str">
            <v>Пельмени 0,9 кг Горячая штучка Бульмени со сливочным маслом</v>
          </cell>
          <cell r="B135" t="str">
            <v>SU002623</v>
          </cell>
        </row>
        <row r="136">
          <cell r="A136" t="str">
            <v>Пельмени  0,43 кг Горячая штучка Бигбули #МЕГАВКУСИЩЕ с сочной грудинкой Бигбули ГШ сфера</v>
          </cell>
          <cell r="B136" t="str">
            <v>SU002771</v>
          </cell>
        </row>
        <row r="137">
          <cell r="A137" t="str">
            <v>Пельмени Бигбули #МЕГАВКУСИЩЕ с сочной грудинкой ТМ Горячая штучка ТС Бигбули  сфера 0,43  ПОКОМ</v>
          </cell>
          <cell r="B137" t="str">
            <v>SU002771</v>
          </cell>
        </row>
        <row r="138">
          <cell r="A138" t="str">
            <v>Пельмени Бигбули #МЕГАВКУСИЩЕ с сочной грудинкой 0,43 кг  ПОКОМ</v>
          </cell>
          <cell r="B138" t="str">
            <v>SU002771</v>
          </cell>
        </row>
        <row r="139">
          <cell r="A139" t="str">
            <v>Пельмени 0,9 кг Горячая штучка Бигбули #МЕГАВКУСИЩЕ с сочной грудинкой Бигбули ГШ  сфера</v>
          </cell>
          <cell r="B139" t="str">
            <v>SU002708</v>
          </cell>
        </row>
        <row r="140">
          <cell r="A140" t="str">
            <v>Пельмени Бигбули #МЕГАВКУСИЩЕ с сочной грудинкой ТМ Горячая шту БУЛЬМЕНИ ТС Бигбули  сфера 0,9 ПОКОМ</v>
          </cell>
          <cell r="B140" t="str">
            <v>SU002708</v>
          </cell>
        </row>
        <row r="141">
          <cell r="A141" t="str">
            <v>Пельмени Бигбули #МЕГАВКУСИЩЕ с сочной грудинкой 0,9 кг  ПОКОМ</v>
          </cell>
          <cell r="B141" t="str">
            <v>SU002708</v>
          </cell>
        </row>
        <row r="142">
          <cell r="A142" t="str">
            <v>Пельмени «Бигбули с мясом» 0,43 Сфера ТМ «Горячая штучка»  Поком</v>
          </cell>
          <cell r="B142" t="str">
            <v>SU002625</v>
          </cell>
        </row>
        <row r="143">
          <cell r="A143" t="str">
            <v>Пельмени Бигбули с мясом, Горячая штучка сфера 0,43 кг  ПОКОМ</v>
          </cell>
          <cell r="B143" t="str">
            <v>SU002625</v>
          </cell>
        </row>
        <row r="144">
          <cell r="A144" t="str">
            <v>Пельмени Бигбули с мясом, Горячая штучка 0,43кг  ПОКОМ</v>
          </cell>
          <cell r="B144" t="str">
            <v>SU002625</v>
          </cell>
        </row>
        <row r="145">
          <cell r="A145" t="str">
            <v>Пельмени Бигбули с мясом, Горячая штучка 0,9кг  ПОКОМ</v>
          </cell>
          <cell r="B145" t="str">
            <v>SU002624</v>
          </cell>
        </row>
        <row r="146">
          <cell r="A146" t="str">
            <v>Пельмени Бигбули #МЕГАМАСЛИЩЕ со сливочным маслом Бигбули ГШ ф/в 0,9 Горячая штучка</v>
          </cell>
          <cell r="B146" t="str">
            <v>SU002838</v>
          </cell>
        </row>
        <row r="147">
          <cell r="A147" t="str">
            <v>Пельмени Бигбули со слив.маслом 0,9 кг   Поком</v>
          </cell>
          <cell r="B147" t="str">
            <v>SU002838</v>
          </cell>
        </row>
        <row r="148">
          <cell r="A148" t="str">
            <v>Пельмени Бигбули со сливочным маслом #МЕГАМАСЛИЩЕ Горячая штучка 0,9 кг  ПОКОМ</v>
          </cell>
          <cell r="B148" t="str">
            <v>SU002838</v>
          </cell>
        </row>
        <row r="149">
          <cell r="A149" t="str">
            <v>Пельмени Бульмени с говядиной и свининой Бигбули 0,9 Сфера Горячая штучка</v>
          </cell>
          <cell r="B149" t="str">
            <v>SU002627</v>
          </cell>
        </row>
        <row r="150">
          <cell r="A150" t="str">
            <v>Пельмени 0,9 кг Горячая штучка Бульмени  с говядиной и свининой</v>
          </cell>
          <cell r="B150" t="str">
            <v>SU002627</v>
          </cell>
        </row>
        <row r="151">
          <cell r="A151" t="str">
            <v>Пельмени «Бульмени с говядиной и свининой» 0,9 Сфера ТМ «Горячая штучка»</v>
          </cell>
          <cell r="B151" t="str">
            <v>SU002627</v>
          </cell>
        </row>
        <row r="152">
          <cell r="A152" t="str">
            <v>Пельмени Бульмени с говядиной и свининой Горячая шт. 0,9 кг  ПОКОМ</v>
          </cell>
          <cell r="B152" t="str">
            <v>SU002627</v>
          </cell>
        </row>
        <row r="153">
          <cell r="A153" t="str">
            <v>Пельмени Бульмени с говядиной и свининой Бигбули 0,43 Сфера Горячая штучка</v>
          </cell>
          <cell r="B153" t="str">
            <v>SU002626</v>
          </cell>
        </row>
        <row r="154">
          <cell r="A154" t="str">
            <v>Пельмени 0,43 кг Горячая штучка Бульмени Сибирские с говядиной и свининой</v>
          </cell>
          <cell r="B154" t="str">
            <v>SU002626</v>
          </cell>
        </row>
        <row r="155">
          <cell r="A155" t="str">
            <v>Пельмени Бульмени с говядиной и свининой Горячая штучка 0,43 большие замор  ПОКОМ</v>
          </cell>
          <cell r="B155" t="str">
            <v>SU002626</v>
          </cell>
        </row>
        <row r="156">
          <cell r="A156" t="str">
            <v>Пельмени «Бульмени с говядиной и свининой» 0,43 Сфера ТМ «Горячая штучка»</v>
          </cell>
          <cell r="B156" t="str">
            <v>SU002626</v>
          </cell>
        </row>
        <row r="157">
          <cell r="A157" t="str">
            <v>Пельмени Бульмени с говядиной и свининой Горячая штучка 0,43  ПОКОМ</v>
          </cell>
          <cell r="B157" t="str">
            <v>SU002626</v>
          </cell>
        </row>
        <row r="158">
          <cell r="A158" t="str">
            <v>Пельмени Бульмени с говядиной и свининой 5кг Наваристые Горячая штучка ВЕС  ПОКОМ</v>
          </cell>
          <cell r="B158" t="str">
            <v>SU002595</v>
          </cell>
        </row>
        <row r="159">
          <cell r="A159" t="str">
            <v>Пельмени Бульмени с говядиной и свининой 5кг Наваристые Горячая штучка ВЕС ПОКОМ, кг</v>
          </cell>
          <cell r="B159" t="str">
            <v>SU002595</v>
          </cell>
        </row>
        <row r="160">
          <cell r="A160" t="str">
            <v>Пельмени Бульмени с говядиной и свининой Наваристые 5кг Горячая штучка ВЕС  ПОКОМ</v>
          </cell>
          <cell r="B160" t="str">
            <v>SU002595</v>
          </cell>
        </row>
        <row r="161">
          <cell r="A161" t="str">
            <v>Пельмени Бульмени с говядиной и свининой Наваристые Горячая штучка ВЕС  ПОКОМ</v>
          </cell>
          <cell r="B161" t="str">
            <v>SU002595</v>
          </cell>
        </row>
        <row r="162">
          <cell r="A162" t="str">
            <v>Пельмени ПГП Быстромени вес МГ</v>
          </cell>
          <cell r="B162" t="str">
            <v>SU002891</v>
          </cell>
        </row>
        <row r="163">
          <cell r="A163" t="str">
            <v>Пельмени «Быстромени» Весовой ТМ «No Name» 5</v>
          </cell>
          <cell r="B163" t="str">
            <v>SU002891</v>
          </cell>
        </row>
        <row r="164">
          <cell r="A164" t="str">
            <v>Пельмени Быстромени сфера, ВЕС  ПОКОМ</v>
          </cell>
          <cell r="B164" t="str">
            <v>SU002891</v>
          </cell>
        </row>
        <row r="165">
          <cell r="A165" t="str">
            <v>Пельмени Левантские Особая без свинины 0,8 Сфера Особый рецепт  Поком</v>
          </cell>
          <cell r="B165" t="str">
            <v>SU002408</v>
          </cell>
        </row>
        <row r="166">
          <cell r="A166" t="str">
            <v>Пельмени Левантские ТМ Особый рецепт 0,8 кг  ПОКОМ</v>
          </cell>
          <cell r="B166" t="str">
            <v>SU002408</v>
          </cell>
        </row>
        <row r="167">
          <cell r="A167" t="str">
            <v>Пельмени Мясорубские Стародворье ЗПФ 0,7 Равиоли Стародворье</v>
          </cell>
          <cell r="B167" t="str">
            <v>SU002920</v>
          </cell>
        </row>
        <row r="168">
          <cell r="A168" t="str">
            <v>Пельмени Мясорубские ТМ Стародворье фоу-пак равиоли 0,7 кг.  Поком</v>
          </cell>
          <cell r="B168" t="str">
            <v>SU002920</v>
          </cell>
        </row>
        <row r="169">
          <cell r="A169" t="str">
            <v>Пельмени Мясорубские ТМ Стародворье фоупак равиоли 0,7 кг  ПОКОМ</v>
          </cell>
          <cell r="B169" t="str">
            <v>SU002920</v>
          </cell>
        </row>
        <row r="170">
          <cell r="A170" t="str">
            <v>Пельмени Отборные из свинины и говядины Медвежье ушко 0,9 Псевдозащип Стародворье</v>
          </cell>
          <cell r="B170" t="str">
            <v>SU002066</v>
          </cell>
        </row>
        <row r="171">
          <cell r="A171" t="str">
            <v>Пельмени Отборные из свинины и говядины 0,9 кг ТМ Стародворье ТС Медвежье ушко  ПОКОМ</v>
          </cell>
          <cell r="B171" t="str">
            <v>SU002066</v>
          </cell>
        </row>
        <row r="172">
          <cell r="A172" t="str">
            <v>Пельмени Отборные с говядиной 0,9 кг НОВА ТМ Стародворье ТС Медвежье ушко  ПОКОМ</v>
          </cell>
          <cell r="B172" t="str">
            <v>SU002068</v>
          </cell>
        </row>
        <row r="173">
          <cell r="A173" t="str">
            <v>Пельмени Отборные из говядины Медвежье ушко 0,9 Псевдозащип Стародворье</v>
          </cell>
          <cell r="B173" t="str">
            <v>SU002068</v>
          </cell>
        </row>
        <row r="174">
          <cell r="A174" t="str">
            <v>Пельмени Отборные из свинины и говядины Медвежье ушко 0,43 Псевдозащип Стародворье</v>
          </cell>
          <cell r="B174" t="str">
            <v>SU002069</v>
          </cell>
        </row>
        <row r="175">
          <cell r="A175" t="str">
            <v>Пельмени отборные  с говядиной и свининой 0,43кг  Поком</v>
          </cell>
          <cell r="B175" t="str">
            <v>SU002069</v>
          </cell>
        </row>
        <row r="176">
          <cell r="A176" t="str">
            <v>Пельмени отборные  с говядиной и свининой 0,43кг ушко  Поком</v>
          </cell>
          <cell r="B176" t="str">
            <v>SU002069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B177" t="str">
            <v>SU002069</v>
          </cell>
        </row>
        <row r="178">
          <cell r="A178" t="str">
            <v>Пельмени С говядиной и свининой, ВЕС, сфера пуговки Мясная Галерея  ПОКОМ</v>
          </cell>
          <cell r="B178" t="str">
            <v>SU000197</v>
          </cell>
        </row>
        <row r="179">
          <cell r="A179" t="str">
            <v>Пельмени Пуговки 5 кг</v>
          </cell>
          <cell r="B179" t="str">
            <v>SU000197</v>
          </cell>
        </row>
        <row r="180">
          <cell r="A180" t="str">
            <v>Пельмени С говядиной и свининой, ВЕС, ТМ Славница сфера пуговки  ПОКОМ</v>
          </cell>
          <cell r="B180" t="str">
            <v>SU000197</v>
          </cell>
        </row>
        <row r="181">
          <cell r="A181" t="str">
            <v>Пельмени Со свининой и говядиной Любимая ложка 1,0 Равиоли Особый рецепт</v>
          </cell>
          <cell r="B181" t="str">
            <v>SU002268</v>
          </cell>
        </row>
        <row r="182">
          <cell r="A182" t="str">
            <v>Пельмени Со свининой и говядиной ТМ Особый рецепт Любимая ложка 1,0 кг  ПОКОМ</v>
          </cell>
          <cell r="B182" t="str">
            <v>SU002268</v>
          </cell>
        </row>
        <row r="183">
          <cell r="A183" t="str">
            <v>Пельмени Сочные Сочные 0,9 Сфера Стародворье</v>
          </cell>
          <cell r="B183" t="str">
            <v>SU001776</v>
          </cell>
        </row>
        <row r="184">
          <cell r="A184" t="str">
            <v>Пельмени Сочные сфера 0,8 кг ТМ Стародворье  ПОКОМ</v>
          </cell>
          <cell r="B184" t="str">
            <v>SU003291</v>
          </cell>
        </row>
        <row r="185">
          <cell r="A185" t="str">
            <v>Пельмени Сочные сфера 0,9 кг ТМ Стародворье ПОКОМ</v>
          </cell>
          <cell r="B185" t="str">
            <v>SU003291</v>
          </cell>
        </row>
        <row r="186">
          <cell r="A186" t="str">
            <v>Фрай-пицца с ветчиной и грибами 3,0 кг. ВЕС.  ПОКОМ</v>
          </cell>
          <cell r="B186" t="str">
            <v>SU003510</v>
          </cell>
        </row>
        <row r="187">
          <cell r="A187" t="str">
            <v>Фрайпицца с ветчиной и грибами ТМ Зареченские ТС Зареченские продукты. ВЕС ПОКОМ</v>
          </cell>
          <cell r="B187" t="str">
            <v>SU003510</v>
          </cell>
        </row>
        <row r="188">
          <cell r="A188" t="str">
            <v>Фрай-пицца с ветчиной и грибами ТМ Зареченские ТС Зареченские продукты.  Поком</v>
          </cell>
          <cell r="B188" t="str">
            <v>SU003510</v>
          </cell>
        </row>
        <row r="189">
          <cell r="A189" t="str">
            <v>Фрай-пицца с ветчиной и грибами 3,0 кг ТМ Зареченские ТС Зареченские продукты. ВЕС ПОКОМ</v>
          </cell>
          <cell r="B189" t="str">
            <v>SU003510</v>
          </cell>
        </row>
        <row r="190">
          <cell r="A190" t="str">
            <v>Фрайпицца с ветчиной и грибами 3,0 кг. ВЕС.  ПОКОМ</v>
          </cell>
          <cell r="B190" t="str">
            <v>SU003510</v>
          </cell>
        </row>
        <row r="191">
          <cell r="A191" t="str">
            <v>Мини-пицца с ветчиной и сыром ТМ Зареченские продукты. ВЕС  Поком</v>
          </cell>
          <cell r="B191" t="str">
            <v>SU003510</v>
          </cell>
        </row>
        <row r="192">
          <cell r="A192" t="str">
            <v>Хинкали Классические ТМ Зареченские ВЕС ПОКОМ</v>
          </cell>
          <cell r="B192" t="str">
            <v>SU002314</v>
          </cell>
        </row>
        <row r="193">
          <cell r="A193" t="str">
            <v>Пельмени «Хинкали Классические» Весовые Хинкали ТМ «Зареченские» 5 кг</v>
          </cell>
          <cell r="B193" t="str">
            <v>SU002314</v>
          </cell>
        </row>
        <row r="194">
          <cell r="A194" t="str">
            <v>Хинкали Классические хинкали ВЕС,  ПОКОМ</v>
          </cell>
          <cell r="B194" t="str">
            <v>SU002314</v>
          </cell>
        </row>
        <row r="195">
          <cell r="A195" t="str">
            <v>Хотстеры ТМ Горячая штучка ТС Хотстеры 0,25 кг зам  ПОКОМ</v>
          </cell>
          <cell r="B195" t="str">
            <v>SU002565</v>
          </cell>
        </row>
        <row r="196">
          <cell r="A196" t="str">
            <v>Хрустящие крылышки. Изделия кулинарные кусковые в панировке куриные жареные первый сорт.</v>
          </cell>
          <cell r="B196" t="str">
            <v>SU002975</v>
          </cell>
        </row>
        <row r="197">
          <cell r="A197" t="str">
            <v>Хрустящие крылышки ТМ Горячая штучка вес 3,5 кг Хорека МГ</v>
          </cell>
          <cell r="B197" t="str">
            <v>SU002975</v>
          </cell>
        </row>
        <row r="198">
          <cell r="A198" t="str">
            <v>Хрустящие крылышки. В панировке куриные жареные.ВЕС  ПОКОМ</v>
          </cell>
          <cell r="B198" t="str">
            <v>SU003024</v>
          </cell>
        </row>
        <row r="199">
          <cell r="A199" t="str">
            <v>Чебупай сочное яблоко ТМ Горячая штучка 0,2 кг зам.  ПОКОМ</v>
          </cell>
          <cell r="B199" t="str">
            <v>SU002914</v>
          </cell>
        </row>
        <row r="200">
          <cell r="A200" t="str">
            <v>Чебупай сочное яблоко ТМ Горячая штучка ТС Чебупай ф/в 0,2 кг МГ</v>
          </cell>
          <cell r="B200" t="str">
            <v>SU002914</v>
          </cell>
        </row>
        <row r="201">
          <cell r="A201" t="str">
            <v>Чебупай сочное яблоко ТМ Горячая штучка ТС Чебупай 0,2 кг УВС.  зам  ПОКОМ</v>
          </cell>
          <cell r="B201" t="str">
            <v>SU002914</v>
          </cell>
        </row>
        <row r="202">
          <cell r="A202" t="str">
            <v>Чебупай спелая вишня ТМ Горячая штучка 0,2 кг зам.  ПОКОМ</v>
          </cell>
          <cell r="B202" t="str">
            <v>SU002915</v>
          </cell>
        </row>
        <row r="203">
          <cell r="A203" t="str">
            <v>Чебупай спелая вишня ТМ Горячая штучка ТС Чебупай ф/в 0,2 кг МГ</v>
          </cell>
          <cell r="B203" t="str">
            <v>SU002915</v>
          </cell>
        </row>
        <row r="204">
          <cell r="A204" t="str">
            <v>Чебупай спелая вишня ТМ Горячая штучка ТС Чебупай 0,2 кг УВС. зам  ПОКОМ</v>
          </cell>
          <cell r="B204" t="str">
            <v>SU002915</v>
          </cell>
        </row>
        <row r="205">
          <cell r="A205" t="str">
            <v>Чебупели Курочка гриль Базовый ассортимент Фикс.вес 0,3 Пакет Горячая штучка  Поком</v>
          </cell>
          <cell r="B205" t="str">
            <v>SU002293</v>
          </cell>
        </row>
        <row r="206">
          <cell r="A206" t="str">
            <v>Чебупели Курочка гриль ТМ Горячая штучка, 0,3 кг зам  ПОКОМ</v>
          </cell>
          <cell r="B206" t="str">
            <v>SU002293</v>
          </cell>
        </row>
        <row r="207">
          <cell r="A207" t="str">
            <v>Чебупицца курочка по-итальянски Горячая штучка 0,25 кг зам  ПОКОМ</v>
          </cell>
          <cell r="B207" t="str">
            <v>SU003578</v>
          </cell>
        </row>
        <row r="208">
          <cell r="A208" t="str">
            <v>«Чебупицца курочка По-итальянски» Фикс.вес 0,25 Лоток ТМ «Горячая штучка»</v>
          </cell>
          <cell r="B208" t="str">
            <v>SU003578</v>
          </cell>
        </row>
        <row r="209">
          <cell r="A209" t="str">
            <v>Чебупицца 0,25 кг Горячая штучка курочка по-итальянски Тандер</v>
          </cell>
          <cell r="B209" t="str">
            <v>SU003578</v>
          </cell>
        </row>
        <row r="210">
          <cell r="A210" t="str">
            <v>Чебупицца 0,25 кг Горячая штучка Папперони Тандер</v>
          </cell>
          <cell r="B210" t="str">
            <v>SU003580</v>
          </cell>
        </row>
        <row r="211">
          <cell r="A211" t="str">
            <v>Чебупицца Пепперони Чебупицца Фикс.вес 0,25 Лоток Горячая штучка</v>
          </cell>
          <cell r="B211" t="str">
            <v>SU003580</v>
          </cell>
        </row>
        <row r="212">
          <cell r="A212" t="str">
            <v>Чебупицца Пепперони ТМ Горячая штучка ТС Чебупицца 0.25кг зам  ПОКОМ</v>
          </cell>
          <cell r="B212" t="str">
            <v>SU003580</v>
          </cell>
        </row>
        <row r="213">
          <cell r="A213" t="str">
            <v>Чебуреки Мясные вес 2,7  ПОКОМ</v>
          </cell>
          <cell r="B213" t="str">
            <v>SU003012</v>
          </cell>
        </row>
        <row r="214">
          <cell r="A214" t="str">
            <v>Чебуреки Мясные No name Весовые No name 2,7 кг</v>
          </cell>
          <cell r="B214" t="str">
            <v>SU003012</v>
          </cell>
        </row>
        <row r="215">
          <cell r="A215" t="str">
            <v>Чебуреки Мясные вес 2,7 кг ТМ Зареченские ТС Зареченские продукты   Поком</v>
          </cell>
          <cell r="B215" t="str">
            <v>SU003012</v>
          </cell>
        </row>
        <row r="216">
          <cell r="A216" t="str">
            <v>Чебуреки Мясные вес 2,7 кг ТМ Зареченские ВЕС ПОКОМ</v>
          </cell>
          <cell r="B216" t="str">
            <v>SU003012</v>
          </cell>
        </row>
        <row r="217">
          <cell r="A217" t="str">
            <v>Чебуреки Мясные вес 2,7 кг Кулинарные изделия мясосодержащие рубленые в тесте жарен  ПОКОМ</v>
          </cell>
          <cell r="B217" t="str">
            <v>SU003012</v>
          </cell>
        </row>
        <row r="218">
          <cell r="A218" t="str">
            <v>Чебуреки Чебуреки Сочные No Name Весовые No name 5 кг дистр</v>
          </cell>
          <cell r="B218" t="str">
            <v>SU003010</v>
          </cell>
        </row>
        <row r="219">
          <cell r="A219" t="str">
            <v>Чебуреки сочные ВЕС ТМ Зареченские  ПОКОМ</v>
          </cell>
          <cell r="B219" t="str">
            <v>SU003010</v>
          </cell>
        </row>
        <row r="220">
          <cell r="A220" t="str">
            <v>Чебуреки сочные ТМ Зареченские ТС Зареченские продукты.  Поком</v>
          </cell>
          <cell r="B220" t="str">
            <v>SU003010</v>
          </cell>
        </row>
        <row r="221">
          <cell r="A221" t="str">
            <v>Чебуреки сочные, ВЕС, куриные жарен. зам  ПОКОМ</v>
          </cell>
          <cell r="B221" t="str">
            <v>SU003010</v>
          </cell>
        </row>
        <row r="222">
          <cell r="A222" t="str">
            <v>Пельмени отборные с говядиной 0,43кг Поком</v>
          </cell>
          <cell r="B222" t="str">
            <v>SU002067</v>
          </cell>
        </row>
        <row r="223">
          <cell r="A223" t="str">
            <v>Пельмени Отборные с говядиной 0,43 кг ТМ Стародворье ТС Медвежье ушко</v>
          </cell>
          <cell r="B223" t="str">
            <v>SU002067</v>
          </cell>
        </row>
        <row r="224">
          <cell r="A224" t="str">
            <v>Пельмени Отборные из говядины Медвежье ушко 0,43 Псевдозащип Стародворье</v>
          </cell>
          <cell r="B224" t="str">
            <v>SU002067</v>
          </cell>
        </row>
        <row r="225">
          <cell r="A225" t="str">
            <v>Пельмени Сочные ТМ Стародворье.сфера 0,43 кг ПОКОМ</v>
          </cell>
          <cell r="B225" t="str">
            <v>SU001859</v>
          </cell>
        </row>
        <row r="226">
          <cell r="A226" t="str">
            <v>Пельмени Сочные стародв. сфера 0,43кг  Поком</v>
          </cell>
          <cell r="B226" t="str">
            <v>SU001859</v>
          </cell>
        </row>
        <row r="227">
          <cell r="A227" t="str">
            <v>Пельмени Сочные Сочные 0,43 Сфера Стародворье</v>
          </cell>
          <cell r="B227" t="str">
            <v>SU001859</v>
          </cell>
        </row>
        <row r="228">
          <cell r="A228" t="str">
            <v>Чебуречище горячая штучка 0,14кг Поком</v>
          </cell>
          <cell r="B228" t="str">
            <v>SU002570</v>
          </cell>
        </row>
        <row r="229">
          <cell r="A229" t="str">
            <v>Чебуречище ТМ Горячая штучка .0,14 кг зам. ПОКОМ</v>
          </cell>
          <cell r="B229" t="str">
            <v>SU002570</v>
          </cell>
        </row>
        <row r="230">
          <cell r="A230" t="str">
            <v>Чебуречище Базовый ассортимент Штучка 0,14 Пленка Горячая штучка</v>
          </cell>
          <cell r="B230" t="str">
            <v>SU002570</v>
          </cell>
        </row>
        <row r="231">
          <cell r="A231" t="str">
            <v>Сосиски «Оригинальные» замороженные Фикс.вес 0,33 п/а ТМ «Стародворье»</v>
          </cell>
          <cell r="B231" t="str">
            <v>SU002678</v>
          </cell>
        </row>
        <row r="232">
          <cell r="A232" t="str">
            <v>Сосиски Оригинальные заморож. ТМ Стародворье в вак 0,33 кг  Поком</v>
          </cell>
          <cell r="B232" t="str">
            <v>SU002678</v>
          </cell>
        </row>
        <row r="233">
          <cell r="A233" t="str">
            <v>Сосиски Оригинальные ТМ Стародворье  0,33 кг.  ПОКОМ</v>
          </cell>
          <cell r="B233" t="str">
            <v>SU002678</v>
          </cell>
        </row>
        <row r="234">
          <cell r="A234" t="str">
            <v>Сосиски Сливушки #нежнушки ТМ Вязанка  0,33 кг.  ПОКОМ</v>
          </cell>
          <cell r="B234" t="str">
            <v>SU002677</v>
          </cell>
        </row>
        <row r="235">
          <cell r="A235" t="str">
            <v>Чебуреки с мясом, грибами и картофелем. ВЕС  ПОКОМ</v>
          </cell>
          <cell r="B235" t="str">
            <v>SU003011</v>
          </cell>
        </row>
        <row r="236">
          <cell r="A236" t="str">
            <v>Круггетсы сочные Хорека Весовые Пакет 3 кг Горячая штучка  Поком</v>
          </cell>
          <cell r="B236" t="str">
            <v>SU001949</v>
          </cell>
        </row>
        <row r="237">
          <cell r="A237" t="str">
            <v>Круггетсы сочные ТМ Горячая штучка ТС Круггетсы 3 кг. Изделия кулинарные рубленые в тесте куриные</v>
          </cell>
          <cell r="B237" t="str">
            <v>SU001949</v>
          </cell>
        </row>
        <row r="238">
          <cell r="A238" t="str">
            <v>Круггетсы сочные ТМ Горячая штучка ТС Круггетсы  ВЕС(3 кг)  ПОКОМ</v>
          </cell>
          <cell r="B238" t="str">
            <v>SU001949</v>
          </cell>
        </row>
        <row r="239">
          <cell r="A239" t="str">
            <v>Пельмени «Бульмени с говядиной и свининой Наваристые» Весовые Сфера ТМ «Горячая штучка» 2,7 кг</v>
          </cell>
          <cell r="B239" t="str">
            <v>SU002798</v>
          </cell>
        </row>
        <row r="240">
          <cell r="A240" t="str">
            <v>Пельмени Бульмени с говядиной и свининой 2,7кг Наваристые Горячая штучка ВЕС  ПОКОМ</v>
          </cell>
          <cell r="B240" t="str">
            <v>SU002798</v>
          </cell>
        </row>
        <row r="241">
          <cell r="A241" t="str">
            <v>Пельмени Зареченские сфера вес 5 кг МГ</v>
          </cell>
          <cell r="B241" t="str">
            <v>SU002396</v>
          </cell>
        </row>
        <row r="242">
          <cell r="A242" t="str">
            <v>Пельмени Зареченские сфера 5 кг.  ПОКОМ</v>
          </cell>
          <cell r="B242" t="str">
            <v>SU002396</v>
          </cell>
        </row>
        <row r="243">
          <cell r="A243" t="str">
            <v>Чебупели с мясом Базовый ассортимент Фикс.вес 0,48 Лоток Горячая штучка ХХЛ  Поком</v>
          </cell>
          <cell r="B243" t="str">
            <v>SU002571</v>
          </cell>
        </row>
        <row r="244">
          <cell r="A244" t="str">
            <v>Чебупели с мясом ТМ Горячая штучка 0,48 кг XXL зам. ПОКОМ</v>
          </cell>
          <cell r="B244" t="str">
            <v>SU002571</v>
          </cell>
        </row>
        <row r="245">
          <cell r="A245" t="str">
            <v>Круггетсы с сырным соусом Хорека Весовые Пакет 3 кг Горячая штучка  Поком</v>
          </cell>
          <cell r="B245" t="str">
            <v>SU001950</v>
          </cell>
        </row>
        <row r="246">
          <cell r="A246" t="str">
            <v>Круггетсы с сырным соусом ТМ Горячая штучка 3 кг зам вес ПОКОМ</v>
          </cell>
          <cell r="B246" t="str">
            <v>SU001950</v>
          </cell>
        </row>
        <row r="247">
          <cell r="A247" t="str">
            <v>Круггетсы с сырным соусом ТМ Горячая штучка ТС Круггетсы вес 3 кг Хорека МГ</v>
          </cell>
          <cell r="B247" t="str">
            <v>SU001950</v>
          </cell>
        </row>
        <row r="248">
          <cell r="A248" t="str">
            <v>Пельмени Супермени с мясом, Горячая штучка 0,2кг    ПОКОМ</v>
          </cell>
          <cell r="B248" t="str">
            <v>SU002176</v>
          </cell>
        </row>
        <row r="249">
          <cell r="A249" t="str">
            <v>Пельмени Супермени с мясом ТМ Горячая штучка ТС Супермени сфера ф/в 0,2 кг МГ</v>
          </cell>
          <cell r="B249" t="str">
            <v>SU002176</v>
          </cell>
        </row>
        <row r="250">
          <cell r="A250" t="str">
            <v>Пельмени Супермени со сливочным маслом Супермени 0,2 Сфера Горячая штучка  Поком</v>
          </cell>
          <cell r="B250" t="str">
            <v>SU002177</v>
          </cell>
        </row>
        <row r="251">
          <cell r="A251" t="str">
            <v>Пельмени Супермени со сливочным маслом ТМ Горячая штучка сфера ТС Супермени ф/в 0,2 кг МГ</v>
          </cell>
          <cell r="B251" t="str">
            <v>SU002177</v>
          </cell>
        </row>
        <row r="252">
          <cell r="A252" t="str">
            <v>Вареники замороженные постные Благолепные с картофелем и луком классическая форма, ВЕС,  ПОКОМ</v>
          </cell>
          <cell r="B252" t="str">
            <v>SU002483</v>
          </cell>
        </row>
        <row r="253">
          <cell r="A253" t="str">
            <v>Вареники с картофелем и луком No name Весовые Классическая форма No name 5 кг</v>
          </cell>
          <cell r="B253" t="str">
            <v>SU002483</v>
          </cell>
        </row>
        <row r="254">
          <cell r="A254" t="str">
            <v>Вареники С картофелем и луком вес 5 кг МГ</v>
          </cell>
          <cell r="B254" t="str">
            <v>SU002483</v>
          </cell>
        </row>
        <row r="255">
          <cell r="A255" t="str">
            <v>Пельмени Со свининой и говядиной Владимирский стандарт ТМ Колбасный стандарт ф/п сфера 0,8 кг МГ</v>
          </cell>
          <cell r="B255" t="str">
            <v>SU002267</v>
          </cell>
        </row>
        <row r="256">
          <cell r="A256" t="str">
            <v>Пельмени С мясом и копченостями ТМ Ядрена копоть ТС Ядрена копоть ф/в 0,43 кг Х5 МГ</v>
          </cell>
          <cell r="B256" t="str">
            <v>SU002224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B257" t="str">
            <v>SU003077</v>
          </cell>
        </row>
        <row r="258">
          <cell r="A258" t="str">
            <v>Пельмени Мясорубские с рубленой грудинкой ТМ Стародворье фоу-пак классическая форма 0,7 кг.  Поком</v>
          </cell>
          <cell r="B258" t="str">
            <v>SU003077</v>
          </cell>
        </row>
        <row r="259">
          <cell r="A259" t="str">
            <v>Пельмени «Мясорубские с рубленой грудинкой» 0,7 Классическая форма ТМ «Стародворье»</v>
          </cell>
          <cell r="B259" t="str">
            <v>SU003077</v>
          </cell>
        </row>
        <row r="260">
          <cell r="A260" t="str">
            <v>Пельмени Умелый повар No name Весовые Равиоли No name 5 кг</v>
          </cell>
          <cell r="B260" t="str">
            <v>SU002335</v>
          </cell>
        </row>
        <row r="261">
          <cell r="A261" t="str">
            <v>Хрустящие крылышки ТМ Зареченские ТС Зареченские продукты. ВЕС ПОКОМ</v>
          </cell>
          <cell r="B261" t="str">
            <v>SU003024</v>
          </cell>
        </row>
        <row r="262">
          <cell r="A262" t="str">
            <v>Хрустящие крылышки ТМ Зареченские ТС Зареченские продукты.   Поком</v>
          </cell>
          <cell r="B262" t="str">
            <v>SU003024</v>
          </cell>
        </row>
        <row r="263">
          <cell r="A263" t="str">
            <v>Наггетсы «с куриным филе и сыром» ф/в 0,25 ТМ «Вязанка»</v>
          </cell>
          <cell r="B263" t="str">
            <v>SU003001</v>
          </cell>
        </row>
        <row r="264">
          <cell r="A264" t="str">
            <v>Наггетсы с куриным филе и сыром ТМ Вязанка 0,25 кг ПОКОМ</v>
          </cell>
          <cell r="B264" t="str">
            <v>SU003001</v>
          </cell>
        </row>
        <row r="265">
          <cell r="A265" t="str">
            <v>Наггетсы с куриным филе и сыром ТМ Вязанка ТС Из печи Сливушки 0,25 кг.  Поком</v>
          </cell>
          <cell r="B265" t="str">
            <v>SU003001</v>
          </cell>
        </row>
        <row r="266">
          <cell r="A266" t="str">
            <v>Наггетсы с куриным филе и сыром ТМ Вязанка 0.25</v>
          </cell>
          <cell r="B266" t="str">
            <v>SU003001</v>
          </cell>
        </row>
        <row r="267">
          <cell r="A267" t="str">
            <v>Пельмени Grandmeni с говядиной и свининой Grandmeni 0,75 Сфера Горячая штучка  Поком</v>
          </cell>
          <cell r="B267" t="str">
            <v>SU002320</v>
          </cell>
        </row>
        <row r="268">
          <cell r="A268" t="str">
            <v>Печеные пельмени Печь-мени с мясом Печеные пельмени Фикс.вес 0,2 сфера Вязанка  Поком</v>
          </cell>
          <cell r="B268" t="str">
            <v>SU002225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B269" t="str">
            <v>SU002731</v>
          </cell>
        </row>
        <row r="270">
          <cell r="A270" t="str">
            <v>Смак-мени с картофелем и сочной грудинкой Зареченские продукты Фикс.вес 1 Зареченские</v>
          </cell>
          <cell r="B270" t="str">
            <v>SU002766</v>
          </cell>
        </row>
        <row r="271">
          <cell r="A271" t="str">
            <v>Смак-мени с картофелем и сочной грудинкой 1кг ТМ Зареченские ПОКОМ</v>
          </cell>
          <cell r="B271" t="str">
            <v>SU002766</v>
          </cell>
        </row>
        <row r="272">
          <cell r="A272" t="str">
            <v>Смак-мени с картофелем и сочной грудинкой ТМ Зареченские ПОКОМ</v>
          </cell>
          <cell r="B272" t="str">
            <v>SU002766</v>
          </cell>
        </row>
        <row r="273">
          <cell r="A273" t="str">
            <v>Снеки Смак-мени с мясом ТМ Зареченские ТС Зареченские продукты ф/п ф/в 1,0</v>
          </cell>
          <cell r="B273" t="str">
            <v>SU002767</v>
          </cell>
        </row>
        <row r="274">
          <cell r="A274" t="str">
            <v>Смак-мени с мясом 1кг ТМ Зареченские ПОКОМ</v>
          </cell>
          <cell r="B274" t="str">
            <v>SU002767</v>
          </cell>
        </row>
        <row r="275">
          <cell r="A275" t="str">
            <v>Смак-мени с мясом ТМ Зареченские ПОКОМ</v>
          </cell>
          <cell r="B275" t="str">
            <v>SU002767</v>
          </cell>
        </row>
        <row r="276">
          <cell r="A276" t="str">
            <v>Снеки «Смаколадьи с яблоком и грушей» ф/в 0,9 ТМ «Зареченские»</v>
          </cell>
          <cell r="B276" t="str">
            <v>SU003085</v>
          </cell>
        </row>
        <row r="277">
          <cell r="A277" t="str">
            <v>Смаколадьи с яблоком и грушей ТМ Зареченские,0,9 кг ПОКОМ</v>
          </cell>
          <cell r="B277" t="str">
            <v>SU003085</v>
          </cell>
        </row>
        <row r="278">
          <cell r="A278" t="str">
            <v>Сосисоны в темпуре ВЕС  ПОКОМ</v>
          </cell>
          <cell r="B278" t="str">
            <v>SU003415</v>
          </cell>
        </row>
        <row r="279">
          <cell r="A279" t="str">
            <v>Пельмени Медвежьи ушки с фермерской свининой и говядиной Большие флоу-пак класс 0,7 кг  Поком</v>
          </cell>
          <cell r="B279" t="str">
            <v>SU003065</v>
          </cell>
        </row>
        <row r="280">
          <cell r="A280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280" t="str">
            <v>SU003065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B281" t="str">
            <v>SU003067</v>
          </cell>
        </row>
        <row r="282">
          <cell r="A282" t="str">
            <v>Пельмени «Медвежьи ушки с фермерской свининой и говядиной Малые» 0,7 Классическая форма ТМ «Стародворье»</v>
          </cell>
          <cell r="B282" t="str">
            <v>SU003067</v>
          </cell>
        </row>
        <row r="283">
          <cell r="A283" t="str">
            <v>Пельмени Медвежьи ушки с фермерской свининой и говядиной Малые флоу-пак классическая 0,7 кг  Поком</v>
          </cell>
          <cell r="B283" t="str">
            <v>SU003067</v>
          </cell>
        </row>
        <row r="284">
          <cell r="A284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284" t="str">
            <v>SU003067</v>
          </cell>
        </row>
        <row r="285">
          <cell r="A285" t="str">
            <v>Пельмени Медвежьи ушки с фермерскими сливками 0,7кг  ПОКОМ</v>
          </cell>
          <cell r="B285" t="str">
            <v>SU003259</v>
          </cell>
        </row>
        <row r="286">
          <cell r="A286" t="str">
            <v>Пельмени Медвежьи ушки с фермерскими сливками ТМ Стародв флоу-пак классическая форма 0,7 кг.  Поком</v>
          </cell>
          <cell r="B286" t="str">
            <v>SU003259</v>
          </cell>
        </row>
        <row r="287">
          <cell r="A287" t="str">
            <v>Пельмени «Медвежьи ушки с фермерскими сливками» 0,7 Классическая форма ТМ «Стародворье»</v>
          </cell>
          <cell r="B287" t="str">
            <v>SU003259</v>
          </cell>
        </row>
        <row r="288">
          <cell r="A288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288" t="str">
            <v>SU003259</v>
          </cell>
        </row>
        <row r="289">
          <cell r="A289" t="str">
            <v>«Чебупай брауни» Фикс.вес 0,2 Лоток ТМ «Горячая штучка»</v>
          </cell>
          <cell r="B289" t="str">
            <v>SU003360</v>
          </cell>
        </row>
        <row r="290">
          <cell r="A290" t="str">
            <v>Чебупай брауни ТМ Горячая штучка 0,2 кг.  ПОКОМ</v>
          </cell>
          <cell r="B290" t="str">
            <v>SU003360</v>
          </cell>
        </row>
        <row r="291">
          <cell r="A291" t="str">
            <v>Пельмени Медвежьи ушки с фермерскими сливками 0,4 кг. ТМ Стародворье ПОКОМ</v>
          </cell>
          <cell r="B291" t="str">
            <v>SU003260</v>
          </cell>
        </row>
        <row r="292">
          <cell r="A292" t="str">
            <v>Пельмени «Медвежьи ушки с фермерскими сливками» 0,4 Классическая форма ТМ «Стародворье»</v>
          </cell>
          <cell r="B292" t="str">
            <v>SU003260</v>
          </cell>
        </row>
        <row r="293">
          <cell r="A293" t="str">
            <v>Пельмени Домашние со сливочным маслом ТМ Зареченские продукты сфера 0.7</v>
          </cell>
          <cell r="B293" t="str">
            <v>SU003320</v>
          </cell>
        </row>
        <row r="294">
          <cell r="A294" t="str">
            <v>Пельмени Домашние со сливочным маслом ТМ Зареченские ТС Зареченские продукты сфера ф/п ф/в 0,7 МГ</v>
          </cell>
          <cell r="B294" t="str">
            <v>SU003320</v>
          </cell>
        </row>
        <row r="295">
          <cell r="A295" t="str">
            <v>Пельмени Домашние со сливочным маслом ТМ Зареченские  продукты флоу-пак сфера 0,7 кг.  Поком</v>
          </cell>
          <cell r="B295" t="str">
            <v>SU003320</v>
          </cell>
        </row>
        <row r="296">
          <cell r="A296" t="str">
            <v>Пельмени Домашние со сливочным маслом 0,7кг, сфера ТМ Зареченские  ПОКОМ</v>
          </cell>
          <cell r="B296" t="str">
            <v>SU003320</v>
          </cell>
        </row>
        <row r="297">
          <cell r="A297" t="str">
            <v>Пирожки с мясом 0,3кг ТМ Зареченские  ПОКОМ</v>
          </cell>
          <cell r="B297" t="str">
            <v>SU003378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B298" t="str">
            <v>SU002798</v>
          </cell>
        </row>
        <row r="299">
          <cell r="A299" t="str">
            <v>Пельмени Домашние с говядиной и свининой ТМ Зареченские ТС Зареченские продукты сфера ф/п ф/в 0,7 МГ</v>
          </cell>
          <cell r="B299" t="str">
            <v>SU003319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B300" t="str">
            <v>SU003319</v>
          </cell>
        </row>
        <row r="301">
          <cell r="A301" t="str">
            <v>Мини-сосиски в тесте ТМ Зареченские ТС Зареченские продукты флоу-пак 0,3 кг.  Поком</v>
          </cell>
          <cell r="B301" t="str">
            <v>SU003382</v>
          </cell>
        </row>
        <row r="302">
          <cell r="A302" t="str">
            <v>Мини-сосиски в тесте 0,3кг ТМ Зареченские  ПОКОМ</v>
          </cell>
          <cell r="B302" t="str">
            <v>SU003382</v>
          </cell>
        </row>
        <row r="303">
          <cell r="A303" t="str">
            <v>Снеки «Мини-сосиски в тесте» Фикс.вес 0,3 ф/п ТМ «Зареченские»</v>
          </cell>
          <cell r="B303" t="str">
            <v>SU003382</v>
          </cell>
        </row>
        <row r="304">
          <cell r="A304" t="str">
            <v>Мини-чебуречки с мясом  ТМ Зареченские ТС Зареченские продукты флоу-пак 0,3 кг.  Поком</v>
          </cell>
          <cell r="B304" t="str">
            <v>SU003377</v>
          </cell>
        </row>
        <row r="305">
          <cell r="A305" t="str">
            <v>Мини-чебуречки с мясом  0,3кг ТМ Зареченские  ПОКОМ</v>
          </cell>
          <cell r="B305" t="str">
            <v>SU003377</v>
          </cell>
        </row>
        <row r="306">
          <cell r="A306" t="str">
            <v>«Мини-чебуречки с мясом» Фикс.вес 0,3 ф/п ТМ «Зареченские»</v>
          </cell>
          <cell r="B306" t="str">
            <v>SU003377</v>
          </cell>
        </row>
        <row r="307">
          <cell r="A307" t="str">
            <v>Мини-чебуречки с сыром и ветчиной  ТМ Зареченские ТС Зареченские продукты флоу-пак 0,3 кг.  Поком</v>
          </cell>
          <cell r="B307" t="str">
            <v>SU003376</v>
          </cell>
        </row>
        <row r="308">
          <cell r="A308" t="str">
            <v>Мини-чебуречки с сыром и ветчиной 0,3кг ТМ Зареченские  ПОКОМ</v>
          </cell>
          <cell r="B308" t="str">
            <v>SU003376</v>
          </cell>
        </row>
        <row r="309">
          <cell r="A309" t="str">
            <v>«Мини-чебуречки с сыром и ветчиной» Фикс.вес 0,3 ф/п ТМ «Зареченские»</v>
          </cell>
          <cell r="B309" t="str">
            <v>SU003376</v>
          </cell>
        </row>
        <row r="310">
          <cell r="A310" t="str">
            <v>Пельмени Жемчужные ТМ Зареченские ТС Зареченские продукты флоу-пак сфера 1,0 кг.  Поком</v>
          </cell>
          <cell r="B310" t="str">
            <v>SU003086</v>
          </cell>
        </row>
        <row r="311">
          <cell r="A311" t="str">
            <v>Пельмени Жемчужные сфера 1,0кг ТМ Зареченские  ПОКОМ</v>
          </cell>
          <cell r="B311" t="str">
            <v>SU003086</v>
          </cell>
        </row>
        <row r="312">
          <cell r="A312" t="str">
            <v>Пельмени «Жемчужные» 1,0 сфера ТМ «Зареченские»</v>
          </cell>
          <cell r="B312" t="str">
            <v>SU003086</v>
          </cell>
        </row>
        <row r="313">
          <cell r="A313" t="str">
            <v>Хотстеры с сыром 0,25кг ТМ Горячая штучка  ПОКОМ</v>
          </cell>
          <cell r="B313" t="str">
            <v>SU003384</v>
          </cell>
        </row>
        <row r="314">
          <cell r="A314" t="str">
            <v>Снеки «Хотстеры с сыром» ф/в 0,25 ТМ «Горячая штучка»</v>
          </cell>
          <cell r="B314" t="str">
            <v>SU003384</v>
          </cell>
        </row>
        <row r="315">
          <cell r="A315" t="str">
            <v>Наггетсы Хрустящие 0,3кг ТМ Зареченские  ПОКОМ</v>
          </cell>
          <cell r="B315" t="str">
            <v>SU003381</v>
          </cell>
        </row>
        <row r="316">
          <cell r="A316" t="str">
            <v>Пельмени Татарские 0,4кг ТМ Особый рецепт  ПОКОМ</v>
          </cell>
          <cell r="B316" t="str">
            <v>SU003146</v>
          </cell>
        </row>
        <row r="317">
          <cell r="A317" t="str">
            <v>Мини-пицца с ветчиной и сыром 0,3кг ТМ Зареченские  ПОКОМ</v>
          </cell>
          <cell r="B317" t="str">
            <v>SU003383</v>
          </cell>
        </row>
        <row r="318">
          <cell r="A318" t="str">
            <v>Мини-чебуреки с мясом ТМ Зареченские ТС Зареченские продукты ПОКОМ</v>
          </cell>
          <cell r="B318" t="str">
            <v>SU003434</v>
          </cell>
        </row>
        <row r="319">
          <cell r="A319" t="str">
            <v>Мини-чебуреки с мясом ТМ Зареченские ТС Зареченские продукты.  Поком</v>
          </cell>
          <cell r="B319" t="str">
            <v>SU003434</v>
          </cell>
        </row>
        <row r="320">
          <cell r="A320" t="str">
            <v>Мини-чебуречки с мясом ВЕС 5,5кг ТМ Зареченские  ПОКОМ</v>
          </cell>
          <cell r="B320" t="str">
            <v>SU003434</v>
          </cell>
        </row>
        <row r="321">
          <cell r="A321" t="str">
            <v>Пельмени Бигбули с мясом ТМ Горячая штучка БУЛЬМЕНИ ТС Бигбули ГШ ф/п сфера ф/в 0,4 кг МГ</v>
          </cell>
          <cell r="B321" t="str">
            <v>SU003530</v>
          </cell>
        </row>
        <row r="322">
          <cell r="A322" t="str">
            <v>Пельмени Бигбули с мясом ТМ Горячая штучка БУЛЬМЕНИ ТС Бигбули ГШ ф/п сфера ф/в 0,7 кг МГ</v>
          </cell>
          <cell r="B322" t="str">
            <v>SU003529</v>
          </cell>
        </row>
        <row r="323">
          <cell r="A323" t="str">
            <v>Пельмени "Бульмени с говядиной и свининой" 0,4 Сфера ТМ "Горячая штучка"</v>
          </cell>
          <cell r="B323" t="str">
            <v>SU003527</v>
          </cell>
        </row>
        <row r="324">
          <cell r="A324" t="str">
            <v>Пельмени Бульмени с говядиной и свининой ТМ Горячая штучка. флоу-пак сфера 0,4 кг ПОКОМ</v>
          </cell>
          <cell r="B324" t="str">
            <v>SU003527</v>
          </cell>
        </row>
        <row r="325">
          <cell r="A325" t="str">
            <v>Пельмени Бульмени с говядиной и свининой ТМ Горячая штучка БУЛЬМЕНИ ТС Бульмени ГШ ф/п сфера ф/в 0,4 кг </v>
          </cell>
          <cell r="B325" t="str">
            <v>SU003527</v>
          </cell>
        </row>
        <row r="326">
          <cell r="A326" t="str">
            <v>Пельмени "Бульмени с говядиной и свининой" 0,7 Сфера ТМ "Горячая штучка"</v>
          </cell>
          <cell r="B326" t="str">
            <v>SU003460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B327" t="str">
            <v>SU003460</v>
          </cell>
        </row>
        <row r="328">
          <cell r="A328" t="str">
            <v>Пельмени Бульмени с говядиной и свининой ТМ Горячая штучка БУЛЬМЕНИ ТС Бульмени ГШ ф/п сфера ф/в 0,7 кг</v>
          </cell>
          <cell r="B328" t="str">
            <v>SU003460</v>
          </cell>
        </row>
        <row r="329">
          <cell r="A329" t="str">
            <v>Пельмени "Бульмени со сливочным маслом" 0,4 Сфера ТМ "Горячая штучка"</v>
          </cell>
          <cell r="B329" t="str">
            <v>SU003528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B330" t="str">
            <v>SU003528</v>
          </cell>
        </row>
        <row r="331">
          <cell r="A331" t="str">
            <v>Пельмени Бульмени со сливочным маслом ТМ Горячая штучка БУЛЬМЕНИ ТС Бульмени ГШ ф/п сфера ф/в 0,4 кг </v>
          </cell>
          <cell r="B331" t="str">
            <v>SU003528</v>
          </cell>
        </row>
        <row r="332">
          <cell r="A332" t="str">
            <v>Пельмени "Бульмени со сливочным маслом" 0,7 Сфера ТМ "Горячая штучка"</v>
          </cell>
          <cell r="B332" t="str">
            <v>SU003459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B333" t="str">
            <v>SU003459</v>
          </cell>
        </row>
        <row r="334">
          <cell r="A334" t="str">
            <v>Пельмени Бульмени со сливочным маслом ТМ Горячая штучка БУЛЬМЕНИ ТС Бульмени ГШ ф/п сфера ф/в 0,7 кг </v>
          </cell>
          <cell r="B334" t="str">
            <v>SU003459</v>
          </cell>
        </row>
        <row r="335">
          <cell r="A335" t="str">
            <v>Снеки «ЖАР-ладушки с мясом» Фикс.вес 0,2 ТМ «Стародворье»</v>
          </cell>
          <cell r="B335" t="str">
            <v>SU003721</v>
          </cell>
        </row>
        <row r="336">
          <cell r="A336" t="str">
            <v>ЖАР-ладушки с мясом ТМ Стародворье 0,2 кг.  Поком</v>
          </cell>
          <cell r="B336" t="str">
            <v>SU003721</v>
          </cell>
        </row>
        <row r="337">
          <cell r="A337" t="str">
            <v>ЖАР-ладушки с мясом 0,2кг ТМ Стародворье  ПОКОМ</v>
          </cell>
          <cell r="B337" t="str">
            <v>SU003721</v>
          </cell>
        </row>
        <row r="338">
          <cell r="A338" t="str">
            <v>Снеки «ЖАР-ладушки с клубникой и вишней» Фикс.вес 0,2 ТМ «Стародворье»</v>
          </cell>
          <cell r="B338" t="str">
            <v>SU003777</v>
          </cell>
        </row>
        <row r="339">
          <cell r="A339" t="str">
            <v>Снеки «ЖАР-ладушки с яблоком и грушей» Фикс.вес 0,2 ТМ «Стародворье»</v>
          </cell>
          <cell r="B339" t="str">
            <v>SU003722</v>
          </cell>
        </row>
        <row r="340">
          <cell r="A340" t="str">
            <v>Пельмени "Бигбули #МЕГАВКУСИЩЕ с сочной грудинкой" 0,7 сфера ТМ "Горячая штучка"</v>
          </cell>
          <cell r="B340" t="str">
            <v>SU003532</v>
          </cell>
        </row>
        <row r="341">
          <cell r="A341" t="str">
            <v>Пельмени "Бигбули #МЕГАМАСЛИЩЕ со сливочным маслом" 0,4 сфера ТМ "Горячая штучка"</v>
          </cell>
          <cell r="B341" t="str">
            <v>SU003531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12.11.2024</v>
          </cell>
        </row>
        <row r="2">
          <cell r="A2" t="str">
            <v>бланк создан</v>
          </cell>
          <cell r="B2" t="str">
            <v>12.11.2024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45614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8 Марта ул, д. 43/1,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272319Российская Федерация, Запорожская обл, Мелитопольский р-н, Мелитополь г, 8 Марта ул, д. 43/1,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SU002762</v>
          </cell>
          <cell r="B28" t="str">
            <v>P004106</v>
          </cell>
          <cell r="C28">
            <v>4301132095</v>
          </cell>
          <cell r="D28">
            <v>4607111036605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Слой, мин. 1</v>
          </cell>
          <cell r="M28" t="str">
            <v>МГ</v>
          </cell>
          <cell r="O28">
            <v>180</v>
          </cell>
          <cell r="P28" t="str">
            <v>Нагетосы Сочная курочка в хрустящей панировке со сметаной и зеленью Наггетсы ГШ Фикс.вес 0,25 Лоток Горячая штучка</v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C28" t="str">
            <v>ЕАЭС N RU Д-RU.РА10.В.22386/23</v>
          </cell>
        </row>
        <row r="29">
          <cell r="A29" t="str">
            <v>SU002761</v>
          </cell>
          <cell r="B29" t="str">
            <v>P004104</v>
          </cell>
          <cell r="C29">
            <v>4301132093</v>
          </cell>
          <cell r="D29">
            <v>4607111036520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Слой, мин. 1</v>
          </cell>
          <cell r="M29" t="str">
            <v>МГ</v>
          </cell>
          <cell r="O29">
            <v>180</v>
          </cell>
          <cell r="P29" t="str">
            <v>Нагетосы Сочная курочка в хрустящей панировке Наггетсы ГШ Фикс.вес 0,25 Лоток Горячая штучка</v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C29" t="str">
            <v>ЕАЭС N RU Д-RU.РА10.В.22386/23</v>
          </cell>
        </row>
        <row r="30">
          <cell r="A30" t="str">
            <v>SU002763</v>
          </cell>
          <cell r="B30" t="str">
            <v>P004103</v>
          </cell>
          <cell r="C30">
            <v>4301132092</v>
          </cell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Палетта, мин. 1</v>
          </cell>
          <cell r="M30" t="str">
            <v>МГ</v>
          </cell>
          <cell r="O30">
            <v>180</v>
          </cell>
          <cell r="P30" t="str">
            <v>Нагетосы Сочная курочка Наггетсы ГШ Фикс.вес 0,25 Лоток Горячая штучка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  <cell r="AC30" t="str">
            <v>ЕАЭС N RU Д-RU.РА10.В.22386/23</v>
          </cell>
        </row>
        <row r="31">
          <cell r="A31" t="str">
            <v>SU002760</v>
          </cell>
          <cell r="B31" t="str">
            <v>P004105</v>
          </cell>
          <cell r="C31">
            <v>4301132094</v>
          </cell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Слой, мин. 1</v>
          </cell>
          <cell r="M31" t="str">
            <v>МГ</v>
          </cell>
          <cell r="O31">
            <v>180</v>
          </cell>
          <cell r="P31" t="str">
            <v>Нагетосы Сочная курочка со сладкой паприкой Наггетсы ГШ Фикс.вес 0,25 Лоток Горячая штучка</v>
          </cell>
          <cell r="W31" t="str">
            <v>кор</v>
          </cell>
          <cell r="X31">
            <v>28</v>
          </cell>
          <cell r="Y31">
            <v>28</v>
          </cell>
          <cell r="Z31">
            <v>0.26347999999999999</v>
          </cell>
          <cell r="AC31" t="str">
            <v>ЕАЭС N RU Д-RU.РА10.В.22386/23</v>
          </cell>
        </row>
        <row r="32">
          <cell r="P32" t="str">
            <v>Итого</v>
          </cell>
          <cell r="W32" t="str">
            <v>кор</v>
          </cell>
          <cell r="X32">
            <v>28</v>
          </cell>
          <cell r="Y32">
            <v>28</v>
          </cell>
          <cell r="Z32">
            <v>0.26347999999999999</v>
          </cell>
        </row>
        <row r="33">
          <cell r="P33" t="str">
            <v>Итого</v>
          </cell>
          <cell r="W33" t="str">
            <v>кг</v>
          </cell>
          <cell r="X33">
            <v>42</v>
          </cell>
          <cell r="Y33">
            <v>42</v>
          </cell>
        </row>
        <row r="34">
          <cell r="A34" t="str">
            <v>Grandmeni</v>
          </cell>
        </row>
        <row r="35">
          <cell r="A35" t="str">
            <v>Пельмени</v>
          </cell>
        </row>
        <row r="36">
          <cell r="A36" t="str">
            <v>SU002320</v>
          </cell>
          <cell r="B36" t="str">
            <v>P002782</v>
          </cell>
          <cell r="C36">
            <v>4301070884</v>
          </cell>
          <cell r="D36">
            <v>4607111036315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Слой, мин. 1</v>
          </cell>
          <cell r="M36" t="str">
            <v>МГ</v>
          </cell>
          <cell r="O36">
            <v>180</v>
          </cell>
          <cell r="P36" t="str">
            <v>Пельмени Grandmeni с говядиной и свининой Grandmeni 0,75 Сфера Горячая штучка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C36" t="str">
            <v>ЕАЭС N RU Д-RU.PA01.B.76382/21</v>
          </cell>
        </row>
        <row r="37">
          <cell r="A37" t="str">
            <v>SU002345</v>
          </cell>
          <cell r="B37" t="str">
            <v>P002645</v>
          </cell>
          <cell r="C37">
            <v>4301070864</v>
          </cell>
          <cell r="D37">
            <v>4607111036292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Слой, мин. 1</v>
          </cell>
          <cell r="M37" t="str">
            <v>МГ</v>
          </cell>
          <cell r="O37">
            <v>180</v>
          </cell>
          <cell r="P37" t="str">
            <v>Пельмени Grandmeni со сливочным маслом Grandmeni 0,75 Сфера Горячая штучка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  <cell r="AC37" t="str">
            <v>ЕАЭС N RU Д-RU.PA01.B.76348/21</v>
          </cell>
        </row>
        <row r="38">
          <cell r="P38" t="str">
            <v>Итого</v>
          </cell>
          <cell r="W38" t="str">
            <v>кор</v>
          </cell>
          <cell r="X38">
            <v>0</v>
          </cell>
          <cell r="Y38">
            <v>0</v>
          </cell>
          <cell r="Z38">
            <v>0</v>
          </cell>
        </row>
        <row r="39">
          <cell r="P39" t="str">
            <v>Итого</v>
          </cell>
          <cell r="W39" t="str">
            <v>кг</v>
          </cell>
          <cell r="X39">
            <v>0</v>
          </cell>
          <cell r="Y39">
            <v>0</v>
          </cell>
        </row>
        <row r="40">
          <cell r="A40" t="str">
            <v>Чебупай</v>
          </cell>
        </row>
        <row r="41">
          <cell r="A41" t="str">
            <v>Изделия хлебобулочные</v>
          </cell>
        </row>
        <row r="42">
          <cell r="A42" t="str">
            <v>SU002914</v>
          </cell>
          <cell r="B42" t="str">
            <v>P003337</v>
          </cell>
          <cell r="C42">
            <v>4301190022</v>
          </cell>
          <cell r="D42">
            <v>4607111037053</v>
          </cell>
          <cell r="F42">
            <v>0.2</v>
          </cell>
          <cell r="G42">
            <v>6</v>
          </cell>
          <cell r="H42">
            <v>1.2</v>
          </cell>
          <cell r="I42">
            <v>1.5918000000000001</v>
          </cell>
          <cell r="J42">
            <v>130</v>
          </cell>
          <cell r="K42" t="str">
            <v>10</v>
          </cell>
          <cell r="L42" t="str">
            <v>Слой, мин. 1</v>
          </cell>
          <cell r="M42" t="str">
            <v>МГ</v>
          </cell>
          <cell r="O42">
            <v>365</v>
          </cell>
          <cell r="P42" t="str">
            <v>«Чебупай сочное яблоко» Фикс.вес 0,2 Лоток ТМ «Горячая штучка»</v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C42" t="str">
            <v>ЕАЭС N RU Д-RU.РА08.В.21084/22</v>
          </cell>
        </row>
        <row r="43">
          <cell r="P43" t="str">
            <v>Итого</v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</row>
        <row r="44">
          <cell r="P44" t="str">
            <v>Итого</v>
          </cell>
          <cell r="W44" t="str">
            <v>кг</v>
          </cell>
          <cell r="X44">
            <v>0</v>
          </cell>
          <cell r="Y44">
            <v>0</v>
          </cell>
        </row>
        <row r="45">
          <cell r="A45" t="str">
            <v>Бигбули ГШ</v>
          </cell>
        </row>
        <row r="46">
          <cell r="A46" t="str">
            <v>Пельмени</v>
          </cell>
        </row>
        <row r="47">
          <cell r="A47" t="str">
            <v>SU002771</v>
          </cell>
          <cell r="B47" t="str">
            <v>P003728</v>
          </cell>
          <cell r="C47">
            <v>4301070989</v>
          </cell>
          <cell r="D47">
            <v>4607111037190</v>
          </cell>
          <cell r="F47">
            <v>0.43</v>
          </cell>
          <cell r="G47">
            <v>16</v>
          </cell>
          <cell r="H47">
            <v>6.88</v>
          </cell>
          <cell r="I47">
            <v>7.1996000000000002</v>
          </cell>
          <cell r="J47">
            <v>84</v>
          </cell>
          <cell r="K47" t="str">
            <v>12</v>
          </cell>
          <cell r="L47" t="str">
            <v>Слой, мин. 1</v>
          </cell>
          <cell r="M47" t="str">
            <v>МГ</v>
          </cell>
          <cell r="O47">
            <v>180</v>
          </cell>
          <cell r="P47" t="str">
            <v>Пельмени «Бигбули #МЕГАВКУСИЩЕ с сочной грудинкой» 0,43 сфера ТМ «Горячая штучка»</v>
          </cell>
          <cell r="W47" t="str">
            <v>кор</v>
          </cell>
          <cell r="X47">
            <v>12</v>
          </cell>
          <cell r="Y47">
            <v>12</v>
          </cell>
          <cell r="Z47">
            <v>0.186</v>
          </cell>
          <cell r="AC47" t="str">
            <v>ЕАЭС N RU Д-RU.РА06.В.58287/22</v>
          </cell>
        </row>
        <row r="48">
          <cell r="A48" t="str">
            <v>SU003386</v>
          </cell>
          <cell r="B48" t="str">
            <v>P004202</v>
          </cell>
          <cell r="C48">
            <v>4301071032</v>
          </cell>
          <cell r="D48">
            <v>4607111038999</v>
          </cell>
          <cell r="F48">
            <v>0.4</v>
          </cell>
          <cell r="G48">
            <v>16</v>
          </cell>
          <cell r="H48">
            <v>6.4</v>
          </cell>
          <cell r="I48">
            <v>6.7195999999999998</v>
          </cell>
          <cell r="J48">
            <v>84</v>
          </cell>
          <cell r="K48" t="str">
            <v>12</v>
          </cell>
          <cell r="L48" t="str">
            <v>Слой, мин. 1</v>
          </cell>
          <cell r="M48" t="str">
            <v>МГ</v>
          </cell>
          <cell r="O48">
            <v>180</v>
          </cell>
          <cell r="P48" t="str">
            <v>Пельмени «Бигбули #МЕГАВКУСИЩЕ с сочной грудинкой» 0,4 сфера ТМ «Горячая штучка»</v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  <cell r="AC48" t="str">
            <v>ЕАЭС N RU Д-RU.РА06.В.58287/22</v>
          </cell>
        </row>
        <row r="49">
          <cell r="A49" t="str">
            <v>SU002708</v>
          </cell>
          <cell r="B49" t="str">
            <v>P003682</v>
          </cell>
          <cell r="C49">
            <v>4301070972</v>
          </cell>
          <cell r="D49">
            <v>4607111037183</v>
          </cell>
          <cell r="F49">
            <v>0.9</v>
          </cell>
          <cell r="G49">
            <v>8</v>
          </cell>
          <cell r="H49">
            <v>7.2</v>
          </cell>
          <cell r="I49">
            <v>7.4859999999999998</v>
          </cell>
          <cell r="J49">
            <v>84</v>
          </cell>
          <cell r="K49" t="str">
            <v>12</v>
          </cell>
          <cell r="L49" t="str">
            <v>Слой, мин. 1</v>
          </cell>
          <cell r="M49" t="str">
            <v>МГ</v>
          </cell>
          <cell r="O49">
            <v>180</v>
          </cell>
          <cell r="P49" t="str">
            <v>Пельмени «Бигбули #МЕГАВКУСИЩЕ с сочной грудинкой» 0,9 сфера ТМ «Горячая штучка»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C49" t="str">
            <v>ЕАЭС N RU Д-RU.РА06.В.58287/22</v>
          </cell>
        </row>
        <row r="50">
          <cell r="A50" t="str">
            <v>SU003532</v>
          </cell>
          <cell r="B50" t="str">
            <v>P004440</v>
          </cell>
          <cell r="C50">
            <v>4301071044</v>
          </cell>
          <cell r="D50">
            <v>4607111039385</v>
          </cell>
          <cell r="F50">
            <v>0.7</v>
          </cell>
          <cell r="G50">
            <v>10</v>
          </cell>
          <cell r="H50">
            <v>7</v>
          </cell>
          <cell r="I50">
            <v>7.3</v>
          </cell>
          <cell r="J50">
            <v>84</v>
          </cell>
          <cell r="K50" t="str">
            <v>12</v>
          </cell>
          <cell r="L50" t="str">
            <v>Слой, мин. 1</v>
          </cell>
          <cell r="M50" t="str">
            <v>МГ</v>
          </cell>
          <cell r="O50">
            <v>180</v>
          </cell>
          <cell r="P50" t="str">
            <v>Пельмени «Бигбули #МЕГАВКУСИЩЕ с сочной грудинкой» 0,7 сфера ТМ «Горячая штучка»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  <cell r="AC50" t="str">
            <v>ЕАЭС N RU Д-RU.РА06.В.58287/22</v>
          </cell>
        </row>
        <row r="51">
          <cell r="A51" t="str">
            <v>SU002707</v>
          </cell>
          <cell r="B51" t="str">
            <v>P003680</v>
          </cell>
          <cell r="C51">
            <v>4301070970</v>
          </cell>
          <cell r="D51">
            <v>4607111037091</v>
          </cell>
          <cell r="F51">
            <v>0.43</v>
          </cell>
          <cell r="G51">
            <v>16</v>
          </cell>
          <cell r="H51">
            <v>6.88</v>
          </cell>
          <cell r="I51">
            <v>7.11</v>
          </cell>
          <cell r="J51">
            <v>84</v>
          </cell>
          <cell r="K51" t="str">
            <v>12</v>
          </cell>
          <cell r="L51" t="str">
            <v>Слой, мин. 1</v>
          </cell>
          <cell r="M51" t="str">
            <v>МГ</v>
          </cell>
          <cell r="O51">
            <v>180</v>
          </cell>
          <cell r="P51" t="str">
            <v>Пельмени «Бигбули #МЕГАМАСЛИЩЕ со сливочным маслом» 0,43 сфера ТМ «Горячая штучка»</v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C51" t="str">
            <v>ЕАЭС N RU Д-RU.РА04.В.26948/22</v>
          </cell>
        </row>
        <row r="52">
          <cell r="A52" t="str">
            <v>SU003531</v>
          </cell>
          <cell r="B52" t="str">
            <v>P004441</v>
          </cell>
          <cell r="C52">
            <v>4301071045</v>
          </cell>
          <cell r="D52">
            <v>4607111039392</v>
          </cell>
          <cell r="F52">
            <v>0.4</v>
          </cell>
          <cell r="G52">
            <v>16</v>
          </cell>
          <cell r="H52">
            <v>6.4</v>
          </cell>
          <cell r="I52">
            <v>6.7195999999999998</v>
          </cell>
          <cell r="J52">
            <v>84</v>
          </cell>
          <cell r="K52" t="str">
            <v>12</v>
          </cell>
          <cell r="L52" t="str">
            <v>Слой, мин. 1</v>
          </cell>
          <cell r="M52" t="str">
            <v>МГ</v>
          </cell>
          <cell r="O52">
            <v>180</v>
          </cell>
          <cell r="P52" t="str">
            <v>Пельмени «Бигбули #МЕГАМАСЛИЩЕ со сливочным маслом» 0,4 сфера ТМ «Горячая штучка»</v>
          </cell>
          <cell r="W52" t="str">
            <v>кор</v>
          </cell>
          <cell r="X52">
            <v>0</v>
          </cell>
          <cell r="Y52">
            <v>0</v>
          </cell>
          <cell r="Z52">
            <v>0</v>
          </cell>
          <cell r="AC52" t="str">
            <v>ЕАЭС N RU Д-RU.РА04.В.26948/22</v>
          </cell>
        </row>
        <row r="53">
          <cell r="A53" t="str">
            <v>SU002838</v>
          </cell>
          <cell r="B53" t="str">
            <v>P003681</v>
          </cell>
          <cell r="C53">
            <v>4301070971</v>
          </cell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Слой, мин. 1</v>
          </cell>
          <cell r="M53" t="str">
            <v>МГ</v>
          </cell>
          <cell r="O53">
            <v>180</v>
          </cell>
          <cell r="P53" t="str">
            <v>Пельмени «Бигбули #МЕГАМАСЛИЩЕ со сливочным маслом» ф/в 0,9 ТМ «Горячая штучка»</v>
          </cell>
          <cell r="W53" t="str">
            <v>кор</v>
          </cell>
          <cell r="X53">
            <v>60</v>
          </cell>
          <cell r="Y53">
            <v>60</v>
          </cell>
          <cell r="Z53">
            <v>0.92999999999999994</v>
          </cell>
          <cell r="AC53" t="str">
            <v>ЕАЭС N RU Д-RU.РА04.В.26948/22</v>
          </cell>
        </row>
        <row r="54">
          <cell r="A54" t="str">
            <v>SU003385</v>
          </cell>
          <cell r="B54" t="str">
            <v>P004203</v>
          </cell>
          <cell r="C54">
            <v>4301071031</v>
          </cell>
          <cell r="D54">
            <v>4607111038982</v>
          </cell>
          <cell r="F54">
            <v>0.7</v>
          </cell>
          <cell r="G54">
            <v>10</v>
          </cell>
          <cell r="H54">
            <v>7</v>
          </cell>
          <cell r="I54">
            <v>7.2859999999999996</v>
          </cell>
          <cell r="J54">
            <v>84</v>
          </cell>
          <cell r="K54" t="str">
            <v>12</v>
          </cell>
          <cell r="L54" t="str">
            <v>Короб, мин. 1</v>
          </cell>
          <cell r="M54" t="str">
            <v>МГ</v>
          </cell>
          <cell r="O54">
            <v>180</v>
          </cell>
          <cell r="P54" t="str">
            <v>Пельмени «Бигбули #МЕГАМАСЛИЩЕ со сливочным маслом» 0,7 сфера ТМ «Горячая штучка»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  <cell r="AC54" t="str">
            <v>ЕАЭС N RU Д-RU.РА04.В.26948/22</v>
          </cell>
        </row>
        <row r="55">
          <cell r="A55" t="str">
            <v>SU002625</v>
          </cell>
          <cell r="B55" t="str">
            <v>P003679</v>
          </cell>
          <cell r="C55">
            <v>4301070969</v>
          </cell>
          <cell r="D55">
            <v>4607111036858</v>
          </cell>
          <cell r="F55">
            <v>0.43</v>
          </cell>
          <cell r="G55">
            <v>16</v>
          </cell>
          <cell r="H55">
            <v>6.88</v>
          </cell>
          <cell r="I55">
            <v>7.1996000000000002</v>
          </cell>
          <cell r="J55">
            <v>84</v>
          </cell>
          <cell r="K55" t="str">
            <v>12</v>
          </cell>
          <cell r="L55" t="str">
            <v>Короб, мин. 1</v>
          </cell>
          <cell r="M55" t="str">
            <v>МГ</v>
          </cell>
          <cell r="O55">
            <v>180</v>
          </cell>
          <cell r="P55" t="str">
            <v>Пельмени «Бигбули с мясом» 0,43 Сфера ТМ «Горячая штучка»</v>
          </cell>
          <cell r="W55" t="str">
            <v>кор</v>
          </cell>
          <cell r="X55">
            <v>0</v>
          </cell>
          <cell r="Y55">
            <v>0</v>
          </cell>
          <cell r="Z55">
            <v>0</v>
          </cell>
          <cell r="AC55" t="str">
            <v>ЕАЭС N RU Д-RU.РА04.В.26948/22</v>
          </cell>
        </row>
        <row r="56">
          <cell r="A56" t="str">
            <v>SU003530</v>
          </cell>
          <cell r="B56" t="str">
            <v>P004443</v>
          </cell>
          <cell r="C56">
            <v>4301071046</v>
          </cell>
          <cell r="D56">
            <v>4607111039354</v>
          </cell>
          <cell r="F56">
            <v>0.4</v>
          </cell>
          <cell r="G56">
            <v>16</v>
          </cell>
          <cell r="H56">
            <v>6.4</v>
          </cell>
          <cell r="I56">
            <v>6.7195999999999998</v>
          </cell>
          <cell r="J56">
            <v>84</v>
          </cell>
          <cell r="K56" t="str">
            <v>12</v>
          </cell>
          <cell r="L56" t="str">
            <v>Короб, мин. 1</v>
          </cell>
          <cell r="M56" t="str">
            <v>МГ</v>
          </cell>
          <cell r="O56">
            <v>180</v>
          </cell>
          <cell r="P56" t="str">
            <v>Пельмени «Бигбули с мясом» 0,4 Сфера ТМ «Горячая штучка»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  <cell r="AC56" t="str">
            <v>ЕАЭС N RU Д-RU.РА04.В.26948/22</v>
          </cell>
        </row>
        <row r="57">
          <cell r="A57" t="str">
            <v>SU002624</v>
          </cell>
          <cell r="B57" t="str">
            <v>P003678</v>
          </cell>
          <cell r="C57">
            <v>4301070968</v>
          </cell>
          <cell r="D57">
            <v>4607111036889</v>
          </cell>
          <cell r="F57">
            <v>0.9</v>
          </cell>
          <cell r="G57">
            <v>8</v>
          </cell>
          <cell r="H57">
            <v>7.2</v>
          </cell>
          <cell r="I57">
            <v>7.4859999999999998</v>
          </cell>
          <cell r="J57">
            <v>84</v>
          </cell>
          <cell r="K57" t="str">
            <v>12</v>
          </cell>
          <cell r="L57" t="str">
            <v>Слой, мин. 1</v>
          </cell>
          <cell r="M57" t="str">
            <v>МГ</v>
          </cell>
          <cell r="O57">
            <v>180</v>
          </cell>
          <cell r="P57" t="str">
            <v>Пельмени «Бигбули с мясом» 0,9 Сфера ТМ «Горячая штучка»</v>
          </cell>
          <cell r="W57" t="str">
            <v>кор</v>
          </cell>
          <cell r="X57">
            <v>36</v>
          </cell>
          <cell r="Y57">
            <v>36</v>
          </cell>
          <cell r="Z57">
            <v>0.55800000000000005</v>
          </cell>
          <cell r="AC57" t="str">
            <v>ЕАЭС N RU Д-RU.РА04.В.26948/22</v>
          </cell>
        </row>
        <row r="58">
          <cell r="A58" t="str">
            <v>SU003529</v>
          </cell>
          <cell r="B58" t="str">
            <v>P004442</v>
          </cell>
          <cell r="C58">
            <v>4301071047</v>
          </cell>
          <cell r="D58">
            <v>4607111039330</v>
          </cell>
          <cell r="F58">
            <v>0.7</v>
          </cell>
          <cell r="G58">
            <v>10</v>
          </cell>
          <cell r="H58">
            <v>7</v>
          </cell>
          <cell r="I58">
            <v>7.3</v>
          </cell>
          <cell r="J58">
            <v>84</v>
          </cell>
          <cell r="K58" t="str">
            <v>12</v>
          </cell>
          <cell r="L58" t="str">
            <v>Короб, мин. 1</v>
          </cell>
          <cell r="M58" t="str">
            <v>МГ</v>
          </cell>
          <cell r="O58">
            <v>180</v>
          </cell>
          <cell r="P58" t="str">
            <v>Пельмени «Бигбули с мясом» 0,7 Сфера ТМ «Горячая штучка»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  <cell r="AC58" t="str">
            <v>ЕАЭС N RU Д-RU.РА04.В.26948/22</v>
          </cell>
        </row>
        <row r="59">
          <cell r="P59" t="str">
            <v>Итого</v>
          </cell>
          <cell r="W59" t="str">
            <v>кор</v>
          </cell>
          <cell r="X59">
            <v>108</v>
          </cell>
          <cell r="Y59">
            <v>108</v>
          </cell>
          <cell r="Z59">
            <v>1.6739999999999999</v>
          </cell>
        </row>
        <row r="60">
          <cell r="P60" t="str">
            <v>Итого</v>
          </cell>
          <cell r="W60" t="str">
            <v>кг</v>
          </cell>
          <cell r="X60">
            <v>773.76</v>
          </cell>
          <cell r="Y60">
            <v>773.76</v>
          </cell>
        </row>
        <row r="61">
          <cell r="A61" t="str">
            <v>Бульмени вес ГШ</v>
          </cell>
        </row>
        <row r="62">
          <cell r="A62" t="str">
            <v>Пельмени</v>
          </cell>
        </row>
        <row r="63">
          <cell r="A63" t="str">
            <v>SU002798</v>
          </cell>
          <cell r="B63" t="str">
            <v>P003687</v>
          </cell>
          <cell r="C63">
            <v>4301070977</v>
          </cell>
          <cell r="D63">
            <v>4607111037411</v>
          </cell>
          <cell r="F63">
            <v>2.7</v>
          </cell>
          <cell r="G63">
            <v>1</v>
          </cell>
          <cell r="H63">
            <v>2.7</v>
          </cell>
          <cell r="I63">
            <v>2.8132000000000001</v>
          </cell>
          <cell r="J63">
            <v>234</v>
          </cell>
          <cell r="K63" t="str">
            <v>18</v>
          </cell>
          <cell r="L63" t="str">
            <v>Короб, мин. 1</v>
          </cell>
          <cell r="M63" t="str">
            <v>МГ</v>
          </cell>
          <cell r="O63">
            <v>180</v>
          </cell>
          <cell r="P63" t="str">
            <v>Пельмени «Бульмени с говядиной и свининой Наваристые» Весовые Сфера ТМ «Горячая штучка» 2,7 кг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  <cell r="AC63" t="str">
            <v>ЕАЭС N RU Д-RU.РА02.В.13673/23</v>
          </cell>
        </row>
        <row r="64">
          <cell r="A64" t="str">
            <v>SU002595</v>
          </cell>
          <cell r="B64" t="str">
            <v>P003697</v>
          </cell>
          <cell r="C64">
            <v>4301070981</v>
          </cell>
          <cell r="D64">
            <v>4607111036728</v>
          </cell>
          <cell r="F64">
            <v>5</v>
          </cell>
          <cell r="G64">
            <v>1</v>
          </cell>
          <cell r="H64">
            <v>5</v>
          </cell>
          <cell r="I64">
            <v>5.2131999999999996</v>
          </cell>
          <cell r="J64">
            <v>144</v>
          </cell>
          <cell r="K64" t="str">
            <v>12</v>
          </cell>
          <cell r="L64" t="str">
            <v>Палетта, мин. 1</v>
          </cell>
          <cell r="M64" t="str">
            <v>МГ</v>
          </cell>
          <cell r="O64">
            <v>180</v>
          </cell>
          <cell r="P64" t="str">
            <v>Пельмени «Бульмени с говядиной и свининой Наваристые» Весовые Сфера ТМ «Горячая штучка» 5 кг</v>
          </cell>
          <cell r="W64" t="str">
            <v>кор</v>
          </cell>
          <cell r="X64">
            <v>144</v>
          </cell>
          <cell r="Y64">
            <v>144</v>
          </cell>
          <cell r="Z64">
            <v>1.2470399999999999</v>
          </cell>
          <cell r="AC64" t="str">
            <v>ЕАЭС N RU Д-RU.РА02.В.13673/23</v>
          </cell>
        </row>
        <row r="65">
          <cell r="P65" t="str">
            <v>Итого</v>
          </cell>
          <cell r="W65" t="str">
            <v>кор</v>
          </cell>
          <cell r="X65">
            <v>144</v>
          </cell>
          <cell r="Y65">
            <v>144</v>
          </cell>
          <cell r="Z65">
            <v>1.2470399999999999</v>
          </cell>
        </row>
        <row r="66">
          <cell r="P66" t="str">
            <v>Итого</v>
          </cell>
          <cell r="W66" t="str">
            <v>кг</v>
          </cell>
          <cell r="X66">
            <v>720</v>
          </cell>
          <cell r="Y66">
            <v>720</v>
          </cell>
        </row>
        <row r="67">
          <cell r="A67" t="str">
            <v>Бельмеши</v>
          </cell>
        </row>
        <row r="68">
          <cell r="A68" t="str">
            <v>Снеки</v>
          </cell>
        </row>
        <row r="69">
          <cell r="A69" t="str">
            <v>SU002560</v>
          </cell>
          <cell r="B69" t="str">
            <v>P004088</v>
          </cell>
          <cell r="C69">
            <v>4301135271</v>
          </cell>
          <cell r="D69">
            <v>4607111033659</v>
          </cell>
          <cell r="F69">
            <v>0.3</v>
          </cell>
          <cell r="G69">
            <v>12</v>
          </cell>
          <cell r="H69">
            <v>3.6</v>
          </cell>
          <cell r="I69">
            <v>4.3036000000000003</v>
          </cell>
          <cell r="J69">
            <v>70</v>
          </cell>
          <cell r="K69" t="str">
            <v>14</v>
          </cell>
          <cell r="L69" t="str">
            <v>Слой, мин. 1</v>
          </cell>
          <cell r="M69" t="str">
            <v>МГ</v>
          </cell>
          <cell r="O69">
            <v>180</v>
          </cell>
          <cell r="P69" t="str">
            <v>Бельмеши сочные с мясом Базовый ассортимент Фикс.вес 0,3 Лоток Горячая штучка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  <cell r="AC69" t="str">
            <v>ЕАЭС N RU Д-RU.РА02.В.49579/23, ЕАЭС N RU Д-RU.РА10.В.40004/23</v>
          </cell>
        </row>
        <row r="70">
          <cell r="P70" t="str">
            <v>Итого</v>
          </cell>
          <cell r="W70" t="str">
            <v>кор</v>
          </cell>
          <cell r="X70">
            <v>0</v>
          </cell>
          <cell r="Y70">
            <v>0</v>
          </cell>
          <cell r="Z70">
            <v>0</v>
          </cell>
        </row>
        <row r="71">
          <cell r="P71" t="str">
            <v>Итого</v>
          </cell>
          <cell r="W71" t="str">
            <v>кг</v>
          </cell>
          <cell r="X71">
            <v>0</v>
          </cell>
          <cell r="Y71">
            <v>0</v>
          </cell>
        </row>
        <row r="72">
          <cell r="A72" t="str">
            <v>Крылышки ГШ</v>
          </cell>
        </row>
        <row r="73">
          <cell r="A73" t="str">
            <v>Крылья</v>
          </cell>
        </row>
        <row r="74">
          <cell r="A74" t="str">
            <v>SU002564</v>
          </cell>
          <cell r="B74" t="str">
            <v>P004099</v>
          </cell>
          <cell r="C74">
            <v>4301131021</v>
          </cell>
          <cell r="D74">
            <v>4607111034137</v>
          </cell>
          <cell r="F74">
            <v>0.3</v>
          </cell>
          <cell r="G74">
            <v>12</v>
          </cell>
          <cell r="H74">
            <v>3.6</v>
          </cell>
          <cell r="I74">
            <v>4.3036000000000003</v>
          </cell>
          <cell r="J74">
            <v>70</v>
          </cell>
          <cell r="K74" t="str">
            <v>14</v>
          </cell>
          <cell r="L74" t="str">
            <v>Слой, мин. 1</v>
          </cell>
          <cell r="M74" t="str">
            <v>МГ</v>
          </cell>
          <cell r="O74">
            <v>180</v>
          </cell>
          <cell r="P74" t="str">
            <v>Крылья Крылышки острые к пиву Базовый ассортимент Фикс.вес 0,3 Лоток Горячая штучка</v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C74" t="str">
            <v>ЕАЭС N RU Д-RU.РА01.В.97554/24, ЕАЭС N RU Д-RU.РА10.В.35725/23</v>
          </cell>
        </row>
        <row r="75">
          <cell r="A75" t="str">
            <v>SU002563</v>
          </cell>
          <cell r="B75" t="str">
            <v>P004101</v>
          </cell>
          <cell r="C75">
            <v>4301131022</v>
          </cell>
          <cell r="D75">
            <v>4607111034120</v>
          </cell>
          <cell r="F75">
            <v>0.3</v>
          </cell>
          <cell r="G75">
            <v>12</v>
          </cell>
          <cell r="H75">
            <v>3.6</v>
          </cell>
          <cell r="I75">
            <v>4.3036000000000003</v>
          </cell>
          <cell r="J75">
            <v>70</v>
          </cell>
          <cell r="K75" t="str">
            <v>14</v>
          </cell>
          <cell r="L75" t="str">
            <v>Слой, мин. 1</v>
          </cell>
          <cell r="M75" t="str">
            <v>МГ</v>
          </cell>
          <cell r="O75">
            <v>180</v>
          </cell>
          <cell r="P75" t="str">
            <v>Крылья Хрустящие крылышки Базовый ассортимент Фикс.вес 0,3 Лоток Горячая штучка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  <cell r="AC75" t="str">
            <v>ЕАЭС N RU Д-RU.РА09.В.51317/22, ЕАЭС N RU Д-RU.РА10.В.35725/23</v>
          </cell>
        </row>
        <row r="76">
          <cell r="P76" t="str">
            <v>Итого</v>
          </cell>
          <cell r="W76" t="str">
            <v>кор</v>
          </cell>
          <cell r="X76">
            <v>0</v>
          </cell>
          <cell r="Y76">
            <v>0</v>
          </cell>
          <cell r="Z76">
            <v>0</v>
          </cell>
        </row>
        <row r="77">
          <cell r="P77" t="str">
            <v>Итого</v>
          </cell>
          <cell r="W77" t="str">
            <v>кг</v>
          </cell>
          <cell r="X77">
            <v>0</v>
          </cell>
          <cell r="Y77">
            <v>0</v>
          </cell>
        </row>
        <row r="78">
          <cell r="A78" t="str">
            <v>Чебупели</v>
          </cell>
        </row>
        <row r="79">
          <cell r="A79" t="str">
            <v>Снеки</v>
          </cell>
        </row>
        <row r="80">
          <cell r="A80" t="str">
            <v>SU002293</v>
          </cell>
          <cell r="B80" t="str">
            <v>P004113</v>
          </cell>
          <cell r="C80">
            <v>4301135285</v>
          </cell>
          <cell r="D80">
            <v>4607111036407</v>
          </cell>
          <cell r="F80">
            <v>0.3</v>
          </cell>
          <cell r="G80">
            <v>14</v>
          </cell>
          <cell r="H80">
            <v>4.2</v>
          </cell>
          <cell r="I80">
            <v>4.5292000000000003</v>
          </cell>
          <cell r="J80">
            <v>70</v>
          </cell>
          <cell r="K80" t="str">
            <v>14</v>
          </cell>
          <cell r="L80" t="str">
            <v>Слой, мин. 1</v>
          </cell>
          <cell r="M80" t="str">
            <v>МГ</v>
          </cell>
          <cell r="O80">
            <v>180</v>
          </cell>
          <cell r="P80" t="str">
            <v>Чебупели Курочка гриль Базовый ассортимент Фикс.вес 0,3 Пакет Горячая штучка</v>
          </cell>
          <cell r="W80" t="str">
            <v>кор</v>
          </cell>
          <cell r="X80">
            <v>42</v>
          </cell>
          <cell r="Y80">
            <v>42</v>
          </cell>
          <cell r="Z80">
            <v>0.75095999999999996</v>
          </cell>
          <cell r="AC80" t="str">
            <v>ЕАЭС N RU Д-RU.РА01.В.78287/24, ЕАЭС N RU Д-RU.РА01.В.92613/21</v>
          </cell>
        </row>
        <row r="81">
          <cell r="A81" t="str">
            <v>SU002568</v>
          </cell>
          <cell r="B81" t="str">
            <v>P004114</v>
          </cell>
          <cell r="C81">
            <v>4301135286</v>
          </cell>
          <cell r="D81">
            <v>4607111033628</v>
          </cell>
          <cell r="F81">
            <v>0.3</v>
          </cell>
          <cell r="G81">
            <v>12</v>
          </cell>
          <cell r="H81">
            <v>3.6</v>
          </cell>
          <cell r="I81">
            <v>4.3036000000000003</v>
          </cell>
          <cell r="J81">
            <v>70</v>
          </cell>
          <cell r="K81" t="str">
            <v>14</v>
          </cell>
          <cell r="L81" t="str">
            <v>Слой, мин. 1</v>
          </cell>
          <cell r="M81" t="str">
            <v>МГ</v>
          </cell>
          <cell r="O81">
            <v>180</v>
          </cell>
          <cell r="P81" t="str">
            <v>Чебупели острые Базовый ассортимент Фикс.вес 0,3 Лоток Горячая штучка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  <cell r="AC81" t="str">
            <v>ЕАЭС N RU Д-RU.РА02.В.49579/23, ЕАЭС N RU Д-RU.РА05.В.15673/23</v>
          </cell>
        </row>
        <row r="82">
          <cell r="A82" t="str">
            <v>SU003609</v>
          </cell>
          <cell r="B82" t="str">
            <v>P004584</v>
          </cell>
          <cell r="C82">
            <v>4301135565</v>
          </cell>
          <cell r="D82">
            <v>4607111033451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Короб, мин. 1</v>
          </cell>
          <cell r="M82" t="str">
            <v>МГ</v>
          </cell>
          <cell r="O82">
            <v>180</v>
          </cell>
          <cell r="P82" t="str">
            <v>Снеки «Чебупели с ветчиной и сыром» Фикс.вес 0,3 Пакет ТМ «Горячая штучка»</v>
          </cell>
          <cell r="W82" t="str">
            <v>кор</v>
          </cell>
          <cell r="X82">
            <v>0</v>
          </cell>
          <cell r="Y82">
            <v>0</v>
          </cell>
          <cell r="Z82">
            <v>0</v>
          </cell>
          <cell r="AC82" t="str">
            <v>ЕАЭС N RU Д-RU.РА02.В.49579/23</v>
          </cell>
        </row>
        <row r="83">
          <cell r="A83" t="str">
            <v>SU002572</v>
          </cell>
          <cell r="B83" t="str">
            <v>P004130</v>
          </cell>
          <cell r="C83">
            <v>4301135295</v>
          </cell>
          <cell r="D83">
            <v>4607111035141</v>
          </cell>
          <cell r="F83">
            <v>0.3</v>
          </cell>
          <cell r="G83">
            <v>12</v>
          </cell>
          <cell r="H83">
            <v>3.6</v>
          </cell>
          <cell r="I83">
            <v>4.3036000000000003</v>
          </cell>
          <cell r="J83">
            <v>70</v>
          </cell>
          <cell r="K83" t="str">
            <v>14</v>
          </cell>
          <cell r="L83" t="str">
            <v>Слой, мин. 1</v>
          </cell>
          <cell r="M83" t="str">
            <v>МГ</v>
          </cell>
          <cell r="O83">
            <v>180</v>
          </cell>
          <cell r="P83" t="str">
            <v>Чебупели с мясом без свинины Базовый ассортимент Фикс.вес 0,3 Лоток Горячая штучка</v>
          </cell>
          <cell r="W83" t="str">
            <v>кор</v>
          </cell>
          <cell r="X83">
            <v>42</v>
          </cell>
          <cell r="Y83">
            <v>42</v>
          </cell>
          <cell r="Z83">
            <v>0.75095999999999996</v>
          </cell>
          <cell r="AC83" t="str">
            <v>ЕАЭС N RU Д-RU.РА01.В.13713/23</v>
          </cell>
        </row>
        <row r="84">
          <cell r="A84" t="str">
            <v>SU003604</v>
          </cell>
          <cell r="B84" t="str">
            <v>P004605</v>
          </cell>
          <cell r="C84">
            <v>4301135578</v>
          </cell>
          <cell r="D84">
            <v>4607111033444</v>
          </cell>
          <cell r="F84">
            <v>0.3</v>
          </cell>
          <cell r="G84">
            <v>12</v>
          </cell>
          <cell r="H84">
            <v>3.6</v>
          </cell>
          <cell r="I84">
            <v>4.3036000000000003</v>
          </cell>
          <cell r="J84">
            <v>70</v>
          </cell>
          <cell r="K84" t="str">
            <v>14</v>
          </cell>
          <cell r="L84" t="str">
            <v>Короб, мин. 1</v>
          </cell>
          <cell r="M84" t="str">
            <v>МГ</v>
          </cell>
          <cell r="O84">
            <v>180</v>
          </cell>
          <cell r="P84" t="str">
            <v>Снеки «Чебупели сочные с мясом» Фикс.вес 0,3 Пакет ТМ «Горячая штучка»</v>
          </cell>
          <cell r="W84" t="str">
            <v>кор</v>
          </cell>
          <cell r="X84">
            <v>70</v>
          </cell>
          <cell r="Y84">
            <v>70</v>
          </cell>
          <cell r="Z84">
            <v>1.2516</v>
          </cell>
          <cell r="AC84" t="str">
            <v>ЕАЭС N RU Д-RU.РА02.В.49579/23</v>
          </cell>
        </row>
        <row r="85">
          <cell r="A85" t="str">
            <v>SU002571</v>
          </cell>
          <cell r="B85" t="str">
            <v>P004125</v>
          </cell>
          <cell r="C85">
            <v>4301135290</v>
          </cell>
          <cell r="D85">
            <v>4607111035028</v>
          </cell>
          <cell r="F85">
            <v>0.48</v>
          </cell>
          <cell r="G85">
            <v>8</v>
          </cell>
          <cell r="H85">
            <v>3.84</v>
          </cell>
          <cell r="I85">
            <v>4.4488000000000003</v>
          </cell>
          <cell r="J85">
            <v>70</v>
          </cell>
          <cell r="K85" t="str">
            <v>14</v>
          </cell>
          <cell r="L85" t="str">
            <v>Слой, мин. 1</v>
          </cell>
          <cell r="M85" t="str">
            <v>МГ</v>
          </cell>
          <cell r="O85">
            <v>180</v>
          </cell>
          <cell r="P85" t="str">
            <v>Чебупели с мясом Базовый ассортимент Фикс.вес 0,48 Лоток Горячая штучка ХХЛ</v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C85" t="str">
            <v>ЕАЭС N RU Д-RU.РА01.В.13713/23</v>
          </cell>
        </row>
        <row r="86">
          <cell r="P86" t="str">
            <v>Итого</v>
          </cell>
          <cell r="W86" t="str">
            <v>кор</v>
          </cell>
          <cell r="X86">
            <v>154</v>
          </cell>
          <cell r="Y86">
            <v>154</v>
          </cell>
          <cell r="Z86">
            <v>2.75352</v>
          </cell>
        </row>
        <row r="87">
          <cell r="P87" t="str">
            <v>Итого</v>
          </cell>
          <cell r="W87" t="str">
            <v>кг</v>
          </cell>
          <cell r="X87">
            <v>579.6</v>
          </cell>
          <cell r="Y87">
            <v>579.6</v>
          </cell>
        </row>
        <row r="88">
          <cell r="A88" t="str">
            <v>Чебуреки ГШ</v>
          </cell>
        </row>
        <row r="89">
          <cell r="A89" t="str">
            <v>Чебуреки</v>
          </cell>
        </row>
        <row r="90">
          <cell r="A90" t="str">
            <v>SU002573</v>
          </cell>
          <cell r="B90" t="str">
            <v>P004138</v>
          </cell>
          <cell r="C90">
            <v>4301136042</v>
          </cell>
          <cell r="D90">
            <v>4607025784012</v>
          </cell>
          <cell r="F90">
            <v>0.09</v>
          </cell>
          <cell r="G90">
            <v>24</v>
          </cell>
          <cell r="H90">
            <v>2.16</v>
          </cell>
          <cell r="I90">
            <v>2.4912000000000001</v>
          </cell>
          <cell r="J90">
            <v>126</v>
          </cell>
          <cell r="K90" t="str">
            <v>14</v>
          </cell>
          <cell r="L90" t="str">
            <v>Слой, мин. 1</v>
          </cell>
          <cell r="M90" t="str">
            <v>МГ</v>
          </cell>
          <cell r="O90">
            <v>180</v>
          </cell>
          <cell r="P90" t="str">
            <v>Чебуреки с мясом Базовый ассортимент Штучка 0,09 Пленка Горячая штучка</v>
          </cell>
          <cell r="W90" t="str">
            <v>кор</v>
          </cell>
          <cell r="X90">
            <v>28</v>
          </cell>
          <cell r="Y90">
            <v>28</v>
          </cell>
          <cell r="Z90">
            <v>0.26207999999999998</v>
          </cell>
          <cell r="AC90" t="str">
            <v>ЕАЭС N RU Д-RU.РА01.В.13713/23, ЕАЭС N RU Д-RU.РА05.В.14262/23</v>
          </cell>
        </row>
        <row r="91">
          <cell r="A91" t="str">
            <v>SU002558</v>
          </cell>
          <cell r="B91" t="str">
            <v>P004127</v>
          </cell>
          <cell r="C91">
            <v>4301136040</v>
          </cell>
          <cell r="D91">
            <v>4607025784319</v>
          </cell>
          <cell r="F91">
            <v>0.36</v>
          </cell>
          <cell r="G91">
            <v>10</v>
          </cell>
          <cell r="H91">
            <v>3.6</v>
          </cell>
          <cell r="I91">
            <v>4.2439999999999998</v>
          </cell>
          <cell r="J91">
            <v>70</v>
          </cell>
          <cell r="K91" t="str">
            <v>14</v>
          </cell>
          <cell r="L91" t="str">
            <v>Слой, мин. 1</v>
          </cell>
          <cell r="M91" t="str">
            <v>МГ</v>
          </cell>
          <cell r="O91">
            <v>180</v>
          </cell>
          <cell r="P91" t="str">
            <v>Чебуреки со свининой и говядиной Базовый ассортимент Фикс.вес 0,36 Лоток Горячая штучка</v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C91" t="str">
            <v>ЕАЭС N RU Д-RU.РА02.В.49579/23, ЕАЭС N RU Д-RU.РА05.В.15673/23</v>
          </cell>
        </row>
        <row r="92">
          <cell r="A92" t="str">
            <v>SU002570</v>
          </cell>
          <cell r="B92" t="str">
            <v>P004122</v>
          </cell>
          <cell r="C92">
            <v>4301136039</v>
          </cell>
          <cell r="D92">
            <v>4607111035370</v>
          </cell>
          <cell r="F92">
            <v>0.14000000000000001</v>
          </cell>
          <cell r="G92">
            <v>22</v>
          </cell>
          <cell r="H92">
            <v>3.08</v>
          </cell>
          <cell r="I92">
            <v>3.464</v>
          </cell>
          <cell r="J92">
            <v>84</v>
          </cell>
          <cell r="K92" t="str">
            <v>12</v>
          </cell>
          <cell r="L92" t="str">
            <v>Слой, мин. 1</v>
          </cell>
          <cell r="M92" t="str">
            <v>МГ</v>
          </cell>
          <cell r="O92">
            <v>180</v>
          </cell>
          <cell r="P92" t="str">
            <v>Чебуречище Базовый ассортимент Штучка 0,14 Пленка Горячая штучка</v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C92" t="str">
            <v>ЕАЭС N RU Д-RU.РА02.В.33144/23</v>
          </cell>
        </row>
        <row r="93">
          <cell r="P93" t="str">
            <v>Итого</v>
          </cell>
          <cell r="W93" t="str">
            <v>кор</v>
          </cell>
          <cell r="X93">
            <v>28</v>
          </cell>
          <cell r="Y93">
            <v>28</v>
          </cell>
          <cell r="Z93">
            <v>0.26207999999999998</v>
          </cell>
        </row>
        <row r="94">
          <cell r="P94" t="str">
            <v>Итого</v>
          </cell>
          <cell r="W94" t="str">
            <v>кг</v>
          </cell>
          <cell r="X94">
            <v>60.480000000000004</v>
          </cell>
          <cell r="Y94">
            <v>60.480000000000004</v>
          </cell>
        </row>
        <row r="95">
          <cell r="A95" t="str">
            <v>Бульмени ГШ</v>
          </cell>
        </row>
        <row r="96">
          <cell r="A96" t="str">
            <v>Пельмени</v>
          </cell>
        </row>
        <row r="97">
          <cell r="A97" t="str">
            <v>SU002626</v>
          </cell>
          <cell r="B97" t="str">
            <v>P003685</v>
          </cell>
          <cell r="C97">
            <v>4301070975</v>
          </cell>
          <cell r="D97">
            <v>4607111033970</v>
          </cell>
          <cell r="F97">
            <v>0.43</v>
          </cell>
          <cell r="G97">
            <v>16</v>
          </cell>
          <cell r="H97">
            <v>6.88</v>
          </cell>
          <cell r="I97">
            <v>7.1996000000000002</v>
          </cell>
          <cell r="J97">
            <v>84</v>
          </cell>
          <cell r="K97" t="str">
            <v>12</v>
          </cell>
          <cell r="L97" t="str">
            <v>Слой, мин. 1</v>
          </cell>
          <cell r="M97" t="str">
            <v>МГ</v>
          </cell>
          <cell r="O97">
            <v>180</v>
          </cell>
          <cell r="P97" t="str">
            <v>Пельмени «Бульмени с говядиной и свининой» 0,43 Сфера ТМ «Горячая штучка»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  <cell r="AC97" t="str">
            <v>ЕАЭС N RU Д-RU.РА02.В.13673/23</v>
          </cell>
        </row>
        <row r="98">
          <cell r="A98" t="str">
            <v>SU003527</v>
          </cell>
          <cell r="B98" t="str">
            <v>P004474</v>
          </cell>
          <cell r="C98">
            <v>4301071051</v>
          </cell>
          <cell r="D98">
            <v>4607111039262</v>
          </cell>
          <cell r="F98">
            <v>0.4</v>
          </cell>
          <cell r="G98">
            <v>16</v>
          </cell>
          <cell r="H98">
            <v>6.4</v>
          </cell>
          <cell r="I98">
            <v>6.7195999999999998</v>
          </cell>
          <cell r="J98">
            <v>84</v>
          </cell>
          <cell r="K98" t="str">
            <v>12</v>
          </cell>
          <cell r="L98" t="str">
            <v>Слой, мин. 1</v>
          </cell>
          <cell r="M98" t="str">
            <v>МГ</v>
          </cell>
          <cell r="O98">
            <v>180</v>
          </cell>
          <cell r="P98" t="str">
            <v>Пельмени «Бульмени с говядиной и свининой» 0,4 Сфера ТМ «Горячая штучка»</v>
          </cell>
          <cell r="W98" t="str">
            <v>кор</v>
          </cell>
          <cell r="X98">
            <v>0</v>
          </cell>
          <cell r="Y98">
            <v>0</v>
          </cell>
          <cell r="Z98">
            <v>0</v>
          </cell>
          <cell r="AC98" t="str">
            <v>ЕАЭС N RU Д-RU.РА02.В.13673/23</v>
          </cell>
        </row>
        <row r="99">
          <cell r="A99" t="str">
            <v>SU002627</v>
          </cell>
          <cell r="B99" t="str">
            <v>P003686</v>
          </cell>
          <cell r="C99">
            <v>4301070976</v>
          </cell>
          <cell r="D99">
            <v>4607111034144</v>
          </cell>
          <cell r="F99">
            <v>0.9</v>
          </cell>
          <cell r="G99">
            <v>8</v>
          </cell>
          <cell r="H99">
            <v>7.2</v>
          </cell>
          <cell r="I99">
            <v>7.4859999999999998</v>
          </cell>
          <cell r="J99">
            <v>84</v>
          </cell>
          <cell r="K99" t="str">
            <v>12</v>
          </cell>
          <cell r="L99" t="str">
            <v>Палетта, мин. 1</v>
          </cell>
          <cell r="M99" t="str">
            <v>МГ</v>
          </cell>
          <cell r="O99">
            <v>180</v>
          </cell>
          <cell r="P99" t="str">
            <v>Пельмени «Бульмени с говядиной и свининой» 0,9 Сфера ТМ «Горячая штучка»</v>
          </cell>
          <cell r="W99" t="str">
            <v>кор</v>
          </cell>
          <cell r="X99">
            <v>0</v>
          </cell>
          <cell r="Y99">
            <v>0</v>
          </cell>
          <cell r="Z99">
            <v>0</v>
          </cell>
          <cell r="AC99" t="str">
            <v>ЕАЭС N RU Д-RU.РА02.В.13673/23</v>
          </cell>
        </row>
        <row r="100">
          <cell r="A100" t="str">
            <v>SU003460</v>
          </cell>
          <cell r="B100" t="str">
            <v>P004345</v>
          </cell>
          <cell r="C100">
            <v>4301071038</v>
          </cell>
          <cell r="D100">
            <v>4607111039248</v>
          </cell>
          <cell r="F100">
            <v>0.7</v>
          </cell>
          <cell r="G100">
            <v>10</v>
          </cell>
          <cell r="H100">
            <v>7</v>
          </cell>
          <cell r="I100">
            <v>7.3</v>
          </cell>
          <cell r="J100">
            <v>84</v>
          </cell>
          <cell r="K100" t="str">
            <v>12</v>
          </cell>
          <cell r="L100" t="str">
            <v>Палетта, мин. 1</v>
          </cell>
          <cell r="M100" t="str">
            <v>МГ</v>
          </cell>
          <cell r="O100">
            <v>180</v>
          </cell>
          <cell r="P100" t="str">
            <v>Пельмени «Бульмени с говядиной и свининой» 0,7 Сфера ТМ «Горячая штучка»</v>
          </cell>
          <cell r="W100" t="str">
            <v>кор</v>
          </cell>
          <cell r="X100">
            <v>0</v>
          </cell>
          <cell r="Y100">
            <v>0</v>
          </cell>
          <cell r="Z100">
            <v>0</v>
          </cell>
          <cell r="AC100" t="str">
            <v>ЕАЭС N RU Д-RU.РА02.В.13673/23</v>
          </cell>
        </row>
        <row r="101">
          <cell r="A101" t="str">
            <v>SU002622</v>
          </cell>
          <cell r="B101" t="str">
            <v>P003683</v>
          </cell>
          <cell r="C101">
            <v>4301070973</v>
          </cell>
          <cell r="D101">
            <v>4607111033987</v>
          </cell>
          <cell r="F101">
            <v>0.43</v>
          </cell>
          <cell r="G101">
            <v>16</v>
          </cell>
          <cell r="H101">
            <v>6.88</v>
          </cell>
          <cell r="I101">
            <v>7.1996000000000002</v>
          </cell>
          <cell r="J101">
            <v>84</v>
          </cell>
          <cell r="K101" t="str">
            <v>12</v>
          </cell>
          <cell r="L101" t="str">
            <v>Слой, мин. 1</v>
          </cell>
          <cell r="M101" t="str">
            <v>МГ</v>
          </cell>
          <cell r="O101">
            <v>180</v>
          </cell>
          <cell r="P101" t="str">
            <v>Пельмени «Бульмени со сливочным маслом» 0,43 Сфера ТМ «Горячая штучка»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C101" t="str">
            <v>ЕАЭС № RU Д- RU.АБ75.В.00925/19</v>
          </cell>
        </row>
        <row r="102">
          <cell r="A102" t="str">
            <v>SU003528</v>
          </cell>
          <cell r="B102" t="str">
            <v>P004444</v>
          </cell>
          <cell r="C102">
            <v>4301071049</v>
          </cell>
          <cell r="D102">
            <v>4607111039293</v>
          </cell>
          <cell r="F102">
            <v>0.4</v>
          </cell>
          <cell r="G102">
            <v>16</v>
          </cell>
          <cell r="H102">
            <v>6.4</v>
          </cell>
          <cell r="I102">
            <v>6.7195999999999998</v>
          </cell>
          <cell r="J102">
            <v>84</v>
          </cell>
          <cell r="K102" t="str">
            <v>12</v>
          </cell>
          <cell r="L102" t="str">
            <v>Палетта, мин. 1</v>
          </cell>
          <cell r="M102" t="str">
            <v>МГ</v>
          </cell>
          <cell r="O102">
            <v>180</v>
          </cell>
          <cell r="P102" t="str">
            <v>Пельмени «Бульмени со сливочным маслом» 0,4 Сфера ТМ «Горячая штучка»</v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C102" t="str">
            <v>ЕАЭС N RU Д-RU.РА08.В.95149/22</v>
          </cell>
        </row>
        <row r="103">
          <cell r="A103" t="str">
            <v>SU002623</v>
          </cell>
          <cell r="B103" t="str">
            <v>P003684</v>
          </cell>
          <cell r="C103">
            <v>4301070974</v>
          </cell>
          <cell r="D103">
            <v>4607111034151</v>
          </cell>
          <cell r="F103">
            <v>0.9</v>
          </cell>
          <cell r="G103">
            <v>8</v>
          </cell>
          <cell r="H103">
            <v>7.2</v>
          </cell>
          <cell r="I103">
            <v>7.4859999999999998</v>
          </cell>
          <cell r="J103">
            <v>84</v>
          </cell>
          <cell r="K103" t="str">
            <v>12</v>
          </cell>
          <cell r="L103" t="str">
            <v>Палетта, мин. 1</v>
          </cell>
          <cell r="M103" t="str">
            <v>МГ</v>
          </cell>
          <cell r="O103">
            <v>180</v>
          </cell>
          <cell r="P103" t="str">
            <v>Пельмени «Бульмени со сливочным маслом» 0,9 Сфера ТМ «Горячая штучка»</v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  <cell r="AC103" t="str">
            <v>ЕАЭС № RU Д- RU.АБ75.В.00925/19</v>
          </cell>
        </row>
        <row r="104">
          <cell r="A104" t="str">
            <v>SU003459</v>
          </cell>
          <cell r="B104" t="str">
            <v>P004346</v>
          </cell>
          <cell r="C104">
            <v>4301071039</v>
          </cell>
          <cell r="D104">
            <v>4607111039279</v>
          </cell>
          <cell r="F104">
            <v>0.7</v>
          </cell>
          <cell r="G104">
            <v>10</v>
          </cell>
          <cell r="H104">
            <v>7</v>
          </cell>
          <cell r="I104">
            <v>7.3</v>
          </cell>
          <cell r="J104">
            <v>84</v>
          </cell>
          <cell r="K104" t="str">
            <v>12</v>
          </cell>
          <cell r="L104" t="str">
            <v>Палетта, мин. 1</v>
          </cell>
          <cell r="M104" t="str">
            <v>МГ</v>
          </cell>
          <cell r="O104">
            <v>180</v>
          </cell>
          <cell r="P104" t="str">
            <v>Пельмени «Бульмени со сливочным маслом» 0,7 Сфера ТМ «Горячая штучка»</v>
          </cell>
          <cell r="W104" t="str">
            <v>кор</v>
          </cell>
          <cell r="X104">
            <v>0</v>
          </cell>
          <cell r="Y104">
            <v>0</v>
          </cell>
          <cell r="Z104">
            <v>0</v>
          </cell>
          <cell r="AC104" t="str">
            <v>ЕАЭС N RU Д-RU.РА02.В.13673/23</v>
          </cell>
        </row>
        <row r="105">
          <cell r="P105" t="str">
            <v>Итого</v>
          </cell>
          <cell r="W105" t="str">
            <v>кор</v>
          </cell>
          <cell r="X105">
            <v>0</v>
          </cell>
          <cell r="Y105">
            <v>0</v>
          </cell>
          <cell r="Z105">
            <v>0</v>
          </cell>
        </row>
        <row r="106">
          <cell r="P106" t="str">
            <v>Итого</v>
          </cell>
          <cell r="W106" t="str">
            <v>кг</v>
          </cell>
          <cell r="X106">
            <v>0</v>
          </cell>
          <cell r="Y106">
            <v>0</v>
          </cell>
        </row>
        <row r="107">
          <cell r="A107" t="str">
            <v>Чебупицца</v>
          </cell>
        </row>
        <row r="108">
          <cell r="A108" t="str">
            <v>Снеки</v>
          </cell>
        </row>
        <row r="109">
          <cell r="A109" t="str">
            <v>SU003578</v>
          </cell>
          <cell r="B109" t="str">
            <v>P004484</v>
          </cell>
          <cell r="C109">
            <v>4301135533</v>
          </cell>
          <cell r="D109">
            <v>4607111034014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Снеки «Чебупицца курочка По-итальянски» Фикс.вес 0,25 Пакет ТМ «Горячая штучка»</v>
          </cell>
          <cell r="W109" t="str">
            <v>кор</v>
          </cell>
          <cell r="X109">
            <v>42</v>
          </cell>
          <cell r="Y109">
            <v>42</v>
          </cell>
          <cell r="Z109">
            <v>0.75095999999999996</v>
          </cell>
          <cell r="AC109" t="str">
            <v>ЕАЭС N RU Д-RU.РА10.В.33475/23</v>
          </cell>
        </row>
        <row r="110">
          <cell r="A110" t="str">
            <v>SU003580</v>
          </cell>
          <cell r="B110" t="str">
            <v>P004486</v>
          </cell>
          <cell r="C110">
            <v>4301135532</v>
          </cell>
          <cell r="D110">
            <v>4607111033994</v>
          </cell>
          <cell r="F110">
            <v>0.25</v>
          </cell>
          <cell r="G110">
            <v>12</v>
          </cell>
          <cell r="H110">
            <v>3</v>
          </cell>
          <cell r="I110">
            <v>3.7035999999999998</v>
          </cell>
          <cell r="J110">
            <v>70</v>
          </cell>
          <cell r="K110" t="str">
            <v>14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Снеки «Чебупицца Пепперони» Фикс.вес 0,25 Пакет ТМ «Горячая штучка»</v>
          </cell>
          <cell r="W110" t="str">
            <v>кор</v>
          </cell>
          <cell r="X110">
            <v>42</v>
          </cell>
          <cell r="Y110">
            <v>42</v>
          </cell>
          <cell r="Z110">
            <v>0.75095999999999996</v>
          </cell>
          <cell r="AC110" t="str">
            <v>ЕАЭС N RU Д-RU.РА02.В.49579/23</v>
          </cell>
        </row>
        <row r="111">
          <cell r="P111" t="str">
            <v>Итого</v>
          </cell>
          <cell r="W111" t="str">
            <v>кор</v>
          </cell>
          <cell r="X111">
            <v>84</v>
          </cell>
          <cell r="Y111">
            <v>84</v>
          </cell>
          <cell r="Z111">
            <v>1.5019199999999999</v>
          </cell>
        </row>
        <row r="112">
          <cell r="P112" t="str">
            <v>Итого</v>
          </cell>
          <cell r="W112" t="str">
            <v>кг</v>
          </cell>
          <cell r="X112">
            <v>252</v>
          </cell>
          <cell r="Y112">
            <v>252</v>
          </cell>
        </row>
        <row r="113">
          <cell r="A113" t="str">
            <v>Хотстеры</v>
          </cell>
        </row>
        <row r="114">
          <cell r="A114" t="str">
            <v>Снеки</v>
          </cell>
        </row>
        <row r="115">
          <cell r="A115" t="str">
            <v>SU003384</v>
          </cell>
          <cell r="B115" t="str">
            <v>P004205</v>
          </cell>
          <cell r="C115">
            <v>4301135311</v>
          </cell>
          <cell r="D115">
            <v>4607111039095</v>
          </cell>
          <cell r="F115">
            <v>0.25</v>
          </cell>
          <cell r="G115">
            <v>12</v>
          </cell>
          <cell r="H115">
            <v>3</v>
          </cell>
          <cell r="I115">
            <v>3.7480000000000002</v>
          </cell>
          <cell r="J115">
            <v>70</v>
          </cell>
          <cell r="K115" t="str">
            <v>14</v>
          </cell>
          <cell r="L115" t="str">
            <v>Слой, мин. 1</v>
          </cell>
          <cell r="M115" t="str">
            <v>МГ</v>
          </cell>
          <cell r="O115">
            <v>180</v>
          </cell>
          <cell r="P115" t="str">
            <v>Снеки «Хотстеры с сыром» ф/в 0,25 ТМ «Горячая штучка»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C115" t="str">
            <v>ЕАЭС N RU Д-RU.РА02.В.13267/24</v>
          </cell>
        </row>
        <row r="116">
          <cell r="A116" t="str">
            <v>SU003347</v>
          </cell>
          <cell r="B116" t="str">
            <v>P004144</v>
          </cell>
          <cell r="C116">
            <v>4301135300</v>
          </cell>
          <cell r="D116">
            <v>4607111039101</v>
          </cell>
          <cell r="F116">
            <v>0.45</v>
          </cell>
          <cell r="G116">
            <v>8</v>
          </cell>
          <cell r="H116">
            <v>3.6</v>
          </cell>
          <cell r="I116">
            <v>4.26</v>
          </cell>
          <cell r="J116">
            <v>70</v>
          </cell>
          <cell r="K116" t="str">
            <v>14</v>
          </cell>
          <cell r="L116" t="str">
            <v>Короб, мин. 1</v>
          </cell>
          <cell r="M116" t="str">
            <v>МГ</v>
          </cell>
          <cell r="O116">
            <v>180</v>
          </cell>
          <cell r="P116" t="str">
            <v>Снеки «Хотстеры с сыром» ф/в 0,45 лоток ТМ «Горячая штучка»</v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  <cell r="AC116" t="str">
            <v>ЕАЭС N RU Д-RU.РА02.В.13267/24</v>
          </cell>
        </row>
        <row r="117">
          <cell r="A117" t="str">
            <v>SU002565</v>
          </cell>
          <cell r="B117" t="str">
            <v>P004110</v>
          </cell>
          <cell r="C117">
            <v>4301135282</v>
          </cell>
          <cell r="D117">
            <v>4607111034199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Палетта, мин. 1</v>
          </cell>
          <cell r="M117" t="str">
            <v>МГ</v>
          </cell>
          <cell r="O117">
            <v>180</v>
          </cell>
          <cell r="P117" t="str">
            <v>Хотстеры Хотстеры Фикс.вес 0,25 Лоток Горячая штучка</v>
          </cell>
          <cell r="W117" t="str">
            <v>кор</v>
          </cell>
          <cell r="X117">
            <v>0</v>
          </cell>
          <cell r="Y117">
            <v>0</v>
          </cell>
          <cell r="Z117">
            <v>0</v>
          </cell>
          <cell r="AC117" t="str">
            <v>ЕАЭС N RU Д-RU.РА05.В.14086/23</v>
          </cell>
        </row>
        <row r="118">
          <cell r="P118" t="str">
            <v>Итого</v>
          </cell>
          <cell r="W118" t="str">
            <v>кор</v>
          </cell>
          <cell r="X118">
            <v>0</v>
          </cell>
          <cell r="Y118">
            <v>0</v>
          </cell>
          <cell r="Z118">
            <v>0</v>
          </cell>
        </row>
        <row r="119">
          <cell r="P119" t="str">
            <v>Итого</v>
          </cell>
          <cell r="W119" t="str">
            <v>кг</v>
          </cell>
          <cell r="X119">
            <v>0</v>
          </cell>
          <cell r="Y119">
            <v>0</v>
          </cell>
        </row>
        <row r="120">
          <cell r="A120" t="str">
            <v>Круггетсы</v>
          </cell>
        </row>
        <row r="121">
          <cell r="A121" t="str">
            <v>Снеки</v>
          </cell>
        </row>
        <row r="122">
          <cell r="A122" t="str">
            <v>SU002890</v>
          </cell>
          <cell r="B122" t="str">
            <v>P003311</v>
          </cell>
          <cell r="C122">
            <v>4301135178</v>
          </cell>
          <cell r="D122">
            <v>4607111034816</v>
          </cell>
          <cell r="F122">
            <v>0.25</v>
          </cell>
          <cell r="G122">
            <v>6</v>
          </cell>
          <cell r="H122">
            <v>1.5</v>
          </cell>
          <cell r="I122">
            <v>1.9218</v>
          </cell>
          <cell r="J122">
            <v>140</v>
          </cell>
          <cell r="K122" t="str">
            <v>14</v>
          </cell>
          <cell r="L122" t="str">
            <v>Короб, мин. 1</v>
          </cell>
          <cell r="M122" t="str">
            <v>МГ</v>
          </cell>
          <cell r="O122">
            <v>180</v>
          </cell>
          <cell r="P122" t="str">
            <v>«Круггетсы с соусом Барбекю» Фикс.вес 0,25 Лоток ТМ «Горячая штучка»</v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  <cell r="AC122" t="str">
            <v>ЕАЭС N RU Д-RU.РА05.В.14086/23</v>
          </cell>
        </row>
        <row r="123">
          <cell r="A123" t="str">
            <v>SU000194</v>
          </cell>
          <cell r="B123" t="str">
            <v>P004095</v>
          </cell>
          <cell r="C123">
            <v>4301135275</v>
          </cell>
          <cell r="D123">
            <v>4607111034380</v>
          </cell>
          <cell r="F123">
            <v>0.25</v>
          </cell>
          <cell r="G123">
            <v>12</v>
          </cell>
          <cell r="H123">
            <v>3</v>
          </cell>
          <cell r="I123">
            <v>3.28</v>
          </cell>
          <cell r="J123">
            <v>70</v>
          </cell>
          <cell r="K123" t="str">
            <v>14</v>
          </cell>
          <cell r="L123" t="str">
            <v>Слой, мин. 1</v>
          </cell>
          <cell r="M123" t="str">
            <v>МГ</v>
          </cell>
          <cell r="O123">
            <v>180</v>
          </cell>
          <cell r="P123" t="str">
            <v>«Круггетсы с сырным соусом» Фикс.вес 0,25 ф/п ТМ «Горячая штучка»</v>
          </cell>
          <cell r="W123" t="str">
            <v>кор</v>
          </cell>
          <cell r="X123">
            <v>42</v>
          </cell>
          <cell r="Y123">
            <v>42</v>
          </cell>
          <cell r="Z123">
            <v>0.75095999999999996</v>
          </cell>
          <cell r="AC123" t="str">
            <v>ЕАЭС N RU Д-RU.РА09.В.48842/23, ЕАЭС N RU Д-RU.РА10.В.33475/23</v>
          </cell>
        </row>
        <row r="124">
          <cell r="A124" t="str">
            <v>SU000195</v>
          </cell>
          <cell r="B124" t="str">
            <v>P004097</v>
          </cell>
          <cell r="C124">
            <v>4301135277</v>
          </cell>
          <cell r="D124">
            <v>4607111034397</v>
          </cell>
          <cell r="F124">
            <v>0.25</v>
          </cell>
          <cell r="G124">
            <v>12</v>
          </cell>
          <cell r="H124">
            <v>3</v>
          </cell>
          <cell r="I124">
            <v>3.28</v>
          </cell>
          <cell r="J124">
            <v>70</v>
          </cell>
          <cell r="K124" t="str">
            <v>14</v>
          </cell>
          <cell r="L124" t="str">
            <v>Слой, мин. 1</v>
          </cell>
          <cell r="M124" t="str">
            <v>МГ</v>
          </cell>
          <cell r="O124">
            <v>180</v>
          </cell>
          <cell r="P124" t="str">
            <v>Снеки «Круггетсы Сочные» Фикс.вес 0,25 ф/п ТМ «Горячая штучка»</v>
          </cell>
          <cell r="W124" t="str">
            <v>кор</v>
          </cell>
          <cell r="X124">
            <v>28</v>
          </cell>
          <cell r="Y124">
            <v>28</v>
          </cell>
          <cell r="Z124">
            <v>0.50063999999999997</v>
          </cell>
          <cell r="AC124" t="str">
            <v>ЕАЭС N RU Д-RU.РА10.В.33475/23</v>
          </cell>
        </row>
        <row r="125">
          <cell r="P125" t="str">
            <v>Итого</v>
          </cell>
          <cell r="W125" t="str">
            <v>кор</v>
          </cell>
          <cell r="X125">
            <v>70</v>
          </cell>
          <cell r="Y125">
            <v>70</v>
          </cell>
          <cell r="Z125">
            <v>1.2515999999999998</v>
          </cell>
        </row>
        <row r="126">
          <cell r="P126" t="str">
            <v>Итого</v>
          </cell>
          <cell r="W126" t="str">
            <v>кг</v>
          </cell>
          <cell r="X126">
            <v>210</v>
          </cell>
          <cell r="Y126">
            <v>210</v>
          </cell>
        </row>
        <row r="127">
          <cell r="A127" t="str">
            <v>Пекерсы</v>
          </cell>
        </row>
        <row r="128">
          <cell r="A128" t="str">
            <v>Снеки</v>
          </cell>
        </row>
        <row r="129">
          <cell r="A129" t="str">
            <v>SU002669</v>
          </cell>
          <cell r="B129" t="str">
            <v>P004107</v>
          </cell>
          <cell r="C129">
            <v>4301135279</v>
          </cell>
          <cell r="D129">
            <v>4607111035806</v>
          </cell>
          <cell r="F129">
            <v>0.25</v>
          </cell>
          <cell r="G129">
            <v>12</v>
          </cell>
          <cell r="H129">
            <v>3</v>
          </cell>
          <cell r="I129">
            <v>3.7035999999999998</v>
          </cell>
          <cell r="J129">
            <v>70</v>
          </cell>
          <cell r="K129" t="str">
            <v>14</v>
          </cell>
          <cell r="L129" t="str">
            <v>Слой, мин. 1</v>
          </cell>
          <cell r="M129" t="str">
            <v>МГ</v>
          </cell>
          <cell r="O129">
            <v>180</v>
          </cell>
          <cell r="P129" t="str">
            <v>Снеки Пекерсы с индейкой в сливочном соусе Пекерсы Фикс.вес 0,25 Лоток Горячая штучка НД</v>
          </cell>
          <cell r="W129" t="str">
            <v>кор</v>
          </cell>
          <cell r="X129">
            <v>14</v>
          </cell>
          <cell r="Y129">
            <v>14</v>
          </cell>
          <cell r="Z129">
            <v>0.25031999999999999</v>
          </cell>
          <cell r="AC129" t="str">
            <v>ЕАЭС N RU Д-RU.РА09.В.53487/22</v>
          </cell>
        </row>
        <row r="130">
          <cell r="P130" t="str">
            <v>Итого</v>
          </cell>
          <cell r="W130" t="str">
            <v>кор</v>
          </cell>
          <cell r="X130">
            <v>14</v>
          </cell>
          <cell r="Y130">
            <v>14</v>
          </cell>
          <cell r="Z130">
            <v>0.25031999999999999</v>
          </cell>
        </row>
        <row r="131">
          <cell r="P131" t="str">
            <v>Итого</v>
          </cell>
          <cell r="W131" t="str">
            <v>кг</v>
          </cell>
          <cell r="X131">
            <v>42</v>
          </cell>
          <cell r="Y131">
            <v>42</v>
          </cell>
        </row>
        <row r="132">
          <cell r="A132" t="str">
            <v>Супермени</v>
          </cell>
        </row>
        <row r="133">
          <cell r="A133" t="str">
            <v>Пельмени ПГП</v>
          </cell>
        </row>
        <row r="134">
          <cell r="A134" t="str">
            <v>SU002176</v>
          </cell>
          <cell r="B134" t="str">
            <v>P004522</v>
          </cell>
          <cell r="C134">
            <v>4301071054</v>
          </cell>
          <cell r="D134">
            <v>4607111035639</v>
          </cell>
          <cell r="F134">
            <v>0.2</v>
          </cell>
          <cell r="G134">
            <v>8</v>
          </cell>
          <cell r="H134">
            <v>1.6</v>
          </cell>
          <cell r="I134">
            <v>2.12</v>
          </cell>
          <cell r="J134">
            <v>72</v>
          </cell>
          <cell r="K134" t="str">
            <v>6</v>
          </cell>
          <cell r="L134" t="str">
            <v>Слой, мин. 1</v>
          </cell>
          <cell r="M134" t="str">
            <v>МГ</v>
          </cell>
          <cell r="O134">
            <v>180</v>
          </cell>
          <cell r="P134" t="str">
            <v>Пельмени ПГП «Супермени с мясом» 0,2 Сфера ТМ «Горячая штучка»</v>
          </cell>
          <cell r="W134" t="str">
            <v>кор</v>
          </cell>
          <cell r="X134">
            <v>18</v>
          </cell>
          <cell r="Y134">
            <v>18</v>
          </cell>
          <cell r="Z134">
            <v>0.20826</v>
          </cell>
          <cell r="AC134" t="str">
            <v>ЕАЭС N RU Д-RU.РА02.В.69059/24</v>
          </cell>
        </row>
        <row r="135">
          <cell r="A135" t="str">
            <v>SU002177</v>
          </cell>
          <cell r="B135" t="str">
            <v>P004523</v>
          </cell>
          <cell r="C135">
            <v>4301135540</v>
          </cell>
          <cell r="D135">
            <v>4607111035646</v>
          </cell>
          <cell r="F135">
            <v>0.2</v>
          </cell>
          <cell r="G135">
            <v>8</v>
          </cell>
          <cell r="H135">
            <v>1.6</v>
          </cell>
          <cell r="I135">
            <v>2.12</v>
          </cell>
          <cell r="J135">
            <v>72</v>
          </cell>
          <cell r="K135" t="str">
            <v>6</v>
          </cell>
          <cell r="L135" t="str">
            <v>Слой, мин. 1</v>
          </cell>
          <cell r="M135" t="str">
            <v>МГ</v>
          </cell>
          <cell r="O135">
            <v>180</v>
          </cell>
          <cell r="P135" t="str">
            <v>Пельмени ПГП «Супермени со сливочным маслом» 0,2 Сфера ТМ «Горячая штучка»</v>
          </cell>
          <cell r="W135" t="str">
            <v>кор</v>
          </cell>
          <cell r="X135">
            <v>12</v>
          </cell>
          <cell r="Y135">
            <v>12</v>
          </cell>
          <cell r="Z135">
            <v>0.13884000000000002</v>
          </cell>
          <cell r="AC135" t="str">
            <v>ЕАЭС N RU Д-RU.РА02.В.69059/24</v>
          </cell>
        </row>
        <row r="136">
          <cell r="P136" t="str">
            <v>Итого</v>
          </cell>
          <cell r="W136" t="str">
            <v>кор</v>
          </cell>
          <cell r="X136">
            <v>30</v>
          </cell>
          <cell r="Y136">
            <v>30</v>
          </cell>
          <cell r="Z136">
            <v>0.34710000000000002</v>
          </cell>
        </row>
        <row r="137">
          <cell r="P137" t="str">
            <v>Итого</v>
          </cell>
          <cell r="W137" t="str">
            <v>кг</v>
          </cell>
          <cell r="X137">
            <v>48</v>
          </cell>
          <cell r="Y137">
            <v>48</v>
          </cell>
        </row>
        <row r="138">
          <cell r="A138" t="str">
            <v>Чебуманы</v>
          </cell>
        </row>
        <row r="139">
          <cell r="A139" t="str">
            <v>Снеки</v>
          </cell>
        </row>
        <row r="140">
          <cell r="A140" t="str">
            <v>SU002668</v>
          </cell>
          <cell r="B140" t="str">
            <v>P004109</v>
          </cell>
          <cell r="C140">
            <v>4301135281</v>
          </cell>
          <cell r="D140">
            <v>4607111036568</v>
          </cell>
          <cell r="F140">
            <v>0.28000000000000003</v>
          </cell>
          <cell r="G140">
            <v>6</v>
          </cell>
          <cell r="H140">
            <v>1.68</v>
          </cell>
          <cell r="I140">
            <v>2.1017999999999999</v>
          </cell>
          <cell r="J140">
            <v>140</v>
          </cell>
          <cell r="K140" t="str">
            <v>14</v>
          </cell>
          <cell r="L140" t="str">
            <v>Короб, мин. 1</v>
          </cell>
          <cell r="M140" t="str">
            <v>МГ</v>
          </cell>
          <cell r="O140">
            <v>180</v>
          </cell>
          <cell r="P140" t="str">
            <v>Снеки Чебуманы с говядиной Чебуманы Фикс.вес 0,28 лоток Горячая штучка</v>
          </cell>
          <cell r="W140" t="str">
            <v>кор</v>
          </cell>
          <cell r="X140">
            <v>0</v>
          </cell>
          <cell r="Y140">
            <v>0</v>
          </cell>
          <cell r="Z140">
            <v>0</v>
          </cell>
          <cell r="AC140" t="str">
            <v>ЕАЭС N RU Д-RU.РА10.В.56532/23</v>
          </cell>
        </row>
        <row r="141">
          <cell r="P141" t="str">
            <v>Итого</v>
          </cell>
          <cell r="W141" t="str">
            <v>кор</v>
          </cell>
          <cell r="X141">
            <v>0</v>
          </cell>
          <cell r="Y141">
            <v>0</v>
          </cell>
          <cell r="Z141">
            <v>0</v>
          </cell>
        </row>
        <row r="142">
          <cell r="P142" t="str">
            <v>Итого</v>
          </cell>
          <cell r="W142" t="str">
            <v>кг</v>
          </cell>
          <cell r="X142">
            <v>0</v>
          </cell>
          <cell r="Y142">
            <v>0</v>
          </cell>
        </row>
        <row r="143">
          <cell r="A143" t="str">
            <v>No Name</v>
          </cell>
        </row>
        <row r="144">
          <cell r="A144" t="str">
            <v>Зареченские продукты</v>
          </cell>
        </row>
        <row r="145">
          <cell r="A145" t="str">
            <v>Снеки</v>
          </cell>
        </row>
        <row r="146">
          <cell r="A146" t="str">
            <v>SU003415</v>
          </cell>
          <cell r="B146" t="str">
            <v>P004235</v>
          </cell>
          <cell r="C146">
            <v>4301135317</v>
          </cell>
          <cell r="D146">
            <v>4607111039057</v>
          </cell>
          <cell r="F146">
            <v>1.8</v>
          </cell>
          <cell r="G146">
            <v>1</v>
          </cell>
          <cell r="H146">
            <v>1.8</v>
          </cell>
          <cell r="I146">
            <v>1.9</v>
          </cell>
          <cell r="J146">
            <v>234</v>
          </cell>
          <cell r="K146" t="str">
            <v>18</v>
          </cell>
          <cell r="L146" t="str">
            <v>Короб, мин. 1</v>
          </cell>
          <cell r="M146" t="str">
            <v>МГ</v>
          </cell>
          <cell r="O146">
            <v>180</v>
          </cell>
          <cell r="P146" t="str">
            <v>Снеки «Сосисоны в темпуре» Весовой ТМ «No Name» 1,8</v>
          </cell>
          <cell r="W146" t="str">
            <v>кор</v>
          </cell>
          <cell r="X146">
            <v>0</v>
          </cell>
          <cell r="Y146">
            <v>0</v>
          </cell>
          <cell r="Z146">
            <v>0</v>
          </cell>
          <cell r="AC146" t="str">
            <v>ЕАЭС N RU Д-RU.РА02.В.13267/24</v>
          </cell>
        </row>
        <row r="147">
          <cell r="P147" t="str">
            <v>Итого</v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</row>
        <row r="148">
          <cell r="P148" t="str">
            <v>Итого</v>
          </cell>
          <cell r="W148" t="str">
            <v>кг</v>
          </cell>
          <cell r="X148">
            <v>0</v>
          </cell>
          <cell r="Y148">
            <v>0</v>
          </cell>
        </row>
        <row r="149">
          <cell r="A149" t="str">
            <v>No Name ЗПФ</v>
          </cell>
        </row>
        <row r="150">
          <cell r="A150" t="str">
            <v>Пельмени</v>
          </cell>
        </row>
        <row r="151">
          <cell r="A151" t="str">
            <v>SU002396</v>
          </cell>
          <cell r="B151" t="str">
            <v>P004620</v>
          </cell>
          <cell r="C151">
            <v>4301071062</v>
          </cell>
          <cell r="D151">
            <v>4607111036384</v>
          </cell>
          <cell r="F151">
            <v>5</v>
          </cell>
          <cell r="G151">
            <v>1</v>
          </cell>
          <cell r="H151">
            <v>5</v>
          </cell>
          <cell r="I151">
            <v>5.2106000000000003</v>
          </cell>
          <cell r="J151">
            <v>144</v>
          </cell>
          <cell r="K151" t="str">
            <v>12</v>
          </cell>
          <cell r="L151" t="str">
            <v>Короб, мин. 1</v>
          </cell>
          <cell r="M151" t="str">
            <v>МГ</v>
          </cell>
          <cell r="O151">
            <v>180</v>
          </cell>
          <cell r="P151" t="str">
            <v>Пельмени «Зареченские» Весовые Сфера ТМ «No name» 5 кг</v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  <cell r="AC151" t="str">
            <v>ЕАЭС N RU Д-RU.РА05.В.15328/24</v>
          </cell>
        </row>
        <row r="152">
          <cell r="A152" t="str">
            <v>SU002314</v>
          </cell>
          <cell r="B152" t="str">
            <v>P004568</v>
          </cell>
          <cell r="C152">
            <v>4301071056</v>
          </cell>
          <cell r="D152">
            <v>4640242180250</v>
          </cell>
          <cell r="F152">
            <v>5</v>
          </cell>
          <cell r="G152">
            <v>1</v>
          </cell>
          <cell r="H152">
            <v>5</v>
          </cell>
          <cell r="I152">
            <v>5.2131999999999996</v>
          </cell>
          <cell r="J152">
            <v>144</v>
          </cell>
          <cell r="K152" t="str">
            <v>12</v>
          </cell>
          <cell r="L152" t="str">
            <v>Короб, мин. 1</v>
          </cell>
          <cell r="M152" t="str">
            <v>МГ</v>
          </cell>
          <cell r="O152">
            <v>180</v>
          </cell>
          <cell r="P152" t="str">
            <v>Пельмени «Хинкали Классические» Весовые ТМ «Зареченские» 5 кг</v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  <cell r="AC152" t="str">
            <v>ЕАЭС N RU Д-RU.РА08.80803/23</v>
          </cell>
        </row>
        <row r="153">
          <cell r="A153" t="str">
            <v>SU000197</v>
          </cell>
          <cell r="B153" t="str">
            <v>P004472</v>
          </cell>
          <cell r="C153">
            <v>4301071050</v>
          </cell>
          <cell r="D153">
            <v>4607111036216</v>
          </cell>
          <cell r="F153">
            <v>5</v>
          </cell>
          <cell r="G153">
            <v>1</v>
          </cell>
          <cell r="H153">
            <v>5</v>
          </cell>
          <cell r="I153">
            <v>5.2131999999999996</v>
          </cell>
          <cell r="J153">
            <v>144</v>
          </cell>
          <cell r="K153" t="str">
            <v>12</v>
          </cell>
          <cell r="L153" t="str">
            <v>Палетта, мин. 1</v>
          </cell>
          <cell r="M153" t="str">
            <v>МГ</v>
          </cell>
          <cell r="O153">
            <v>180</v>
          </cell>
          <cell r="P153" t="str">
            <v>Пельмени «Пуговки с говядиной и свининой» Весовые Сфера ТМ «No Name» 5 кг</v>
          </cell>
          <cell r="W153" t="str">
            <v>кор</v>
          </cell>
          <cell r="X153">
            <v>96</v>
          </cell>
          <cell r="Y153">
            <v>96</v>
          </cell>
          <cell r="Z153">
            <v>0.83135999999999988</v>
          </cell>
          <cell r="AC153" t="str">
            <v>ЕАЭС N RU Д-RU.РА08.В.65691/23</v>
          </cell>
        </row>
        <row r="154">
          <cell r="A154" t="str">
            <v>SU002335</v>
          </cell>
          <cell r="B154" t="str">
            <v>P004619</v>
          </cell>
          <cell r="C154">
            <v>4301071061</v>
          </cell>
          <cell r="D154">
            <v>4607111036278</v>
          </cell>
          <cell r="F154">
            <v>5</v>
          </cell>
          <cell r="G154">
            <v>1</v>
          </cell>
          <cell r="H154">
            <v>5</v>
          </cell>
          <cell r="I154">
            <v>5.2405999999999997</v>
          </cell>
          <cell r="J154">
            <v>84</v>
          </cell>
          <cell r="K154" t="str">
            <v>12</v>
          </cell>
          <cell r="L154" t="str">
            <v>Короб, мин. 1</v>
          </cell>
          <cell r="M154" t="str">
            <v>МГ</v>
          </cell>
          <cell r="O154">
            <v>180</v>
          </cell>
          <cell r="P154" t="str">
            <v>Пельмени «Умелый повар» Весовые Равиоли ТМ «No name» 5 кг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  <cell r="AC154" t="str">
            <v>ЕАЭС N RU Д-RU.РА05.В.15378/24</v>
          </cell>
        </row>
        <row r="155">
          <cell r="P155" t="str">
            <v>Итого</v>
          </cell>
          <cell r="W155" t="str">
            <v>кор</v>
          </cell>
          <cell r="X155">
            <v>96</v>
          </cell>
          <cell r="Y155">
            <v>96</v>
          </cell>
          <cell r="Z155">
            <v>0.83135999999999988</v>
          </cell>
        </row>
        <row r="156">
          <cell r="P156" t="str">
            <v>Итого</v>
          </cell>
          <cell r="W156" t="str">
            <v>кг</v>
          </cell>
          <cell r="X156">
            <v>480</v>
          </cell>
          <cell r="Y156">
            <v>480</v>
          </cell>
        </row>
        <row r="157">
          <cell r="A157" t="str">
            <v>Вареники</v>
          </cell>
        </row>
        <row r="158">
          <cell r="A158" t="str">
            <v>SU002532</v>
          </cell>
          <cell r="B158" t="str">
            <v>P002958</v>
          </cell>
          <cell r="C158">
            <v>4301080153</v>
          </cell>
          <cell r="D158">
            <v>4607111036827</v>
          </cell>
          <cell r="F158">
            <v>1</v>
          </cell>
          <cell r="G158">
            <v>5</v>
          </cell>
          <cell r="H158">
            <v>5</v>
          </cell>
          <cell r="I158">
            <v>5.2</v>
          </cell>
          <cell r="J158">
            <v>144</v>
          </cell>
          <cell r="K158" t="str">
            <v>12</v>
          </cell>
          <cell r="L158" t="str">
            <v>Короб, мин. 1</v>
          </cell>
          <cell r="M158" t="str">
            <v>МГ</v>
          </cell>
          <cell r="O158">
            <v>90</v>
          </cell>
          <cell r="P158" t="str">
            <v>Вареники Благолепные с картофелем и грибами No name Весовые Классическая форма No name 5 кг</v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  <cell r="AC158" t="str">
            <v>ЕАЭС N RU Д-RU.РА01.В.17205/22</v>
          </cell>
        </row>
        <row r="159">
          <cell r="A159" t="str">
            <v>SU002483</v>
          </cell>
          <cell r="B159" t="str">
            <v>P002961</v>
          </cell>
          <cell r="C159">
            <v>4301080154</v>
          </cell>
          <cell r="D159">
            <v>4607111036834</v>
          </cell>
          <cell r="F159">
            <v>1</v>
          </cell>
          <cell r="G159">
            <v>5</v>
          </cell>
          <cell r="H159">
            <v>5</v>
          </cell>
          <cell r="I159">
            <v>5.2530000000000001</v>
          </cell>
          <cell r="J159">
            <v>144</v>
          </cell>
          <cell r="K159" t="str">
            <v>12</v>
          </cell>
          <cell r="L159" t="str">
            <v>Короб, мин. 1</v>
          </cell>
          <cell r="M159" t="str">
            <v>МГ</v>
          </cell>
          <cell r="O159">
            <v>90</v>
          </cell>
          <cell r="P159" t="str">
            <v>Вареники с картофелем и луком No name Весовые Классическая форма No name 5 кг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  <cell r="AC159" t="str">
            <v>ЕАЭС N RU Д-RU.РА01.В.17205/22</v>
          </cell>
        </row>
        <row r="160">
          <cell r="P160" t="str">
            <v>Итого</v>
          </cell>
          <cell r="W160" t="str">
            <v>кор</v>
          </cell>
          <cell r="X160">
            <v>0</v>
          </cell>
          <cell r="Y160">
            <v>0</v>
          </cell>
          <cell r="Z160">
            <v>0</v>
          </cell>
        </row>
        <row r="161">
          <cell r="P161" t="str">
            <v>Итого</v>
          </cell>
          <cell r="W161" t="str">
            <v>кг</v>
          </cell>
          <cell r="X161">
            <v>0</v>
          </cell>
          <cell r="Y161">
            <v>0</v>
          </cell>
        </row>
        <row r="162">
          <cell r="A162" t="str">
            <v>Вязанка</v>
          </cell>
        </row>
        <row r="163">
          <cell r="A163" t="str">
            <v>Сливушка</v>
          </cell>
        </row>
        <row r="164">
          <cell r="A164" t="str">
            <v>Наггетсы</v>
          </cell>
        </row>
        <row r="165">
          <cell r="A165" t="str">
            <v>SU002516</v>
          </cell>
          <cell r="B165" t="str">
            <v>P004152</v>
          </cell>
          <cell r="C165">
            <v>4301132097</v>
          </cell>
          <cell r="D165">
            <v>4607111035721</v>
          </cell>
          <cell r="F165">
            <v>0.25</v>
          </cell>
          <cell r="G165">
            <v>12</v>
          </cell>
          <cell r="H165">
            <v>3</v>
          </cell>
          <cell r="I165">
            <v>3.3879999999999999</v>
          </cell>
          <cell r="J165">
            <v>70</v>
          </cell>
          <cell r="K165" t="str">
            <v>14</v>
          </cell>
          <cell r="L165" t="str">
            <v>Палетта, мин. 1</v>
          </cell>
          <cell r="M165" t="str">
            <v>МГ</v>
          </cell>
          <cell r="O165">
            <v>365</v>
          </cell>
          <cell r="P165" t="str">
            <v>Наггетсы С индейкой Наггетсы Фикс.вес 0,25 Лоток Вязанка</v>
          </cell>
          <cell r="W165" t="str">
            <v>кор</v>
          </cell>
          <cell r="X165">
            <v>56</v>
          </cell>
          <cell r="Y165">
            <v>56</v>
          </cell>
          <cell r="Z165">
            <v>1.0012799999999999</v>
          </cell>
          <cell r="AC165" t="str">
            <v>ЕАЭС N RU Д-RU.РА05.В.03756/23</v>
          </cell>
        </row>
        <row r="166">
          <cell r="A166" t="str">
            <v>SU002514</v>
          </cell>
          <cell r="B166" t="str">
            <v>P004155</v>
          </cell>
          <cell r="C166">
            <v>4301132100</v>
          </cell>
          <cell r="D166">
            <v>4607111035691</v>
          </cell>
          <cell r="F166">
            <v>0.25</v>
          </cell>
          <cell r="G166">
            <v>12</v>
          </cell>
          <cell r="H166">
            <v>3</v>
          </cell>
          <cell r="I166">
            <v>3.3879999999999999</v>
          </cell>
          <cell r="J166">
            <v>70</v>
          </cell>
          <cell r="K166" t="str">
            <v>14</v>
          </cell>
          <cell r="L166" t="str">
            <v>Палетта, мин. 1</v>
          </cell>
          <cell r="M166" t="str">
            <v>МГ</v>
          </cell>
          <cell r="O166">
            <v>365</v>
          </cell>
          <cell r="P166" t="str">
            <v>Наггетсы с куриным филе (из печи) Наггетсы Фикс.вес 0,25 Лоток Вязанка</v>
          </cell>
          <cell r="W166" t="str">
            <v>кор</v>
          </cell>
          <cell r="X166">
            <v>98</v>
          </cell>
          <cell r="Y166">
            <v>98</v>
          </cell>
          <cell r="Z166">
            <v>1.75224</v>
          </cell>
          <cell r="AC166" t="str">
            <v>ЕАЭС N RU Д-RU.РА05.В.03742/23</v>
          </cell>
        </row>
        <row r="167">
          <cell r="A167" t="str">
            <v>SU003001</v>
          </cell>
          <cell r="B167" t="str">
            <v>P003470</v>
          </cell>
          <cell r="C167">
            <v>4301132079</v>
          </cell>
          <cell r="D167">
            <v>4607111038487</v>
          </cell>
          <cell r="F167">
            <v>0.25</v>
          </cell>
          <cell r="G167">
            <v>12</v>
          </cell>
          <cell r="H167">
            <v>3</v>
          </cell>
          <cell r="I167">
            <v>3.7360000000000002</v>
          </cell>
          <cell r="J167">
            <v>70</v>
          </cell>
          <cell r="K167" t="str">
            <v>14</v>
          </cell>
          <cell r="L167" t="str">
            <v>Слой, мин. 1</v>
          </cell>
          <cell r="M167" t="str">
            <v>МГ</v>
          </cell>
          <cell r="O167">
            <v>180</v>
          </cell>
          <cell r="P167" t="str">
            <v>Наггетсы «с куриным филе и сыром» ф/в 0,25 ТМ «Вязанка»</v>
          </cell>
          <cell r="W167" t="str">
            <v>кор</v>
          </cell>
          <cell r="X167">
            <v>42</v>
          </cell>
          <cell r="Y167">
            <v>42</v>
          </cell>
          <cell r="Z167">
            <v>0.75095999999999996</v>
          </cell>
          <cell r="AC167" t="str">
            <v>ЕАЭС N RU Д-RU.РА08.В.07474/23</v>
          </cell>
        </row>
        <row r="168">
          <cell r="P168" t="str">
            <v>Итого</v>
          </cell>
          <cell r="W168" t="str">
            <v>кор</v>
          </cell>
          <cell r="X168">
            <v>196</v>
          </cell>
          <cell r="Y168">
            <v>196</v>
          </cell>
          <cell r="Z168">
            <v>3.50448</v>
          </cell>
        </row>
        <row r="169">
          <cell r="P169" t="str">
            <v>Итого</v>
          </cell>
          <cell r="W169" t="str">
            <v>кг</v>
          </cell>
          <cell r="X169">
            <v>588</v>
          </cell>
          <cell r="Y169">
            <v>588</v>
          </cell>
        </row>
        <row r="170">
          <cell r="A170" t="str">
            <v>Сосиски замороженные</v>
          </cell>
        </row>
        <row r="171">
          <cell r="A171" t="str">
            <v>SU003643</v>
          </cell>
          <cell r="B171" t="str">
            <v>P004612</v>
          </cell>
          <cell r="C171">
            <v>4301051855</v>
          </cell>
          <cell r="D171">
            <v>4680115885875</v>
          </cell>
          <cell r="F171">
            <v>1</v>
          </cell>
          <cell r="G171">
            <v>9</v>
          </cell>
          <cell r="H171">
            <v>9</v>
          </cell>
          <cell r="I171">
            <v>9.48</v>
          </cell>
          <cell r="J171">
            <v>56</v>
          </cell>
          <cell r="K171" t="str">
            <v>8</v>
          </cell>
          <cell r="L171" t="str">
            <v>Короб, мин. 1</v>
          </cell>
          <cell r="M171" t="str">
            <v>СК2</v>
          </cell>
          <cell r="O171">
            <v>365</v>
          </cell>
          <cell r="P171" t="str">
            <v>Сосиски замороженные «Сосиски с сыром» Весовой ТМ «Вязанка» для корн-догов</v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C171" t="str">
            <v>ЕАЭС N RU Д-RU.РА05.В.23448/24</v>
          </cell>
        </row>
        <row r="172">
          <cell r="A172" t="str">
            <v>SU002677</v>
          </cell>
          <cell r="B172" t="str">
            <v>P003053</v>
          </cell>
          <cell r="C172">
            <v>4301051319</v>
          </cell>
          <cell r="D172">
            <v>4680115881204</v>
          </cell>
          <cell r="F172">
            <v>0.33</v>
          </cell>
          <cell r="G172">
            <v>6</v>
          </cell>
          <cell r="H172">
            <v>1.98</v>
          </cell>
          <cell r="I172">
            <v>2.246</v>
          </cell>
          <cell r="J172">
            <v>156</v>
          </cell>
          <cell r="K172" t="str">
            <v>12</v>
          </cell>
          <cell r="L172" t="str">
            <v>Короб, мин. 1</v>
          </cell>
          <cell r="M172" t="str">
            <v>СК2</v>
          </cell>
          <cell r="O172">
            <v>365</v>
          </cell>
          <cell r="P172" t="str">
            <v>Сосиски «Сливушки #нежнушки» замороженные Фикс.вес 0,33 п/а ТМ «Вязанка»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  <cell r="AC172" t="str">
            <v>ЕАЭС N RU Д-RU.РА02.В.06757/23</v>
          </cell>
        </row>
        <row r="173">
          <cell r="P173" t="str">
            <v>Итого</v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</row>
        <row r="174">
          <cell r="P174" t="str">
            <v>Итого</v>
          </cell>
          <cell r="W174" t="str">
            <v>кг</v>
          </cell>
          <cell r="X174">
            <v>0</v>
          </cell>
          <cell r="Y174">
            <v>0</v>
          </cell>
        </row>
        <row r="175">
          <cell r="A175" t="str">
            <v>Стародворье</v>
          </cell>
        </row>
        <row r="176">
          <cell r="A176" t="str">
            <v>Стародворье ПГП</v>
          </cell>
        </row>
        <row r="177">
          <cell r="A177" t="str">
            <v>Снеки</v>
          </cell>
        </row>
        <row r="178">
          <cell r="A178" t="str">
            <v>SU003777</v>
          </cell>
          <cell r="B178" t="str">
            <v>P004822</v>
          </cell>
          <cell r="C178">
            <v>4301135707</v>
          </cell>
          <cell r="D178">
            <v>4620207490198</v>
          </cell>
          <cell r="F178">
            <v>0.2</v>
          </cell>
          <cell r="G178">
            <v>12</v>
          </cell>
          <cell r="H178">
            <v>2.4</v>
          </cell>
          <cell r="I178">
            <v>3.1036000000000001</v>
          </cell>
          <cell r="J178">
            <v>70</v>
          </cell>
          <cell r="K178" t="str">
            <v>14</v>
          </cell>
          <cell r="L178" t="str">
            <v>Короб, мин. 1</v>
          </cell>
          <cell r="M178" t="str">
            <v>МГ</v>
          </cell>
          <cell r="O178">
            <v>180</v>
          </cell>
          <cell r="P178" t="str">
            <v>Снеки «ЖАР-ладушки с клубникой и вишней» Фикс.вес 0,2 ТМ «Стародворье»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  <cell r="AB178" t="str">
            <v>Новинка</v>
          </cell>
          <cell r="AC178" t="str">
            <v>ЕАЭС N RU Д-RU.РА08.В.93674/24</v>
          </cell>
        </row>
        <row r="179">
          <cell r="A179" t="str">
            <v>SU003722</v>
          </cell>
          <cell r="B179" t="str">
            <v>P004812</v>
          </cell>
          <cell r="C179">
            <v>4301135697</v>
          </cell>
          <cell r="D179">
            <v>4620207490259</v>
          </cell>
          <cell r="F179">
            <v>0.2</v>
          </cell>
          <cell r="G179">
            <v>12</v>
          </cell>
          <cell r="H179">
            <v>2.4</v>
          </cell>
          <cell r="I179">
            <v>3.1036000000000001</v>
          </cell>
          <cell r="J179">
            <v>70</v>
          </cell>
          <cell r="K179" t="str">
            <v>14</v>
          </cell>
          <cell r="L179" t="str">
            <v>Короб, мин. 1</v>
          </cell>
          <cell r="M179" t="str">
            <v>МГ</v>
          </cell>
          <cell r="O179">
            <v>180</v>
          </cell>
          <cell r="P179" t="str">
            <v>Снеки «ЖАР-ладушки с яблоком и грушей» Фикс.вес 0,2 ТМ «Стародворье»</v>
          </cell>
          <cell r="W179" t="str">
            <v>кор</v>
          </cell>
          <cell r="X179">
            <v>0</v>
          </cell>
          <cell r="Y179">
            <v>0</v>
          </cell>
          <cell r="Z179">
            <v>0</v>
          </cell>
          <cell r="AB179" t="str">
            <v>Новинка</v>
          </cell>
          <cell r="AC179" t="str">
            <v>ЕАЭС N RU Д-RU.РА08.В.93674/24</v>
          </cell>
        </row>
        <row r="180">
          <cell r="A180" t="str">
            <v>SU003721</v>
          </cell>
          <cell r="B180" t="str">
            <v>P004811</v>
          </cell>
          <cell r="C180">
            <v>4301135719</v>
          </cell>
          <cell r="D180">
            <v>4620207490235</v>
          </cell>
          <cell r="F180">
            <v>0.2</v>
          </cell>
          <cell r="G180">
            <v>12</v>
          </cell>
          <cell r="H180">
            <v>2.4</v>
          </cell>
          <cell r="I180">
            <v>3.1036000000000001</v>
          </cell>
          <cell r="J180">
            <v>70</v>
          </cell>
          <cell r="K180" t="str">
            <v>14</v>
          </cell>
          <cell r="L180" t="str">
            <v>Короб, мин. 1</v>
          </cell>
          <cell r="M180" t="str">
            <v>МГ</v>
          </cell>
          <cell r="O180">
            <v>180</v>
          </cell>
          <cell r="P180" t="str">
            <v>Снеки «ЖАР-ладушки с мясом» Фикс.вес 0,2 ТМ «Стародворье»</v>
          </cell>
          <cell r="W180" t="str">
            <v>кор</v>
          </cell>
          <cell r="X180">
            <v>0</v>
          </cell>
          <cell r="Y180">
            <v>0</v>
          </cell>
          <cell r="Z180">
            <v>0</v>
          </cell>
          <cell r="AC180" t="str">
            <v>ЕАЭС N RU Д-RU.РА09.В.00509/24</v>
          </cell>
        </row>
        <row r="181">
          <cell r="P181" t="str">
            <v>Итого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</row>
        <row r="182">
          <cell r="P182" t="str">
            <v>Итого</v>
          </cell>
          <cell r="W182" t="str">
            <v>кг</v>
          </cell>
          <cell r="X182">
            <v>0</v>
          </cell>
          <cell r="Y182">
            <v>0</v>
          </cell>
        </row>
        <row r="183">
          <cell r="A183" t="str">
            <v>Мясорубская</v>
          </cell>
        </row>
        <row r="184">
          <cell r="A184" t="str">
            <v>Пельмени</v>
          </cell>
        </row>
        <row r="185">
          <cell r="A185" t="str">
            <v>SU002920</v>
          </cell>
          <cell r="B185" t="str">
            <v>P003355</v>
          </cell>
          <cell r="C185">
            <v>4301070948</v>
          </cell>
          <cell r="D185">
            <v>4607111037022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Слой, мин. 1</v>
          </cell>
          <cell r="M185" t="str">
            <v>МГ</v>
          </cell>
          <cell r="O185">
            <v>180</v>
          </cell>
          <cell r="P185" t="str">
            <v>Пельмени Мясорубские Стародворье ЗПФ 0,7 Равиоли Стародворье</v>
          </cell>
          <cell r="W185" t="str">
            <v>кор</v>
          </cell>
          <cell r="X185">
            <v>48</v>
          </cell>
          <cell r="Y185">
            <v>48</v>
          </cell>
          <cell r="Z185">
            <v>0.74399999999999999</v>
          </cell>
          <cell r="AC185" t="str">
            <v>ЕАЭС N RU Д-RU.РА01.В.79461/23</v>
          </cell>
        </row>
        <row r="186">
          <cell r="A186" t="str">
            <v>SU003145</v>
          </cell>
          <cell r="B186" t="str">
            <v>P003731</v>
          </cell>
          <cell r="C186">
            <v>4301070990</v>
          </cell>
          <cell r="D186">
            <v>4607111038494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Короб, мин. 1</v>
          </cell>
          <cell r="M186" t="str">
            <v>МГ</v>
          </cell>
          <cell r="O186">
            <v>180</v>
          </cell>
          <cell r="P186" t="str">
            <v>Пельмени «Мясорубские с рубленой говядиной» 0,7 сфера ТМ «Стародворье»</v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C186" t="str">
            <v>ЕАЭС N RU Д-RU.РА07.В.92933/23</v>
          </cell>
        </row>
        <row r="187">
          <cell r="A187" t="str">
            <v>SU003077</v>
          </cell>
          <cell r="B187" t="str">
            <v>P003648</v>
          </cell>
          <cell r="C187">
            <v>4301070966</v>
          </cell>
          <cell r="D187">
            <v>4607111038135</v>
          </cell>
          <cell r="F187">
            <v>0.7</v>
          </cell>
          <cell r="G187">
            <v>8</v>
          </cell>
          <cell r="H187">
            <v>5.6</v>
          </cell>
          <cell r="I187">
            <v>5.87</v>
          </cell>
          <cell r="J187">
            <v>84</v>
          </cell>
          <cell r="K187" t="str">
            <v>12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Пельмени «Мясорубские с рубленой грудинкой» 0,7 Классическая форма ТМ «Стародворье»</v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C187" t="str">
            <v>ЕАЭС N RU Д-RU. РА06.В.00394/23</v>
          </cell>
        </row>
        <row r="188">
          <cell r="P188" t="str">
            <v>Итого</v>
          </cell>
          <cell r="W188" t="str">
            <v>кор</v>
          </cell>
          <cell r="X188">
            <v>48</v>
          </cell>
          <cell r="Y188">
            <v>48</v>
          </cell>
          <cell r="Z188">
            <v>0.74399999999999999</v>
          </cell>
        </row>
        <row r="189">
          <cell r="P189" t="str">
            <v>Итого</v>
          </cell>
          <cell r="W189" t="str">
            <v>кг</v>
          </cell>
          <cell r="X189">
            <v>268.79999999999995</v>
          </cell>
          <cell r="Y189">
            <v>268.79999999999995</v>
          </cell>
        </row>
        <row r="190">
          <cell r="A190" t="str">
            <v>Медвежьи ушки</v>
          </cell>
        </row>
        <row r="191">
          <cell r="A191" t="str">
            <v>Пельмени</v>
          </cell>
        </row>
        <row r="192">
          <cell r="A192" t="str">
            <v>SU003260</v>
          </cell>
          <cell r="B192" t="str">
            <v>P003918</v>
          </cell>
          <cell r="C192">
            <v>4301070996</v>
          </cell>
          <cell r="D192">
            <v>4607111038654</v>
          </cell>
          <cell r="F192">
            <v>0.4</v>
          </cell>
          <cell r="G192">
            <v>16</v>
          </cell>
          <cell r="H192">
            <v>6.4</v>
          </cell>
          <cell r="I192">
            <v>6.63</v>
          </cell>
          <cell r="J192">
            <v>84</v>
          </cell>
          <cell r="K192" t="str">
            <v>12</v>
          </cell>
          <cell r="L192" t="str">
            <v>Короб, мин. 1</v>
          </cell>
          <cell r="M192" t="str">
            <v>МГ</v>
          </cell>
          <cell r="O192">
            <v>180</v>
          </cell>
          <cell r="P192" t="str">
            <v>Пельмени «Медвежьи ушки с фермерскими сливками» 0,4 Классическая форма ТМ «Стародворье»</v>
          </cell>
          <cell r="W192" t="str">
            <v>кор</v>
          </cell>
          <cell r="X192">
            <v>0</v>
          </cell>
          <cell r="Y192">
            <v>0</v>
          </cell>
          <cell r="Z192">
            <v>0</v>
          </cell>
          <cell r="AC192" t="str">
            <v>ЕАЭС N RU Д-RU.РА10.В.37060/23</v>
          </cell>
        </row>
        <row r="193">
          <cell r="A193" t="str">
            <v>SU003259</v>
          </cell>
          <cell r="B193" t="str">
            <v>P003920</v>
          </cell>
          <cell r="C193">
            <v>4301070997</v>
          </cell>
          <cell r="D193">
            <v>4607111038586</v>
          </cell>
          <cell r="F193">
            <v>0.7</v>
          </cell>
          <cell r="G193">
            <v>8</v>
          </cell>
          <cell r="H193">
            <v>5.6</v>
          </cell>
          <cell r="I193">
            <v>5.83</v>
          </cell>
          <cell r="J193">
            <v>84</v>
          </cell>
          <cell r="K193" t="str">
            <v>12</v>
          </cell>
          <cell r="L193" t="str">
            <v>Слой, мин. 1</v>
          </cell>
          <cell r="M193" t="str">
            <v>МГ</v>
          </cell>
          <cell r="O193">
            <v>180</v>
          </cell>
          <cell r="P193" t="str">
            <v>Пельмени «Медвежьи ушки с фермерскими сливками» 0,7 Классическая форма ТМ «Стародворье»</v>
          </cell>
          <cell r="W193" t="str">
            <v>кор</v>
          </cell>
          <cell r="X193">
            <v>24</v>
          </cell>
          <cell r="Y193">
            <v>24</v>
          </cell>
          <cell r="Z193">
            <v>0.372</v>
          </cell>
          <cell r="AC193" t="str">
            <v>ЕАЭС N RU Д-RU.РА10.В.37060/23</v>
          </cell>
        </row>
        <row r="194">
          <cell r="A194" t="str">
            <v>SU003064</v>
          </cell>
          <cell r="B194" t="str">
            <v>P003639</v>
          </cell>
          <cell r="C194">
            <v>4301070962</v>
          </cell>
          <cell r="D194">
            <v>4607111038609</v>
          </cell>
          <cell r="F194">
            <v>0.4</v>
          </cell>
          <cell r="G194">
            <v>16</v>
          </cell>
          <cell r="H194">
            <v>6.4</v>
          </cell>
          <cell r="I194">
            <v>6.71</v>
          </cell>
          <cell r="J194">
            <v>84</v>
          </cell>
          <cell r="K194" t="str">
            <v>12</v>
          </cell>
          <cell r="L194" t="str">
            <v>Короб, мин. 1</v>
          </cell>
          <cell r="M194" t="str">
            <v>МГ</v>
          </cell>
          <cell r="O194">
            <v>180</v>
          </cell>
          <cell r="P194" t="str">
            <v>Пельмени «Медвежьи ушки с фермерской свининой и говядиной Большие» 0,4 Классическая форма ТМ «Стародворье»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C194" t="str">
            <v>ЕАЭС N RU Д-RU.РА02.В.30885/24</v>
          </cell>
        </row>
        <row r="195">
          <cell r="A195" t="str">
            <v>SU003065</v>
          </cell>
          <cell r="B195" t="str">
            <v>P003641</v>
          </cell>
          <cell r="C195">
            <v>4301070963</v>
          </cell>
          <cell r="D195">
            <v>4607111038630</v>
          </cell>
          <cell r="F195">
            <v>0.7</v>
          </cell>
          <cell r="G195">
            <v>8</v>
          </cell>
          <cell r="H195">
            <v>5.6</v>
          </cell>
          <cell r="I195">
            <v>5.87</v>
          </cell>
          <cell r="J195">
            <v>84</v>
          </cell>
          <cell r="K195" t="str">
            <v>12</v>
          </cell>
          <cell r="L195" t="str">
            <v>Слой, мин. 1</v>
          </cell>
          <cell r="M195" t="str">
            <v>МГ</v>
          </cell>
          <cell r="O195">
            <v>180</v>
          </cell>
          <cell r="P195" t="str">
            <v>Пельмени «с фермерской свининой и говядиной Большие» 0,7 классическая форма ТМ «Стародворье»</v>
          </cell>
          <cell r="W195" t="str">
            <v>кор</v>
          </cell>
          <cell r="X195">
            <v>24</v>
          </cell>
          <cell r="Y195">
            <v>24</v>
          </cell>
          <cell r="Z195">
            <v>0.372</v>
          </cell>
          <cell r="AC195" t="str">
            <v>ЕАЭС N RU Д-RU.РА02.В.30885/24</v>
          </cell>
        </row>
        <row r="196">
          <cell r="A196" t="str">
            <v>SU003066</v>
          </cell>
          <cell r="B196" t="str">
            <v>P003630</v>
          </cell>
          <cell r="C196">
            <v>4301070959</v>
          </cell>
          <cell r="D196">
            <v>4607111038616</v>
          </cell>
          <cell r="F196">
            <v>0.4</v>
          </cell>
          <cell r="G196">
            <v>16</v>
          </cell>
          <cell r="H196">
            <v>6.4</v>
          </cell>
          <cell r="I196">
            <v>6.71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«Медвежьи ушки с фермерской свининой и говядиной Малые» 0,4 Классическая форма ТМ «Стародворье»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C196" t="str">
            <v>ЕАЭС N RU Д-RU.РА10.В.37060/23</v>
          </cell>
        </row>
        <row r="197">
          <cell r="A197" t="str">
            <v>SU003067</v>
          </cell>
          <cell r="B197" t="str">
            <v>P003631</v>
          </cell>
          <cell r="C197">
            <v>4301070960</v>
          </cell>
          <cell r="D197">
            <v>4607111038623</v>
          </cell>
          <cell r="F197">
            <v>0.7</v>
          </cell>
          <cell r="G197">
            <v>8</v>
          </cell>
          <cell r="H197">
            <v>5.6</v>
          </cell>
          <cell r="I197">
            <v>5.87</v>
          </cell>
          <cell r="J197">
            <v>84</v>
          </cell>
          <cell r="K197" t="str">
            <v>12</v>
          </cell>
          <cell r="L197" t="str">
            <v>Слой, мин. 1</v>
          </cell>
          <cell r="M197" t="str">
            <v>МГ</v>
          </cell>
          <cell r="O197">
            <v>180</v>
          </cell>
          <cell r="P197" t="str">
            <v>Пельмени «Медвежьи ушки с фермерской свининой и говядиной Малые» 0,7 Классическая форма ТМ «Стародворье»</v>
          </cell>
          <cell r="W197" t="str">
            <v>кор</v>
          </cell>
          <cell r="X197">
            <v>24</v>
          </cell>
          <cell r="Y197">
            <v>24</v>
          </cell>
          <cell r="Z197">
            <v>0.372</v>
          </cell>
          <cell r="AC197" t="str">
            <v>ЕАЭС N RU Д-RU.РА10.В.37060/23</v>
          </cell>
        </row>
        <row r="198">
          <cell r="P198" t="str">
            <v>Итого</v>
          </cell>
          <cell r="W198" t="str">
            <v>кор</v>
          </cell>
          <cell r="X198">
            <v>72</v>
          </cell>
          <cell r="Y198">
            <v>72</v>
          </cell>
          <cell r="Z198">
            <v>1.1160000000000001</v>
          </cell>
        </row>
        <row r="199">
          <cell r="P199" t="str">
            <v>Итого</v>
          </cell>
          <cell r="W199" t="str">
            <v>кг</v>
          </cell>
          <cell r="X199">
            <v>403.19999999999993</v>
          </cell>
          <cell r="Y199">
            <v>403.19999999999993</v>
          </cell>
        </row>
        <row r="200">
          <cell r="A200" t="str">
            <v>Медвежье ушко</v>
          </cell>
        </row>
        <row r="201">
          <cell r="A201" t="str">
            <v>Пельмени</v>
          </cell>
        </row>
        <row r="202">
          <cell r="A202" t="str">
            <v>SU002067</v>
          </cell>
          <cell r="B202" t="str">
            <v>P002999</v>
          </cell>
          <cell r="C202">
            <v>4301070915</v>
          </cell>
          <cell r="D202">
            <v>4607111035882</v>
          </cell>
          <cell r="F202">
            <v>0.43</v>
          </cell>
          <cell r="G202">
            <v>16</v>
          </cell>
          <cell r="H202">
            <v>6.88</v>
          </cell>
          <cell r="I202">
            <v>7.19</v>
          </cell>
          <cell r="J202">
            <v>84</v>
          </cell>
          <cell r="K202" t="str">
            <v>12</v>
          </cell>
          <cell r="L202" t="str">
            <v>Короб, мин. 1</v>
          </cell>
          <cell r="M202" t="str">
            <v>МГ</v>
          </cell>
          <cell r="O202">
            <v>180</v>
          </cell>
          <cell r="P202" t="str">
            <v>Пельмени Отборные из говядины Медвежье ушко 0,43 Псевдозащип Стародворье</v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  <cell r="AC202" t="str">
            <v>ЕАЭС N RU Д-RU.PA01.B.05295/21</v>
          </cell>
        </row>
        <row r="203">
          <cell r="A203" t="str">
            <v>SU002068</v>
          </cell>
          <cell r="B203" t="str">
            <v>P003005</v>
          </cell>
          <cell r="C203">
            <v>4301070921</v>
          </cell>
          <cell r="D203">
            <v>4607111035905</v>
          </cell>
          <cell r="F203">
            <v>0.9</v>
          </cell>
          <cell r="G203">
            <v>8</v>
          </cell>
          <cell r="H203">
            <v>7.2</v>
          </cell>
          <cell r="I203">
            <v>7.47</v>
          </cell>
          <cell r="J203">
            <v>84</v>
          </cell>
          <cell r="K203" t="str">
            <v>12</v>
          </cell>
          <cell r="L203" t="str">
            <v>Слой, мин. 1</v>
          </cell>
          <cell r="M203" t="str">
            <v>МГ</v>
          </cell>
          <cell r="O203">
            <v>180</v>
          </cell>
          <cell r="P203" t="str">
            <v>Пельмени Отборные из говядины Медвежье ушко 0,9 Псевдозащип Стародворье</v>
          </cell>
          <cell r="W203" t="str">
            <v>кор</v>
          </cell>
          <cell r="X203">
            <v>24</v>
          </cell>
          <cell r="Y203">
            <v>24</v>
          </cell>
          <cell r="Z203">
            <v>0.372</v>
          </cell>
          <cell r="AC203" t="str">
            <v>ЕАЭС N RU Д-RU.PA01.B.05295/21</v>
          </cell>
        </row>
        <row r="204">
          <cell r="A204" t="str">
            <v>SU002069</v>
          </cell>
          <cell r="B204" t="str">
            <v>P003001</v>
          </cell>
          <cell r="C204">
            <v>4301070917</v>
          </cell>
          <cell r="D204">
            <v>4607111035912</v>
          </cell>
          <cell r="F204">
            <v>0.43</v>
          </cell>
          <cell r="G204">
            <v>16</v>
          </cell>
          <cell r="H204">
            <v>6.88</v>
          </cell>
          <cell r="I204">
            <v>7.19</v>
          </cell>
          <cell r="J204">
            <v>84</v>
          </cell>
          <cell r="K204" t="str">
            <v>12</v>
          </cell>
          <cell r="L204" t="str">
            <v>Короб, мин. 1</v>
          </cell>
          <cell r="M204" t="str">
            <v>МГ</v>
          </cell>
          <cell r="O204">
            <v>180</v>
          </cell>
          <cell r="P204" t="str">
            <v>Пельмени Отборные из свинины и говядины Медвежье ушко 0,43 Псевдозащип Стародворье</v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  <cell r="AC204" t="str">
            <v>ЕАЭС N RU Д-RU.PA01.B.06796/21</v>
          </cell>
        </row>
        <row r="205">
          <cell r="A205" t="str">
            <v>SU002066</v>
          </cell>
          <cell r="B205" t="str">
            <v>P003004</v>
          </cell>
          <cell r="C205">
            <v>4301070920</v>
          </cell>
          <cell r="D205">
            <v>4607111035929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Слой, мин. 1</v>
          </cell>
          <cell r="M205" t="str">
            <v>МГ</v>
          </cell>
          <cell r="O205">
            <v>180</v>
          </cell>
          <cell r="P205" t="str">
            <v>Пельмени Отборные из свинины и говядины Медвежье ушко 0,9 Псевдозащип Стародворье</v>
          </cell>
          <cell r="W205" t="str">
            <v>кор</v>
          </cell>
          <cell r="X205">
            <v>24</v>
          </cell>
          <cell r="Y205">
            <v>24</v>
          </cell>
          <cell r="Z205">
            <v>0.372</v>
          </cell>
          <cell r="AC205" t="str">
            <v>ЕАЭС N RU Д-RU.PA01.B.06796/21</v>
          </cell>
        </row>
        <row r="206">
          <cell r="P206" t="str">
            <v>Итого</v>
          </cell>
          <cell r="W206" t="str">
            <v>кор</v>
          </cell>
          <cell r="X206">
            <v>48</v>
          </cell>
          <cell r="Y206">
            <v>48</v>
          </cell>
          <cell r="Z206">
            <v>0.74399999999999999</v>
          </cell>
        </row>
        <row r="207">
          <cell r="P207" t="str">
            <v>Итого</v>
          </cell>
          <cell r="W207" t="str">
            <v>кг</v>
          </cell>
          <cell r="X207">
            <v>345.6</v>
          </cell>
          <cell r="Y207">
            <v>345.6</v>
          </cell>
        </row>
        <row r="208">
          <cell r="A208" t="str">
            <v>Царедворская EDLP/EDPP</v>
          </cell>
        </row>
        <row r="209">
          <cell r="A209" t="str">
            <v>Пельмени</v>
          </cell>
        </row>
        <row r="210">
          <cell r="A210" t="str">
            <v>SU002638</v>
          </cell>
          <cell r="B210" t="str">
            <v>P002986</v>
          </cell>
          <cell r="C210">
            <v>4301070912</v>
          </cell>
          <cell r="D210">
            <v>4607111037213</v>
          </cell>
          <cell r="F210">
            <v>0.4</v>
          </cell>
          <cell r="G210">
            <v>8</v>
          </cell>
          <cell r="H210">
            <v>3.2</v>
          </cell>
          <cell r="I210">
            <v>3.44</v>
          </cell>
          <cell r="J210">
            <v>144</v>
          </cell>
          <cell r="K210" t="str">
            <v>12</v>
          </cell>
          <cell r="L210" t="str">
            <v>Короб, мин. 1</v>
          </cell>
          <cell r="M210" t="str">
            <v>МГ</v>
          </cell>
          <cell r="O210">
            <v>180</v>
          </cell>
          <cell r="P210" t="str">
            <v>Пельмени Царедворские Первая цена 0,4 Равиоли Стародворье</v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  <cell r="AC210" t="str">
            <v>ЕАЭС N RU Д-RU.РА03.В.46289/22</v>
          </cell>
        </row>
        <row r="211">
          <cell r="P211" t="str">
            <v>Итого</v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</row>
        <row r="212">
          <cell r="P212" t="str">
            <v>Итого</v>
          </cell>
          <cell r="W212" t="str">
            <v>кг</v>
          </cell>
          <cell r="X212">
            <v>0</v>
          </cell>
          <cell r="Y212">
            <v>0</v>
          </cell>
        </row>
        <row r="213">
          <cell r="A213" t="str">
            <v>Бордо</v>
          </cell>
        </row>
        <row r="214">
          <cell r="A214" t="str">
            <v>Сосиски замороженные</v>
          </cell>
        </row>
        <row r="215">
          <cell r="A215" t="str">
            <v>SU002678</v>
          </cell>
          <cell r="B215" t="str">
            <v>P003054</v>
          </cell>
          <cell r="C215">
            <v>4301051320</v>
          </cell>
          <cell r="D215">
            <v>4680115881334</v>
          </cell>
          <cell r="F215">
            <v>0.33</v>
          </cell>
          <cell r="G215">
            <v>6</v>
          </cell>
          <cell r="H215">
            <v>1.98</v>
          </cell>
          <cell r="I215">
            <v>2.27</v>
          </cell>
          <cell r="J215">
            <v>156</v>
          </cell>
          <cell r="K215" t="str">
            <v>12</v>
          </cell>
          <cell r="L215" t="str">
            <v>Короб, мин. 1</v>
          </cell>
          <cell r="M215" t="str">
            <v>СК2</v>
          </cell>
          <cell r="O215">
            <v>365</v>
          </cell>
          <cell r="P215" t="str">
            <v>Сосиски «Оригинальные» замороженные Фикс.вес 0,33 п/а ТМ «Стародворье»</v>
          </cell>
          <cell r="W215" t="str">
            <v>кор</v>
          </cell>
          <cell r="X215">
            <v>0</v>
          </cell>
          <cell r="Y215">
            <v>0</v>
          </cell>
          <cell r="Z215">
            <v>0</v>
          </cell>
          <cell r="AC215" t="str">
            <v>ЕАЭС N RU Д-RU.РА03.В.16517/23</v>
          </cell>
        </row>
        <row r="216">
          <cell r="P216" t="str">
            <v>Итого</v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</row>
        <row r="217">
          <cell r="P217" t="str">
            <v>Итого</v>
          </cell>
          <cell r="W217" t="str">
            <v>кг</v>
          </cell>
          <cell r="X217">
            <v>0</v>
          </cell>
          <cell r="Y217">
            <v>0</v>
          </cell>
        </row>
        <row r="218">
          <cell r="A218" t="str">
            <v>Сочные</v>
          </cell>
        </row>
        <row r="219">
          <cell r="A219" t="str">
            <v>Пельмени</v>
          </cell>
        </row>
        <row r="220">
          <cell r="A220" t="str">
            <v>SU001859</v>
          </cell>
          <cell r="B220" t="str">
            <v>P004634</v>
          </cell>
          <cell r="C220">
            <v>4301071063</v>
          </cell>
          <cell r="D220">
            <v>4607111039019</v>
          </cell>
          <cell r="F220">
            <v>0.43</v>
          </cell>
          <cell r="G220">
            <v>16</v>
          </cell>
          <cell r="H220">
            <v>6.88</v>
          </cell>
          <cell r="I220">
            <v>7.2060000000000004</v>
          </cell>
          <cell r="J220">
            <v>84</v>
          </cell>
          <cell r="K220" t="str">
            <v>12</v>
          </cell>
          <cell r="L220" t="str">
            <v>Короб, мин. 1</v>
          </cell>
          <cell r="M220" t="str">
            <v>МГ</v>
          </cell>
          <cell r="O220">
            <v>180</v>
          </cell>
          <cell r="P220" t="str">
            <v>Пельмени «Сочные» 0,43 ТМ «Стародворье»</v>
          </cell>
          <cell r="W220" t="str">
            <v>кор</v>
          </cell>
          <cell r="X220">
            <v>0</v>
          </cell>
          <cell r="Y220">
            <v>0</v>
          </cell>
          <cell r="Z220">
            <v>0</v>
          </cell>
          <cell r="AC220" t="str">
            <v>ЕАЭС N RU Д-RU.РА01.В.86265/24</v>
          </cell>
        </row>
        <row r="221">
          <cell r="A221" t="str">
            <v>SU003291</v>
          </cell>
          <cell r="B221" t="str">
            <v>P004009</v>
          </cell>
          <cell r="C221">
            <v>4301071000</v>
          </cell>
          <cell r="D221">
            <v>4607111038708</v>
          </cell>
          <cell r="F221">
            <v>0.8</v>
          </cell>
          <cell r="G221">
            <v>8</v>
          </cell>
          <cell r="H221">
            <v>6.4</v>
          </cell>
          <cell r="I221">
            <v>6.67</v>
          </cell>
          <cell r="J221">
            <v>84</v>
          </cell>
          <cell r="K221" t="str">
            <v>12</v>
          </cell>
          <cell r="L221" t="str">
            <v>Короб, мин. 1</v>
          </cell>
          <cell r="M221" t="str">
            <v>МГ</v>
          </cell>
          <cell r="O221">
            <v>180</v>
          </cell>
          <cell r="P221" t="str">
            <v>Пельмени Сочные Сочные 0,8 Сфера Стародворье</v>
          </cell>
          <cell r="W221" t="str">
            <v>кор</v>
          </cell>
          <cell r="X221">
            <v>0</v>
          </cell>
          <cell r="Y221">
            <v>0</v>
          </cell>
          <cell r="Z221">
            <v>0</v>
          </cell>
          <cell r="AC221" t="str">
            <v>ЕАЭС N RU Д-RU.РА01.В.86265/24</v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Колбасный стандарт</v>
          </cell>
        </row>
        <row r="225">
          <cell r="A225" t="str">
            <v>Владимирский Стандарт ЗПФ</v>
          </cell>
        </row>
        <row r="226">
          <cell r="A226" t="str">
            <v>Пельмени</v>
          </cell>
        </row>
        <row r="227">
          <cell r="A227" t="str">
            <v>SU002267</v>
          </cell>
          <cell r="B227" t="str">
            <v>P004241</v>
          </cell>
          <cell r="C227">
            <v>4301071036</v>
          </cell>
          <cell r="D227">
            <v>4607111036162</v>
          </cell>
          <cell r="F227">
            <v>0.8</v>
          </cell>
          <cell r="G227">
            <v>8</v>
          </cell>
          <cell r="H227">
            <v>6.4</v>
          </cell>
          <cell r="I227">
            <v>6.6811999999999996</v>
          </cell>
          <cell r="J227">
            <v>84</v>
          </cell>
          <cell r="K227" t="str">
            <v>12</v>
          </cell>
          <cell r="L227" t="str">
            <v>Короб, мин. 1</v>
          </cell>
          <cell r="M227" t="str">
            <v>МГ</v>
          </cell>
          <cell r="O227">
            <v>90</v>
          </cell>
          <cell r="P227" t="str">
            <v>Пельмени «Владимирский стандарт с говядиной и свининой» флоу-пак 0,8 Сфера ТМ «Владимирский стандарт»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  <cell r="AC227" t="str">
            <v>ЕАЭС N RU Д-RU.РА01.В.86313/24</v>
          </cell>
        </row>
        <row r="228">
          <cell r="P228" t="str">
            <v>Итого</v>
          </cell>
          <cell r="W228" t="str">
            <v>кор</v>
          </cell>
          <cell r="X228">
            <v>0</v>
          </cell>
          <cell r="Y228">
            <v>0</v>
          </cell>
          <cell r="Z228">
            <v>0</v>
          </cell>
        </row>
        <row r="229">
          <cell r="P229" t="str">
            <v>Итого</v>
          </cell>
          <cell r="W229" t="str">
            <v>кг</v>
          </cell>
          <cell r="X229">
            <v>0</v>
          </cell>
          <cell r="Y229">
            <v>0</v>
          </cell>
        </row>
        <row r="230">
          <cell r="A230" t="str">
            <v>Особый рецепт</v>
          </cell>
        </row>
        <row r="231">
          <cell r="A231" t="str">
            <v>Любимая ложка</v>
          </cell>
        </row>
        <row r="232">
          <cell r="A232" t="str">
            <v>Пельмени</v>
          </cell>
        </row>
        <row r="233">
          <cell r="A233" t="str">
            <v>SU002268</v>
          </cell>
          <cell r="B233" t="str">
            <v>P004081</v>
          </cell>
          <cell r="C233">
            <v>4301071029</v>
          </cell>
          <cell r="D233">
            <v>4607111035899</v>
          </cell>
          <cell r="F233">
            <v>1</v>
          </cell>
          <cell r="G233">
            <v>5</v>
          </cell>
          <cell r="H233">
            <v>5</v>
          </cell>
          <cell r="I233">
            <v>5.2619999999999996</v>
          </cell>
          <cell r="J233">
            <v>84</v>
          </cell>
          <cell r="K233" t="str">
            <v>12</v>
          </cell>
          <cell r="L233" t="str">
            <v>Палетта, мин. 1</v>
          </cell>
          <cell r="M233" t="str">
            <v>МГ</v>
          </cell>
          <cell r="O233">
            <v>180</v>
          </cell>
          <cell r="P233" t="str">
            <v>Пельмени Со свининой и говядиной Любимая ложка 1,0 Равиоли Особый рецепт</v>
          </cell>
          <cell r="W233" t="str">
            <v>кор</v>
          </cell>
          <cell r="X233">
            <v>0</v>
          </cell>
          <cell r="Y233">
            <v>0</v>
          </cell>
          <cell r="Z233">
            <v>0</v>
          </cell>
          <cell r="AC233" t="str">
            <v>ЕАЭС N RU Д-RU.РА08.В.65691/23</v>
          </cell>
        </row>
        <row r="234">
          <cell r="A234" t="str">
            <v>SU003146</v>
          </cell>
          <cell r="B234" t="str">
            <v>P003732</v>
          </cell>
          <cell r="C234">
            <v>4301070991</v>
          </cell>
          <cell r="D234">
            <v>4607111038180</v>
          </cell>
          <cell r="F234">
            <v>0.4</v>
          </cell>
          <cell r="G234">
            <v>16</v>
          </cell>
          <cell r="H234">
            <v>6.4</v>
          </cell>
          <cell r="I234">
            <v>6.71</v>
          </cell>
          <cell r="J234">
            <v>84</v>
          </cell>
          <cell r="K234" t="str">
            <v>12</v>
          </cell>
          <cell r="L234" t="str">
            <v>Короб, мин. 1</v>
          </cell>
          <cell r="M234" t="str">
            <v>МГ</v>
          </cell>
          <cell r="O234">
            <v>180</v>
          </cell>
          <cell r="P234" t="str">
            <v>Пельмени «Татарские» Фикс.вес 0,4 Классическая форма ТМ «Особый рецепт»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  <cell r="AC234" t="str">
            <v>ЕАЭС N RU Д-RU.РА10.В.21233/23</v>
          </cell>
        </row>
        <row r="235">
          <cell r="P235" t="str">
            <v>Итого</v>
          </cell>
          <cell r="W235" t="str">
            <v>кор</v>
          </cell>
          <cell r="X235">
            <v>0</v>
          </cell>
          <cell r="Y235">
            <v>0</v>
          </cell>
          <cell r="Z235">
            <v>0</v>
          </cell>
        </row>
        <row r="236">
          <cell r="P236" t="str">
            <v>Итого</v>
          </cell>
          <cell r="W236" t="str">
            <v>кг</v>
          </cell>
          <cell r="X236">
            <v>0</v>
          </cell>
          <cell r="Y236">
            <v>0</v>
          </cell>
        </row>
        <row r="237">
          <cell r="A237" t="str">
            <v>Особая Без свинины</v>
          </cell>
        </row>
        <row r="238">
          <cell r="A238" t="str">
            <v>Пельмени</v>
          </cell>
        </row>
        <row r="239">
          <cell r="A239" t="str">
            <v>SU002408</v>
          </cell>
          <cell r="B239" t="str">
            <v>P002686</v>
          </cell>
          <cell r="C239">
            <v>4301070870</v>
          </cell>
          <cell r="D239">
            <v>4607111036711</v>
          </cell>
          <cell r="F239">
            <v>0.8</v>
          </cell>
          <cell r="G239">
            <v>8</v>
          </cell>
          <cell r="H239">
            <v>6.4</v>
          </cell>
          <cell r="I239">
            <v>6.67</v>
          </cell>
          <cell r="J239">
            <v>84</v>
          </cell>
          <cell r="K239" t="str">
            <v>12</v>
          </cell>
          <cell r="L239" t="str">
            <v>Короб, мин. 1</v>
          </cell>
          <cell r="M239" t="str">
            <v>МГ</v>
          </cell>
          <cell r="O239">
            <v>90</v>
          </cell>
          <cell r="P239" t="str">
            <v>Пельмени Левантские Особая без свинины 0,8 Сфера Особый рецепт</v>
          </cell>
          <cell r="W239" t="str">
            <v>кор</v>
          </cell>
          <cell r="X239">
            <v>0</v>
          </cell>
          <cell r="Y239">
            <v>0</v>
          </cell>
          <cell r="Z239">
            <v>0</v>
          </cell>
          <cell r="AC239" t="str">
            <v>ЕАЭС N RU Д-RU.РА03.В.46289/22</v>
          </cell>
        </row>
        <row r="240">
          <cell r="P240" t="str">
            <v>Итого</v>
          </cell>
          <cell r="W240" t="str">
            <v>кор</v>
          </cell>
          <cell r="X240">
            <v>0</v>
          </cell>
          <cell r="Y240">
            <v>0</v>
          </cell>
          <cell r="Z240">
            <v>0</v>
          </cell>
        </row>
        <row r="241">
          <cell r="P241" t="str">
            <v>Итого</v>
          </cell>
          <cell r="W241" t="str">
            <v>кг</v>
          </cell>
          <cell r="X241">
            <v>0</v>
          </cell>
          <cell r="Y241">
            <v>0</v>
          </cell>
        </row>
        <row r="242">
          <cell r="A242" t="str">
            <v>Владимирский стандарт</v>
          </cell>
        </row>
        <row r="243">
          <cell r="A243" t="str">
            <v>Владимирский Стандарт ПГП</v>
          </cell>
        </row>
        <row r="244">
          <cell r="A244" t="str">
            <v>Снеки</v>
          </cell>
        </row>
        <row r="245">
          <cell r="A245" t="str">
            <v>SU003458</v>
          </cell>
          <cell r="B245" t="str">
            <v>P004385</v>
          </cell>
          <cell r="C245">
            <v>4301135400</v>
          </cell>
          <cell r="D245">
            <v>4607111039361</v>
          </cell>
          <cell r="F245">
            <v>0.25</v>
          </cell>
          <cell r="G245">
            <v>12</v>
          </cell>
          <cell r="H245">
            <v>3</v>
          </cell>
          <cell r="I245">
            <v>3.7035999999999998</v>
          </cell>
          <cell r="J245">
            <v>70</v>
          </cell>
          <cell r="K245" t="str">
            <v>14</v>
          </cell>
          <cell r="L245" t="str">
            <v>Короб, мин. 1</v>
          </cell>
          <cell r="M245" t="str">
            <v>МГ</v>
          </cell>
          <cell r="O245">
            <v>180</v>
          </cell>
          <cell r="P245" t="str">
            <v>Снеки «Мини-пицца Владимирский стандарт с ветчиной и грибами» ф/в 0,25 ТМ «Владимирский стандарт»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  <cell r="AC245" t="str">
            <v>ЕАЭС N RU Д-RU.РА04.В.81528/24</v>
          </cell>
        </row>
        <row r="246">
          <cell r="P246" t="str">
            <v>Итого</v>
          </cell>
          <cell r="W246" t="str">
            <v>кор</v>
          </cell>
          <cell r="X246">
            <v>0</v>
          </cell>
          <cell r="Y246">
            <v>0</v>
          </cell>
          <cell r="Z246">
            <v>0</v>
          </cell>
        </row>
        <row r="247">
          <cell r="P247" t="str">
            <v>Итого</v>
          </cell>
          <cell r="W247" t="str">
            <v>кг</v>
          </cell>
          <cell r="X247">
            <v>0</v>
          </cell>
          <cell r="Y247">
            <v>0</v>
          </cell>
        </row>
        <row r="248">
          <cell r="A248" t="str">
            <v>Зареченские продукты</v>
          </cell>
        </row>
        <row r="249">
          <cell r="A249" t="str">
            <v>Зареченские продукты</v>
          </cell>
        </row>
        <row r="250">
          <cell r="A250" t="str">
            <v>Пельмени</v>
          </cell>
        </row>
        <row r="251">
          <cell r="A251" t="str">
            <v>SU003319</v>
          </cell>
          <cell r="B251" t="str">
            <v>P004053</v>
          </cell>
          <cell r="C251">
            <v>4301071014</v>
          </cell>
          <cell r="D251">
            <v>4640242181264</v>
          </cell>
          <cell r="F251">
            <v>0.7</v>
          </cell>
          <cell r="G251">
            <v>10</v>
          </cell>
          <cell r="H251">
            <v>7</v>
          </cell>
          <cell r="I251">
            <v>7.28</v>
          </cell>
          <cell r="J251">
            <v>84</v>
          </cell>
          <cell r="K251" t="str">
            <v>12</v>
          </cell>
          <cell r="L251" t="str">
            <v>Слой, мин. 1</v>
          </cell>
          <cell r="M251" t="str">
            <v>МГ</v>
          </cell>
          <cell r="O251">
            <v>180</v>
          </cell>
          <cell r="P251" t="str">
            <v>Пельмени «Домашние» 0,7 сфера ТМ «Зареченские»</v>
          </cell>
          <cell r="W251" t="str">
            <v>кор</v>
          </cell>
          <cell r="X251">
            <v>0</v>
          </cell>
          <cell r="Y251">
            <v>0</v>
          </cell>
          <cell r="Z251">
            <v>0</v>
          </cell>
          <cell r="AC251" t="str">
            <v>ЕАЭС N RU Д-RU.РА01.В.15225/24</v>
          </cell>
        </row>
        <row r="252">
          <cell r="A252" t="str">
            <v>SU003320</v>
          </cell>
          <cell r="B252" t="str">
            <v>P004060</v>
          </cell>
          <cell r="C252">
            <v>4301071021</v>
          </cell>
          <cell r="D252">
            <v>4640242181325</v>
          </cell>
          <cell r="F252">
            <v>0.7</v>
          </cell>
          <cell r="G252">
            <v>10</v>
          </cell>
          <cell r="H252">
            <v>7</v>
          </cell>
          <cell r="I252">
            <v>7.28</v>
          </cell>
          <cell r="J252">
            <v>84</v>
          </cell>
          <cell r="K252" t="str">
            <v>12</v>
          </cell>
          <cell r="L252" t="str">
            <v>Слой, мин. 1</v>
          </cell>
          <cell r="M252" t="str">
            <v>МГ</v>
          </cell>
          <cell r="O252">
            <v>180</v>
          </cell>
          <cell r="P252" t="str">
            <v>Пельмени «Домашние со сливочным маслом» 0,7 сфера ТМ «Зареченские»</v>
          </cell>
          <cell r="W252" t="str">
            <v>кор</v>
          </cell>
          <cell r="X252">
            <v>12</v>
          </cell>
          <cell r="Y252">
            <v>12</v>
          </cell>
          <cell r="Z252">
            <v>0.186</v>
          </cell>
          <cell r="AC252" t="str">
            <v>ЕАЭС N RU Д-RU.РА01.В.15225/24</v>
          </cell>
        </row>
        <row r="253">
          <cell r="A253" t="str">
            <v>SU003086</v>
          </cell>
          <cell r="B253" t="str">
            <v>P003803</v>
          </cell>
          <cell r="C253">
            <v>4301070993</v>
          </cell>
          <cell r="D253">
            <v>4640242180670</v>
          </cell>
          <cell r="F253">
            <v>1</v>
          </cell>
          <cell r="G253">
            <v>6</v>
          </cell>
          <cell r="H253">
            <v>6</v>
          </cell>
          <cell r="I253">
            <v>6.23</v>
          </cell>
          <cell r="J253">
            <v>84</v>
          </cell>
          <cell r="K253" t="str">
            <v>12</v>
          </cell>
          <cell r="L253" t="str">
            <v>Слой, мин. 1</v>
          </cell>
          <cell r="M253" t="str">
            <v>МГ</v>
          </cell>
          <cell r="O253">
            <v>180</v>
          </cell>
          <cell r="P253" t="str">
            <v>Пельмени «Жемчужные» 1,0 сфера ТМ «Зареченские»</v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  <cell r="AC253" t="str">
            <v>ЕАЭС N RU Д-RU.РА05.В.31150/22</v>
          </cell>
        </row>
        <row r="254">
          <cell r="P254" t="str">
            <v>Итого</v>
          </cell>
          <cell r="W254" t="str">
            <v>кор</v>
          </cell>
          <cell r="X254">
            <v>12</v>
          </cell>
          <cell r="Y254">
            <v>12</v>
          </cell>
          <cell r="Z254">
            <v>0.186</v>
          </cell>
        </row>
        <row r="255">
          <cell r="P255" t="str">
            <v>Итого</v>
          </cell>
          <cell r="W255" t="str">
            <v>кг</v>
          </cell>
          <cell r="X255">
            <v>84</v>
          </cell>
          <cell r="Y255">
            <v>84</v>
          </cell>
        </row>
        <row r="256">
          <cell r="A256" t="str">
            <v>Крылья</v>
          </cell>
        </row>
        <row r="257">
          <cell r="A257" t="str">
            <v>SU003024</v>
          </cell>
          <cell r="B257" t="str">
            <v>P003488</v>
          </cell>
          <cell r="C257">
            <v>4301131019</v>
          </cell>
          <cell r="D257">
            <v>4640242180427</v>
          </cell>
          <cell r="F257">
            <v>1.8</v>
          </cell>
          <cell r="G257">
            <v>1</v>
          </cell>
          <cell r="H257">
            <v>1.8</v>
          </cell>
          <cell r="I257">
            <v>1.915</v>
          </cell>
          <cell r="J257">
            <v>234</v>
          </cell>
          <cell r="K257" t="str">
            <v>18</v>
          </cell>
          <cell r="L257" t="str">
            <v>Слой, мин. 1</v>
          </cell>
          <cell r="M257" t="str">
            <v>МГ</v>
          </cell>
          <cell r="O257">
            <v>180</v>
          </cell>
          <cell r="P257" t="str">
            <v>Крылья «Хрустящие крылышки» Весовой ТМ «Зареченские» 1,8 кг</v>
          </cell>
          <cell r="W257" t="str">
            <v>кор</v>
          </cell>
          <cell r="X257">
            <v>18</v>
          </cell>
          <cell r="Y257">
            <v>18</v>
          </cell>
          <cell r="Z257">
            <v>9.0359999999999996E-2</v>
          </cell>
          <cell r="AC257" t="str">
            <v>ЕАЭС N RU Д-RU. РА04.В.81210/23</v>
          </cell>
        </row>
        <row r="258">
          <cell r="P258" t="str">
            <v>Итого</v>
          </cell>
          <cell r="W258" t="str">
            <v>кор</v>
          </cell>
          <cell r="X258">
            <v>18</v>
          </cell>
          <cell r="Y258">
            <v>18</v>
          </cell>
          <cell r="Z258">
            <v>9.0359999999999996E-2</v>
          </cell>
        </row>
        <row r="259">
          <cell r="P259" t="str">
            <v>Итого</v>
          </cell>
          <cell r="W259" t="str">
            <v>кг</v>
          </cell>
          <cell r="X259">
            <v>32.4</v>
          </cell>
          <cell r="Y259">
            <v>32.4</v>
          </cell>
        </row>
        <row r="260">
          <cell r="A260" t="str">
            <v>Наггетсы</v>
          </cell>
        </row>
        <row r="261">
          <cell r="A261" t="str">
            <v>SU003020</v>
          </cell>
          <cell r="B261" t="str">
            <v>P003486</v>
          </cell>
          <cell r="C261">
            <v>4301132080</v>
          </cell>
          <cell r="D261">
            <v>4640242180397</v>
          </cell>
          <cell r="F261">
            <v>1</v>
          </cell>
          <cell r="G261">
            <v>6</v>
          </cell>
          <cell r="H261">
            <v>6</v>
          </cell>
          <cell r="I261">
            <v>6.26</v>
          </cell>
          <cell r="J261">
            <v>84</v>
          </cell>
          <cell r="K261" t="str">
            <v>12</v>
          </cell>
          <cell r="L261" t="str">
            <v>Палетта, мин. 1</v>
          </cell>
          <cell r="M261" t="str">
            <v>МГ</v>
          </cell>
          <cell r="O261">
            <v>180</v>
          </cell>
          <cell r="P261" t="str">
            <v>Наггетсы «Хрустящие» Весовые ТМ «Зареченские» 6 кг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  <cell r="AC261" t="str">
            <v>ЕАЭС N RU Д-RU. РА04.В.81113/23</v>
          </cell>
        </row>
        <row r="262">
          <cell r="A262" t="str">
            <v>SU003381</v>
          </cell>
          <cell r="B262" t="str">
            <v>P004190</v>
          </cell>
          <cell r="C262">
            <v>4301132104</v>
          </cell>
          <cell r="D262">
            <v>4640242181219</v>
          </cell>
          <cell r="F262">
            <v>0.3</v>
          </cell>
          <cell r="G262">
            <v>9</v>
          </cell>
          <cell r="H262">
            <v>2.7</v>
          </cell>
          <cell r="I262">
            <v>2.8450000000000002</v>
          </cell>
          <cell r="J262">
            <v>234</v>
          </cell>
          <cell r="K262" t="str">
            <v>18</v>
          </cell>
          <cell r="L262" t="str">
            <v>Короб, мин. 1</v>
          </cell>
          <cell r="M262" t="str">
            <v>МГ</v>
          </cell>
          <cell r="O262">
            <v>180</v>
          </cell>
          <cell r="P262" t="str">
            <v>Наггетсы «Хрустящие» Фикс.вес 0,3 ф/п ТМ «Зареченские»</v>
          </cell>
          <cell r="W262" t="str">
            <v>кор</v>
          </cell>
          <cell r="X262">
            <v>0</v>
          </cell>
          <cell r="Y262">
            <v>0</v>
          </cell>
          <cell r="Z262">
            <v>0</v>
          </cell>
          <cell r="AC262" t="str">
            <v>ЕАЭС N RU Д-RU. РА04.В.81113/23</v>
          </cell>
        </row>
        <row r="263">
          <cell r="P263" t="str">
            <v>Итого</v>
          </cell>
          <cell r="W263" t="str">
            <v>кор</v>
          </cell>
          <cell r="X263">
            <v>0</v>
          </cell>
          <cell r="Y263">
            <v>0</v>
          </cell>
          <cell r="Z263">
            <v>0</v>
          </cell>
        </row>
        <row r="264">
          <cell r="P264" t="str">
            <v>Итого</v>
          </cell>
          <cell r="W264" t="str">
            <v>кг</v>
          </cell>
          <cell r="X264">
            <v>0</v>
          </cell>
          <cell r="Y264">
            <v>0</v>
          </cell>
        </row>
        <row r="265">
          <cell r="A265" t="str">
            <v>Чебуреки</v>
          </cell>
        </row>
        <row r="266">
          <cell r="A266" t="str">
            <v>SU003012</v>
          </cell>
          <cell r="B266" t="str">
            <v>P003478</v>
          </cell>
          <cell r="C266">
            <v>4301136028</v>
          </cell>
          <cell r="D266">
            <v>4640242180304</v>
          </cell>
          <cell r="F266">
            <v>2.7</v>
          </cell>
          <cell r="G266">
            <v>1</v>
          </cell>
          <cell r="H266">
            <v>2.7</v>
          </cell>
          <cell r="I266">
            <v>2.8906000000000001</v>
          </cell>
          <cell r="J266">
            <v>126</v>
          </cell>
          <cell r="K266" t="str">
            <v>14</v>
          </cell>
          <cell r="L266" t="str">
            <v>Слой, мин. 1</v>
          </cell>
          <cell r="M266" t="str">
            <v>МГ</v>
          </cell>
          <cell r="O266">
            <v>180</v>
          </cell>
          <cell r="P266" t="str">
            <v>Чебуреки «Мясные» Весовые ТМ «Зареченские» 2,7 кг</v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  <cell r="AC266" t="str">
            <v>ЕАЭС N RU Д-RU. РА04.В.83320/23</v>
          </cell>
        </row>
        <row r="267">
          <cell r="A267" t="str">
            <v>SU003010</v>
          </cell>
          <cell r="B267" t="str">
            <v>P003476</v>
          </cell>
          <cell r="C267">
            <v>4301136026</v>
          </cell>
          <cell r="D267">
            <v>4640242180236</v>
          </cell>
          <cell r="F267">
            <v>5</v>
          </cell>
          <cell r="G267">
            <v>1</v>
          </cell>
          <cell r="H267">
            <v>5</v>
          </cell>
          <cell r="I267">
            <v>5.2350000000000003</v>
          </cell>
          <cell r="J267">
            <v>84</v>
          </cell>
          <cell r="K267" t="str">
            <v>12</v>
          </cell>
          <cell r="L267" t="str">
            <v>Палетта, мин. 1</v>
          </cell>
          <cell r="M267" t="str">
            <v>МГ</v>
          </cell>
          <cell r="O267">
            <v>180</v>
          </cell>
          <cell r="P267" t="str">
            <v>Чебуреки «Сочные» Весовые ТМ «Зареченские» 5 кг</v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C267" t="str">
            <v>ЕАЭС N RU Д-RU. РА04.В.83320/23</v>
          </cell>
        </row>
        <row r="268">
          <cell r="A268" t="str">
            <v>SU003025</v>
          </cell>
          <cell r="B268" t="str">
            <v>P003495</v>
          </cell>
          <cell r="C268">
            <v>4301136029</v>
          </cell>
          <cell r="D268">
            <v>4640242180410</v>
          </cell>
          <cell r="F268">
            <v>2.2400000000000002</v>
          </cell>
          <cell r="G268">
            <v>1</v>
          </cell>
          <cell r="H268">
            <v>2.2400000000000002</v>
          </cell>
          <cell r="I268">
            <v>2.4319999999999999</v>
          </cell>
          <cell r="J268">
            <v>126</v>
          </cell>
          <cell r="K268" t="str">
            <v>14</v>
          </cell>
          <cell r="L268" t="str">
            <v>Короб, мин. 1</v>
          </cell>
          <cell r="M268" t="str">
            <v>МГ</v>
          </cell>
          <cell r="O268">
            <v>180</v>
          </cell>
          <cell r="P268" t="str">
            <v>Чебуреки «Сочный мегачебурек» Весовой ТМ «Зареченские» 2,24 кг</v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  <cell r="AC268" t="str">
            <v>ЕАЭС N RU Д-RU. РА04.В.83320/23</v>
          </cell>
        </row>
        <row r="269">
          <cell r="P269" t="str">
            <v>Итого</v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</row>
        <row r="270">
          <cell r="P270" t="str">
            <v>Итого</v>
          </cell>
          <cell r="W270" t="str">
            <v>кг</v>
          </cell>
          <cell r="X270">
            <v>0</v>
          </cell>
          <cell r="Y270">
            <v>0</v>
          </cell>
        </row>
        <row r="271">
          <cell r="A271" t="str">
            <v>Снеки</v>
          </cell>
        </row>
        <row r="272">
          <cell r="A272" t="str">
            <v>SU003510</v>
          </cell>
          <cell r="B272" t="str">
            <v>P004457</v>
          </cell>
          <cell r="C272">
            <v>4301135504</v>
          </cell>
          <cell r="D272">
            <v>4640242181554</v>
          </cell>
          <cell r="F272">
            <v>3</v>
          </cell>
          <cell r="G272">
            <v>1</v>
          </cell>
          <cell r="H272">
            <v>3</v>
          </cell>
          <cell r="I272">
            <v>3.1920000000000002</v>
          </cell>
          <cell r="J272">
            <v>126</v>
          </cell>
          <cell r="K272" t="str">
            <v>14</v>
          </cell>
          <cell r="L272" t="str">
            <v>Короб, мин. 1</v>
          </cell>
          <cell r="M272" t="str">
            <v>МГ</v>
          </cell>
          <cell r="O272">
            <v>180</v>
          </cell>
          <cell r="P272" t="str">
            <v>Снеки «Мини-пицца с ветчиной и сыром» Весовые ТМ «Зареченские продукты» 3 кг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C272" t="str">
            <v>ЕАЭС N RU Д-RU.РА02.В.25079/24</v>
          </cell>
        </row>
        <row r="273">
          <cell r="A273" t="str">
            <v>SU003454</v>
          </cell>
          <cell r="B273" t="str">
            <v>P004364</v>
          </cell>
          <cell r="C273">
            <v>4301135394</v>
          </cell>
          <cell r="D273">
            <v>4640242181561</v>
          </cell>
          <cell r="F273">
            <v>3.7</v>
          </cell>
          <cell r="G273">
            <v>1</v>
          </cell>
          <cell r="H273">
            <v>3.7</v>
          </cell>
          <cell r="I273">
            <v>3.8919999999999999</v>
          </cell>
          <cell r="J273">
            <v>126</v>
          </cell>
          <cell r="K273" t="str">
            <v>14</v>
          </cell>
          <cell r="L273" t="str">
            <v>Слой, мин. 1</v>
          </cell>
          <cell r="M273" t="str">
            <v>МГ</v>
          </cell>
          <cell r="O273">
            <v>180</v>
          </cell>
          <cell r="P273" t="str">
            <v>Снеки «Мини-сосиски в тесте» Весовые ТМ «Зареченские» 3,7 кг</v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C273" t="str">
            <v>ЕАЭС N RU Д-RU.РА02.В.58883/24</v>
          </cell>
        </row>
        <row r="274">
          <cell r="A274" t="str">
            <v>SU003436</v>
          </cell>
          <cell r="B274" t="str">
            <v>P004439</v>
          </cell>
          <cell r="C274">
            <v>4301135552</v>
          </cell>
          <cell r="D274">
            <v>4640242181431</v>
          </cell>
          <cell r="F274">
            <v>3.5</v>
          </cell>
          <cell r="G274">
            <v>1</v>
          </cell>
          <cell r="H274">
            <v>3.5</v>
          </cell>
          <cell r="I274">
            <v>3.6920000000000002</v>
          </cell>
          <cell r="J274">
            <v>126</v>
          </cell>
          <cell r="K274" t="str">
            <v>14</v>
          </cell>
          <cell r="L274" t="str">
            <v>Короб, мин. 1</v>
          </cell>
          <cell r="M274" t="str">
            <v>МГ</v>
          </cell>
          <cell r="O274">
            <v>180</v>
          </cell>
          <cell r="P274" t="str">
            <v>Снеки «Мини-чебуречки с картофелем и сочной грудинкой» Весовой ТМ «Зареченские продукты» 3,5 кг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  <cell r="AC274" t="str">
            <v>ЕАЭС N RU Д-RU.РА03.В.46679/24</v>
          </cell>
        </row>
        <row r="275">
          <cell r="A275" t="str">
            <v>SU003434</v>
          </cell>
          <cell r="B275" t="str">
            <v>P004358</v>
          </cell>
          <cell r="C275">
            <v>4301135374</v>
          </cell>
          <cell r="D275">
            <v>4640242181424</v>
          </cell>
          <cell r="F275">
            <v>5.5</v>
          </cell>
          <cell r="G275">
            <v>1</v>
          </cell>
          <cell r="H275">
            <v>5.5</v>
          </cell>
          <cell r="I275">
            <v>5.7350000000000003</v>
          </cell>
          <cell r="J275">
            <v>84</v>
          </cell>
          <cell r="K275" t="str">
            <v>12</v>
          </cell>
          <cell r="L275" t="str">
            <v>Слой, мин. 1</v>
          </cell>
          <cell r="M275" t="str">
            <v>МГ</v>
          </cell>
          <cell r="O275">
            <v>180</v>
          </cell>
          <cell r="P275" t="str">
            <v>Снеки «Мини-чебуречки с мясом» Весовой ТМ «Зареченские» 5,5 кг</v>
          </cell>
          <cell r="W275" t="str">
            <v>кор</v>
          </cell>
          <cell r="X275">
            <v>24</v>
          </cell>
          <cell r="Y275">
            <v>24</v>
          </cell>
          <cell r="Z275">
            <v>0.372</v>
          </cell>
          <cell r="AC275" t="str">
            <v>ЕАЭС N RU Д-RU.РА02.В.25079/24</v>
          </cell>
        </row>
        <row r="276">
          <cell r="A276" t="str">
            <v>SU003431</v>
          </cell>
          <cell r="B276" t="str">
            <v>P004279</v>
          </cell>
          <cell r="C276">
            <v>4301135320</v>
          </cell>
          <cell r="D276">
            <v>4640242181592</v>
          </cell>
          <cell r="F276">
            <v>3.5</v>
          </cell>
          <cell r="G276">
            <v>1</v>
          </cell>
          <cell r="H276">
            <v>3.5</v>
          </cell>
          <cell r="I276">
            <v>3.6850000000000001</v>
          </cell>
          <cell r="J276">
            <v>126</v>
          </cell>
          <cell r="K276" t="str">
            <v>14</v>
          </cell>
          <cell r="L276" t="str">
            <v>Короб, мин. 1</v>
          </cell>
          <cell r="M276" t="str">
            <v>МГ</v>
          </cell>
          <cell r="O276">
            <v>180</v>
          </cell>
          <cell r="P276" t="str">
            <v>Снеки «Мини-чебуречки с сыром и ветчиной» Весовые ТМ «Зареченские» 3,5 кг</v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C276" t="str">
            <v>ЕАЭС N RU Д-RU.РА02.В.25079/24, ЕАЭС N RU Д-RU.РА03.В.88195/24</v>
          </cell>
        </row>
        <row r="277">
          <cell r="A277" t="str">
            <v>SU003448</v>
          </cell>
          <cell r="B277" t="str">
            <v>P004394</v>
          </cell>
          <cell r="C277">
            <v>4301135405</v>
          </cell>
          <cell r="D277">
            <v>4640242181523</v>
          </cell>
          <cell r="F277">
            <v>3</v>
          </cell>
          <cell r="G277">
            <v>1</v>
          </cell>
          <cell r="H277">
            <v>3</v>
          </cell>
          <cell r="I277">
            <v>3.1920000000000002</v>
          </cell>
          <cell r="J277">
            <v>126</v>
          </cell>
          <cell r="K277" t="str">
            <v>14</v>
          </cell>
          <cell r="L277" t="str">
            <v>Слой, мин. 1</v>
          </cell>
          <cell r="M277" t="str">
            <v>МГ</v>
          </cell>
          <cell r="O277">
            <v>180</v>
          </cell>
          <cell r="P277" t="str">
            <v>Снеки «Мини-шарики с курочкой и сыром» Весовой ТМ «Зареченские» 3 кг</v>
          </cell>
          <cell r="W277" t="str">
            <v>кор</v>
          </cell>
          <cell r="X277">
            <v>28</v>
          </cell>
          <cell r="Y277">
            <v>28</v>
          </cell>
          <cell r="Z277">
            <v>0.26207999999999998</v>
          </cell>
          <cell r="AC277" t="str">
            <v>ЕАЭС N RU Д-RU.РА02.В.58883/24</v>
          </cell>
        </row>
        <row r="278">
          <cell r="A278" t="str">
            <v>SU003446</v>
          </cell>
          <cell r="B278" t="str">
            <v>P004393</v>
          </cell>
          <cell r="C278">
            <v>4301135404</v>
          </cell>
          <cell r="D278">
            <v>4640242181516</v>
          </cell>
          <cell r="F278">
            <v>3.7</v>
          </cell>
          <cell r="G278">
            <v>1</v>
          </cell>
          <cell r="H278">
            <v>3.7</v>
          </cell>
          <cell r="I278">
            <v>3.8919999999999999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«Пирожки с клубникой и вишней» Весовые ТМ «Зареченские» 3,7 кг</v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C278" t="str">
            <v>ЕАЭС N RU Д-RU.РА03.В.46679/24</v>
          </cell>
        </row>
        <row r="279">
          <cell r="A279" t="str">
            <v>SU003442</v>
          </cell>
          <cell r="B279" t="str">
            <v>P004391</v>
          </cell>
          <cell r="C279">
            <v>4301135402</v>
          </cell>
          <cell r="D279">
            <v>4640242181493</v>
          </cell>
          <cell r="F279">
            <v>3.7</v>
          </cell>
          <cell r="G279">
            <v>1</v>
          </cell>
          <cell r="H279">
            <v>3.7</v>
          </cell>
          <cell r="I279">
            <v>3.8919999999999999</v>
          </cell>
          <cell r="J279">
            <v>126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«Пирожки с мясом, картофелем и грибами» Весовые ТМ «Зареченские» 3,7 кг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C279" t="str">
            <v>ЕАЭС N RU Д-RU.РА02.В.25079/24</v>
          </cell>
        </row>
        <row r="280">
          <cell r="A280" t="str">
            <v>SU003439</v>
          </cell>
          <cell r="B280" t="str">
            <v>P004359</v>
          </cell>
          <cell r="C280">
            <v>4301135375</v>
          </cell>
          <cell r="D280">
            <v>4640242181486</v>
          </cell>
          <cell r="F280">
            <v>3.7</v>
          </cell>
          <cell r="G280">
            <v>1</v>
          </cell>
          <cell r="H280">
            <v>3.7</v>
          </cell>
          <cell r="I280">
            <v>3.8919999999999999</v>
          </cell>
          <cell r="J280">
            <v>126</v>
          </cell>
          <cell r="K280" t="str">
            <v>14</v>
          </cell>
          <cell r="L280" t="str">
            <v>Палетта, мин. 1</v>
          </cell>
          <cell r="M280" t="str">
            <v>МГ</v>
          </cell>
          <cell r="O280">
            <v>180</v>
          </cell>
          <cell r="P280" t="str">
            <v>«Пирожки с мясом» Весовые ТМ «Зареченские» 3,7 кг</v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C280" t="str">
            <v>ЕАЭС N RU Д-RU.РА02.В.25079/24</v>
          </cell>
        </row>
        <row r="281">
          <cell r="A281" t="str">
            <v>SU003444</v>
          </cell>
          <cell r="B281" t="str">
            <v>P004392</v>
          </cell>
          <cell r="C281">
            <v>4301135403</v>
          </cell>
          <cell r="D281">
            <v>4640242181509</v>
          </cell>
          <cell r="F281">
            <v>3.7</v>
          </cell>
          <cell r="G281">
            <v>1</v>
          </cell>
          <cell r="H281">
            <v>3.7</v>
          </cell>
          <cell r="I281">
            <v>3.8919999999999999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«Пирожки с яблоком и грушей» Весовой ТМ «Зареченские» 3,7 кг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C281" t="str">
            <v>ЕАЭС N RU Д-RU.РА02.В.25079/24</v>
          </cell>
        </row>
        <row r="282">
          <cell r="A282" t="str">
            <v>SU003383</v>
          </cell>
          <cell r="B282" t="str">
            <v>P004191</v>
          </cell>
          <cell r="C282">
            <v>4301135304</v>
          </cell>
          <cell r="D282">
            <v>4640242181240</v>
          </cell>
          <cell r="F282">
            <v>0.3</v>
          </cell>
          <cell r="G282">
            <v>9</v>
          </cell>
          <cell r="H282">
            <v>2.7</v>
          </cell>
          <cell r="I282">
            <v>2.88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«Мини-пицца с ветчиной и сыром» Фикс.вес 0,3 ф/п ТМ «Зареченские»</v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C282" t="str">
            <v>ЕАЭС N RU Д-RU.РА02.В.25079/24</v>
          </cell>
        </row>
        <row r="283">
          <cell r="A283" t="str">
            <v>SU003382</v>
          </cell>
          <cell r="B283" t="str">
            <v>P004195</v>
          </cell>
          <cell r="C283">
            <v>4301135310</v>
          </cell>
          <cell r="D283">
            <v>4640242181318</v>
          </cell>
          <cell r="F283">
            <v>0.3</v>
          </cell>
          <cell r="G283">
            <v>9</v>
          </cell>
          <cell r="H283">
            <v>2.7</v>
          </cell>
          <cell r="I283">
            <v>2.988</v>
          </cell>
          <cell r="J283">
            <v>126</v>
          </cell>
          <cell r="K283" t="str">
            <v>14</v>
          </cell>
          <cell r="L283" t="str">
            <v>Слой, мин. 1</v>
          </cell>
          <cell r="M283" t="str">
            <v>МГ</v>
          </cell>
          <cell r="O283">
            <v>180</v>
          </cell>
          <cell r="P283" t="str">
            <v>Снеки «Мини-сосиски в тесте» Фикс.вес 0,3 ф/п ТМ «Зареченские»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C283" t="str">
            <v>ЕАЭС N RU Д-RU.РА02.В.58883/24</v>
          </cell>
        </row>
        <row r="284">
          <cell r="A284" t="str">
            <v>SU003377</v>
          </cell>
          <cell r="B284" t="str">
            <v>P004193</v>
          </cell>
          <cell r="C284">
            <v>4301135306</v>
          </cell>
          <cell r="D284">
            <v>4640242181578</v>
          </cell>
          <cell r="F284">
            <v>0.3</v>
          </cell>
          <cell r="G284">
            <v>9</v>
          </cell>
          <cell r="H284">
            <v>2.7</v>
          </cell>
          <cell r="I284">
            <v>2.8450000000000002</v>
          </cell>
          <cell r="J284">
            <v>234</v>
          </cell>
          <cell r="K284" t="str">
            <v>18</v>
          </cell>
          <cell r="L284" t="str">
            <v>Слой, мин. 1</v>
          </cell>
          <cell r="M284" t="str">
            <v>МГ</v>
          </cell>
          <cell r="O284">
            <v>180</v>
          </cell>
          <cell r="P284" t="str">
            <v>Снеки «Мини-чебуречки с мясом» Фикс.вес 0,3 ф/п ТМ «Зареченские»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C284" t="str">
            <v>ЕАЭС N RU Д-RU.РА02.В.25079/24</v>
          </cell>
        </row>
        <row r="285">
          <cell r="A285" t="str">
            <v>SU003376</v>
          </cell>
          <cell r="B285" t="str">
            <v>P004194</v>
          </cell>
          <cell r="C285">
            <v>4301135305</v>
          </cell>
          <cell r="D285">
            <v>4640242181394</v>
          </cell>
          <cell r="F285">
            <v>0.3</v>
          </cell>
          <cell r="G285">
            <v>9</v>
          </cell>
          <cell r="H285">
            <v>2.7</v>
          </cell>
          <cell r="I285">
            <v>2.8450000000000002</v>
          </cell>
          <cell r="J285">
            <v>234</v>
          </cell>
          <cell r="K285" t="str">
            <v>18</v>
          </cell>
          <cell r="L285" t="str">
            <v>Слой, мин. 1</v>
          </cell>
          <cell r="M285" t="str">
            <v>МГ</v>
          </cell>
          <cell r="O285">
            <v>180</v>
          </cell>
          <cell r="P285" t="str">
            <v>Снеки «Мини-чебуречки с сыром и ветчиной» Фикс.вес 0,3 ф/п ТМ «Зареченские»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C285" t="str">
            <v>ЕАЭС N RU Д-RU.РА02.В.25079/24</v>
          </cell>
        </row>
        <row r="286">
          <cell r="A286" t="str">
            <v>SU003378</v>
          </cell>
          <cell r="B286" t="str">
            <v>P004196</v>
          </cell>
          <cell r="C286">
            <v>4301135309</v>
          </cell>
          <cell r="D286">
            <v>4640242181332</v>
          </cell>
          <cell r="F286">
            <v>0.3</v>
          </cell>
          <cell r="G286">
            <v>9</v>
          </cell>
          <cell r="H286">
            <v>2.7</v>
          </cell>
          <cell r="I286">
            <v>2.9079999999999999</v>
          </cell>
          <cell r="J286">
            <v>234</v>
          </cell>
          <cell r="K286" t="str">
            <v>18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«Пирожки с мясом» Фикс.вес 0,3 ф/п ТМ «Зареченские»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C286" t="str">
            <v>ЕАЭС N RU Д-RU.РА02.В.25079/24</v>
          </cell>
        </row>
        <row r="287">
          <cell r="A287" t="str">
            <v>SU003379</v>
          </cell>
          <cell r="B287" t="str">
            <v>P004197</v>
          </cell>
          <cell r="C287">
            <v>4301135308</v>
          </cell>
          <cell r="D287">
            <v>4640242181349</v>
          </cell>
          <cell r="F287">
            <v>0.3</v>
          </cell>
          <cell r="G287">
            <v>9</v>
          </cell>
          <cell r="H287">
            <v>2.7</v>
          </cell>
          <cell r="I287">
            <v>2.9079999999999999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«Пирожки с мясом, картофелем и грибами» Фикс.вес 0,3 ф/п ТМ «Зареченские»</v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C287" t="str">
            <v>ЕАЭС N RU Д-RU.РА02.В.25079/24</v>
          </cell>
        </row>
        <row r="288">
          <cell r="A288" t="str">
            <v>SU003380</v>
          </cell>
          <cell r="B288" t="str">
            <v>P004192</v>
          </cell>
          <cell r="C288">
            <v>4301135307</v>
          </cell>
          <cell r="D288">
            <v>4640242181370</v>
          </cell>
          <cell r="F288">
            <v>0.3</v>
          </cell>
          <cell r="G288">
            <v>9</v>
          </cell>
          <cell r="H288">
            <v>2.7</v>
          </cell>
          <cell r="I288">
            <v>2.9079999999999999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«Пирожки с яблоком и грушей» Фикс.вес 0,3 ф/п ТМ «Зареченские»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C288" t="str">
            <v>ЕАЭС N RU Д-RU. РА04. В.83232/23, ЕАЭС N RU Д-RU.РА02.В.25079/24</v>
          </cell>
        </row>
        <row r="289">
          <cell r="A289" t="str">
            <v>SU002766</v>
          </cell>
          <cell r="B289" t="str">
            <v>P004236</v>
          </cell>
          <cell r="C289">
            <v>4301135318</v>
          </cell>
          <cell r="D289">
            <v>4607111037480</v>
          </cell>
          <cell r="F289">
            <v>1</v>
          </cell>
          <cell r="G289">
            <v>4</v>
          </cell>
          <cell r="H289">
            <v>4</v>
          </cell>
          <cell r="I289">
            <v>4.2724000000000002</v>
          </cell>
          <cell r="J289">
            <v>84</v>
          </cell>
          <cell r="K289" t="str">
            <v>12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«Смак-мени с картофелем и сочной грудинкой» Фикс.вес 1 ТМ «Зареченские»</v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C289" t="str">
            <v>ЕАЭС N RU Д-RU.РА08.В.72250/22, ЕАЭС N RU Д-RU.РА11.В.12797/23</v>
          </cell>
        </row>
        <row r="290">
          <cell r="A290" t="str">
            <v>SU002767</v>
          </cell>
          <cell r="B290" t="str">
            <v>P004238</v>
          </cell>
          <cell r="C290">
            <v>4301135319</v>
          </cell>
          <cell r="D290">
            <v>4607111037473</v>
          </cell>
          <cell r="F290">
            <v>1</v>
          </cell>
          <cell r="G290">
            <v>4</v>
          </cell>
          <cell r="H290">
            <v>4</v>
          </cell>
          <cell r="I290">
            <v>4.2300000000000004</v>
          </cell>
          <cell r="J290">
            <v>84</v>
          </cell>
          <cell r="K290" t="str">
            <v>12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Снеки Смак-мени с мясом ТМ Зареченские ТС Зареченские продукты ф/п ф/в 1,0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C290" t="str">
            <v>ЕАЭС N RU Д-RU.РА08.В.71672/22</v>
          </cell>
        </row>
        <row r="291">
          <cell r="A291" t="str">
            <v>SU003085</v>
          </cell>
          <cell r="B291" t="str">
            <v>P003651</v>
          </cell>
          <cell r="C291">
            <v>4301135198</v>
          </cell>
          <cell r="D291">
            <v>4640242180663</v>
          </cell>
          <cell r="F291">
            <v>0.9</v>
          </cell>
          <cell r="G291">
            <v>4</v>
          </cell>
          <cell r="H291">
            <v>3.6</v>
          </cell>
          <cell r="I291">
            <v>3.83</v>
          </cell>
          <cell r="J291">
            <v>84</v>
          </cell>
          <cell r="K291" t="str">
            <v>12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Снеки «Смаколадьи с яблоком и грушей» ф/в 0,9 ТМ «Зареченские»</v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C291" t="str">
            <v>ЕАЭС N RU Д-RU.РА05.В.59099/23</v>
          </cell>
        </row>
        <row r="292">
          <cell r="P292" t="str">
            <v>Итого</v>
          </cell>
          <cell r="W292" t="str">
            <v>кор</v>
          </cell>
          <cell r="X292">
            <v>52</v>
          </cell>
          <cell r="Y292">
            <v>52</v>
          </cell>
          <cell r="Z292">
            <v>0.63407999999999998</v>
          </cell>
        </row>
        <row r="293">
          <cell r="P293" t="str">
            <v>Итого</v>
          </cell>
          <cell r="W293" t="str">
            <v>кг</v>
          </cell>
          <cell r="X293">
            <v>216</v>
          </cell>
          <cell r="Y293">
            <v>216</v>
          </cell>
        </row>
        <row r="294">
          <cell r="P294" t="str">
            <v>ИТОГО НЕТТО</v>
          </cell>
          <cell r="W294" t="str">
            <v>кг</v>
          </cell>
          <cell r="X294">
            <v>5145.84</v>
          </cell>
          <cell r="Y294">
            <v>5145.84</v>
          </cell>
        </row>
        <row r="295">
          <cell r="P295" t="str">
            <v>ИТОГО БРУТТО</v>
          </cell>
          <cell r="W295" t="str">
            <v>кг</v>
          </cell>
          <cell r="X295">
            <v>5594.3155999999999</v>
          </cell>
          <cell r="Y295">
            <v>5594.3155999999999</v>
          </cell>
        </row>
        <row r="296">
          <cell r="P296" t="str">
            <v>Кол-во паллет</v>
          </cell>
          <cell r="W296" t="str">
            <v>шт</v>
          </cell>
          <cell r="X296">
            <v>14</v>
          </cell>
          <cell r="Y296">
            <v>14</v>
          </cell>
        </row>
        <row r="297">
          <cell r="P297" t="str">
            <v>Вес брутто  с паллетами</v>
          </cell>
          <cell r="W297" t="str">
            <v>кг</v>
          </cell>
          <cell r="X297">
            <v>5944.3155999999999</v>
          </cell>
          <cell r="Y297">
            <v>5944.3155999999999</v>
          </cell>
        </row>
        <row r="298">
          <cell r="P298" t="str">
            <v>Кол-во коробок</v>
          </cell>
          <cell r="W298" t="str">
            <v>шт</v>
          </cell>
          <cell r="X298">
            <v>1202</v>
          </cell>
          <cell r="Y298">
            <v>1202</v>
          </cell>
        </row>
        <row r="299">
          <cell r="P299" t="str">
            <v>Объем заказа</v>
          </cell>
          <cell r="W299" t="str">
            <v>м3</v>
          </cell>
          <cell r="Z299">
            <v>17.401340000000001</v>
          </cell>
        </row>
        <row r="301">
          <cell r="A301" t="str">
            <v>ТОРГОВАЯ МАРКА</v>
          </cell>
          <cell r="B301" t="str">
            <v>Ядрена копоть</v>
          </cell>
          <cell r="C301" t="str">
            <v>Горячая штучка</v>
          </cell>
          <cell r="T301" t="str">
            <v>No Name</v>
          </cell>
          <cell r="V301" t="str">
            <v>Вязанка</v>
          </cell>
          <cell r="W301" t="str">
            <v>Стародворье</v>
          </cell>
        </row>
        <row r="302">
          <cell r="A302" t="str">
            <v>СЕРИЯ</v>
          </cell>
          <cell r="B302" t="str">
            <v>Ядрена копоть</v>
          </cell>
          <cell r="C302" t="str">
            <v>Наггетсы ГШ</v>
          </cell>
          <cell r="D302" t="str">
            <v>Grandmeni</v>
          </cell>
          <cell r="E302" t="str">
            <v>Чебупай</v>
          </cell>
          <cell r="F302" t="str">
            <v>Бигбули ГШ</v>
          </cell>
          <cell r="G302" t="str">
            <v>Бульмени вес ГШ</v>
          </cell>
          <cell r="H302" t="str">
            <v>Бельмеши</v>
          </cell>
          <cell r="I302" t="str">
            <v>Крылышки ГШ</v>
          </cell>
          <cell r="J302" t="str">
            <v>Чебупели</v>
          </cell>
          <cell r="K302" t="str">
            <v>Чебуреки ГШ</v>
          </cell>
          <cell r="L302" t="str">
            <v>Бульмени ГШ</v>
          </cell>
          <cell r="M302" t="str">
            <v>Чебупицца</v>
          </cell>
          <cell r="O302" t="str">
            <v>Хотстеры</v>
          </cell>
          <cell r="P302" t="str">
            <v>Круггетсы</v>
          </cell>
          <cell r="Q302" t="str">
            <v>Пекерсы</v>
          </cell>
          <cell r="R302" t="str">
            <v>Супермени</v>
          </cell>
          <cell r="S302" t="str">
            <v>Чебуманы</v>
          </cell>
          <cell r="T302" t="str">
            <v>Зареченские продукты</v>
          </cell>
          <cell r="U302" t="str">
            <v>No Name ЗПФ</v>
          </cell>
          <cell r="V302" t="str">
            <v>Сливушка</v>
          </cell>
          <cell r="W302" t="str">
            <v>Стародворье ПГП</v>
          </cell>
          <cell r="X302" t="str">
            <v>Мясорубская</v>
          </cell>
          <cell r="Y302" t="str">
            <v>Медвежьи ушки</v>
          </cell>
          <cell r="Z302" t="str">
            <v>Медвежье ушко</v>
          </cell>
          <cell r="AA302" t="str">
            <v>Царедворская EDLP/EDPP</v>
          </cell>
          <cell r="AB302" t="str">
            <v>Бордо</v>
          </cell>
          <cell r="AC302" t="str">
            <v>Сочные</v>
          </cell>
        </row>
        <row r="304">
          <cell r="A304" t="str">
            <v>ИТОГО, кг</v>
          </cell>
          <cell r="B304">
            <v>0</v>
          </cell>
          <cell r="C304">
            <v>42</v>
          </cell>
          <cell r="D304">
            <v>0</v>
          </cell>
          <cell r="E304">
            <v>0</v>
          </cell>
          <cell r="F304">
            <v>773.76</v>
          </cell>
          <cell r="G304">
            <v>720</v>
          </cell>
          <cell r="H304">
            <v>0</v>
          </cell>
          <cell r="I304">
            <v>0</v>
          </cell>
          <cell r="J304">
            <v>579.6</v>
          </cell>
          <cell r="K304">
            <v>60.480000000000004</v>
          </cell>
          <cell r="L304">
            <v>0</v>
          </cell>
          <cell r="M304">
            <v>252</v>
          </cell>
          <cell r="O304">
            <v>0</v>
          </cell>
          <cell r="P304">
            <v>210</v>
          </cell>
          <cell r="Q304">
            <v>42</v>
          </cell>
          <cell r="R304">
            <v>48</v>
          </cell>
          <cell r="S304">
            <v>0</v>
          </cell>
          <cell r="T304">
            <v>0</v>
          </cell>
          <cell r="U304">
            <v>480</v>
          </cell>
          <cell r="V304">
            <v>588</v>
          </cell>
          <cell r="W304">
            <v>0</v>
          </cell>
          <cell r="X304">
            <v>268.79999999999995</v>
          </cell>
          <cell r="Y304">
            <v>403.19999999999993</v>
          </cell>
          <cell r="Z304">
            <v>345.6</v>
          </cell>
          <cell r="AA304">
            <v>0</v>
          </cell>
          <cell r="AB304">
            <v>0</v>
          </cell>
          <cell r="AC304">
            <v>0</v>
          </cell>
        </row>
        <row r="306">
          <cell r="A306" t="str">
            <v>ЗПФ, кг</v>
          </cell>
          <cell r="B306" t="str">
            <v xml:space="preserve">ПГП, кг </v>
          </cell>
          <cell r="C306" t="str">
            <v>КИЗ, кг</v>
          </cell>
        </row>
        <row r="307">
          <cell r="A307">
            <v>3075.3600000000006</v>
          </cell>
          <cell r="B307">
            <v>2070.48</v>
          </cell>
          <cell r="C30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zoomScaleNormal="85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AO2" sqref="AO2"/>
    </sheetView>
  </sheetViews>
  <sheetFormatPr defaultRowHeight="15" x14ac:dyDescent="0.25"/>
  <cols>
    <col min="1" max="1" width="46.42578125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2.7109375" customWidth="1"/>
    <col min="10" max="11" width="6.85546875" customWidth="1"/>
    <col min="12" max="14" width="0.5703125" customWidth="1"/>
    <col min="15" max="15" width="8" customWidth="1"/>
    <col min="16" max="18" width="6.5703125" customWidth="1"/>
    <col min="19" max="19" width="6.7109375" customWidth="1"/>
    <col min="20" max="20" width="13.85546875" customWidth="1"/>
    <col min="21" max="22" width="5.7109375" customWidth="1"/>
    <col min="23" max="27" width="6.140625" customWidth="1"/>
    <col min="28" max="28" width="21.85546875" customWidth="1"/>
    <col min="29" max="29" width="6.7109375" customWidth="1"/>
    <col min="30" max="30" width="6.7109375" style="8" customWidth="1"/>
    <col min="31" max="31" width="7.5703125" style="13" customWidth="1"/>
    <col min="32" max="35" width="6.7109375" customWidth="1"/>
    <col min="36" max="36" width="2" customWidth="1"/>
    <col min="37" max="37" width="9.28515625" customWidth="1"/>
    <col min="38" max="39" width="6.140625" style="8" customWidth="1"/>
    <col min="40" max="41" width="6.140625" customWidth="1"/>
    <col min="42" max="42" width="8" style="8" customWidth="1"/>
    <col min="43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8" t="s">
        <v>129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>
        <f>AF5-154</f>
        <v>5145.4400000000005</v>
      </c>
      <c r="AG1" s="1"/>
      <c r="AH1" s="1"/>
      <c r="AI1" s="1"/>
      <c r="AJ1" s="1"/>
      <c r="AK1" s="1"/>
      <c r="AL1" s="6"/>
      <c r="AM1" s="6"/>
      <c r="AN1" s="1"/>
      <c r="AO1" s="1"/>
      <c r="AP1" s="6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127</v>
      </c>
      <c r="Q2" s="15" t="s">
        <v>127</v>
      </c>
      <c r="R2" s="18" t="s">
        <v>128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127</v>
      </c>
      <c r="AD2" s="16"/>
      <c r="AE2" s="17"/>
      <c r="AF2" s="18" t="s">
        <v>128</v>
      </c>
      <c r="AG2" s="1"/>
      <c r="AH2" s="1"/>
      <c r="AI2" s="1"/>
      <c r="AJ2" s="1"/>
      <c r="AK2" s="1"/>
      <c r="AL2" s="6"/>
      <c r="AM2" s="6"/>
      <c r="AN2" s="1"/>
      <c r="AO2" s="1"/>
      <c r="AP2" s="6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124</v>
      </c>
      <c r="AH3" s="14" t="s">
        <v>125</v>
      </c>
      <c r="AI3" s="1"/>
      <c r="AJ3" s="1"/>
      <c r="AK3" s="1"/>
      <c r="AL3" s="6"/>
      <c r="AM3" s="6"/>
      <c r="AN3" s="1"/>
      <c r="AO3" s="1"/>
      <c r="AP3" s="6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5.75" thickBot="1" x14ac:dyDescent="0.3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0" t="s">
        <v>139</v>
      </c>
      <c r="AF4" s="1"/>
      <c r="AG4" s="1"/>
      <c r="AH4" s="1"/>
      <c r="AI4" s="1" t="s">
        <v>126</v>
      </c>
      <c r="AJ4" s="1"/>
      <c r="AK4" s="1"/>
      <c r="AL4" s="6"/>
      <c r="AM4" s="6"/>
      <c r="AN4" s="1"/>
      <c r="AO4" s="1"/>
      <c r="AP4" s="6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SUM(E6:E492)</f>
        <v>13575.099999999999</v>
      </c>
      <c r="F5" s="4">
        <f>SUM(F6:F492)</f>
        <v>29325.199999999997</v>
      </c>
      <c r="G5" s="6"/>
      <c r="H5" s="1"/>
      <c r="I5" s="1"/>
      <c r="J5" s="4">
        <f t="shared" ref="J5:S5" si="0">SUM(J6:J492)</f>
        <v>15087.600000000002</v>
      </c>
      <c r="K5" s="4">
        <f t="shared" si="0"/>
        <v>-1512.5000000000005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2715.0200000000004</v>
      </c>
      <c r="P5" s="4">
        <v>15177.64</v>
      </c>
      <c r="Q5" s="4">
        <f t="shared" si="0"/>
        <v>11407.74</v>
      </c>
      <c r="R5" s="4">
        <f t="shared" si="0"/>
        <v>11492.4</v>
      </c>
      <c r="S5" s="4">
        <f t="shared" si="0"/>
        <v>4100</v>
      </c>
      <c r="T5" s="1"/>
      <c r="U5" s="1"/>
      <c r="V5" s="1"/>
      <c r="W5" s="4">
        <f>SUM(W6:W492)</f>
        <v>3162.3599999999992</v>
      </c>
      <c r="X5" s="4">
        <f>SUM(X6:X492)</f>
        <v>2058.4999999999995</v>
      </c>
      <c r="Y5" s="4">
        <f>SUM(Y6:Y492)</f>
        <v>1975.2</v>
      </c>
      <c r="Z5" s="4">
        <f>SUM(Z6:Z492)</f>
        <v>3244.02</v>
      </c>
      <c r="AA5" s="4">
        <f>SUM(AA6:AA492)</f>
        <v>3180.5200000000004</v>
      </c>
      <c r="AB5" s="1"/>
      <c r="AC5" s="4">
        <f>SUM(AC6:AC492)</f>
        <v>5335.1259999999993</v>
      </c>
      <c r="AD5" s="6"/>
      <c r="AE5" s="12">
        <f>SUM(AE6:AE492)</f>
        <v>1232</v>
      </c>
      <c r="AF5" s="4">
        <f>SUM(AF6:AF492)</f>
        <v>5299.4400000000005</v>
      </c>
      <c r="AG5" s="1"/>
      <c r="AH5" s="1"/>
      <c r="AI5" s="12">
        <f>SUM(AI7:AI485)</f>
        <v>14.288034188034191</v>
      </c>
      <c r="AJ5" s="1"/>
      <c r="AK5" s="1"/>
      <c r="AL5" s="37" t="s">
        <v>140</v>
      </c>
      <c r="AM5" s="38" t="s">
        <v>141</v>
      </c>
      <c r="AN5" s="39" t="s">
        <v>142</v>
      </c>
      <c r="AO5" s="40" t="s">
        <v>143</v>
      </c>
      <c r="AP5" s="6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140</v>
      </c>
      <c r="D6" s="1">
        <v>60</v>
      </c>
      <c r="E6" s="1">
        <v>40</v>
      </c>
      <c r="F6" s="1">
        <v>150</v>
      </c>
      <c r="G6" s="6">
        <v>1</v>
      </c>
      <c r="H6" s="1">
        <v>90</v>
      </c>
      <c r="I6" s="1" t="s">
        <v>35</v>
      </c>
      <c r="J6" s="1">
        <v>35</v>
      </c>
      <c r="K6" s="1">
        <f t="shared" ref="K6:K34" si="1">E6-J6</f>
        <v>5</v>
      </c>
      <c r="L6" s="1"/>
      <c r="M6" s="1"/>
      <c r="N6" s="1"/>
      <c r="O6" s="1">
        <f>E6/5</f>
        <v>8</v>
      </c>
      <c r="P6" s="5"/>
      <c r="Q6" s="5"/>
      <c r="R6" s="5">
        <f>AD6*AE6</f>
        <v>0</v>
      </c>
      <c r="S6" s="5"/>
      <c r="T6" s="1"/>
      <c r="U6" s="1">
        <f>(F6+R6)/O6</f>
        <v>18.75</v>
      </c>
      <c r="V6" s="1">
        <f>F6/O6</f>
        <v>18.75</v>
      </c>
      <c r="W6" s="1">
        <v>12</v>
      </c>
      <c r="X6" s="1">
        <v>12</v>
      </c>
      <c r="Y6" s="1">
        <v>2</v>
      </c>
      <c r="Z6" s="1">
        <v>39</v>
      </c>
      <c r="AA6" s="1">
        <v>0</v>
      </c>
      <c r="AB6" s="15"/>
      <c r="AC6" s="1">
        <f>Q6*G6</f>
        <v>0</v>
      </c>
      <c r="AD6" s="6">
        <f>VLOOKUP(A6,[1]Sheet!$A:$AC,29,0)</f>
        <v>5</v>
      </c>
      <c r="AE6" s="10">
        <f>MROUND(Q6,AD6*AG6)/AD6</f>
        <v>0</v>
      </c>
      <c r="AF6" s="1">
        <f>AE6*AD6*G6</f>
        <v>0</v>
      </c>
      <c r="AG6" s="1">
        <f>VLOOKUP(A6,[2]Sheet!$A:$AH,33,0)</f>
        <v>12</v>
      </c>
      <c r="AH6" s="1">
        <f>VLOOKUP(A6,[2]Sheet!$A:$AH,34,0)</f>
        <v>144</v>
      </c>
      <c r="AI6" s="1">
        <f>AE6/AH6</f>
        <v>0</v>
      </c>
      <c r="AJ6" s="1"/>
      <c r="AK6" s="1" t="str">
        <f>VLOOKUP(A6,[3]Лист1!$A:$B,2,0)</f>
        <v>SU002483</v>
      </c>
      <c r="AL6" s="41">
        <f>VLOOKUP(AK6,'[4]Бланк заказа'!$A:$AC,6,0)</f>
        <v>1</v>
      </c>
      <c r="AM6" s="42">
        <f>VLOOKUP(AK6,'[4]Бланк заказа'!$A:$AC,7,0)</f>
        <v>5</v>
      </c>
      <c r="AN6" s="43" t="str">
        <f>VLOOKUP(AK6,'[4]Бланк заказа'!$A:$AC,11,0)</f>
        <v>12</v>
      </c>
      <c r="AO6" s="44">
        <f>VLOOKUP(AK6,'[4]Бланк заказа'!$A:$AC,10,0)</f>
        <v>144</v>
      </c>
      <c r="AP6" s="6">
        <f t="shared" ref="AP6:AP9" si="2">G6*AD6+AG6+AH6-AL6*AM6-AN6-AO6</f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37</v>
      </c>
      <c r="C7" s="1">
        <v>269</v>
      </c>
      <c r="D7" s="1">
        <v>840</v>
      </c>
      <c r="E7" s="1">
        <v>169</v>
      </c>
      <c r="F7" s="1">
        <v>876</v>
      </c>
      <c r="G7" s="6">
        <v>0.3</v>
      </c>
      <c r="H7" s="1">
        <v>180</v>
      </c>
      <c r="I7" s="1" t="s">
        <v>35</v>
      </c>
      <c r="J7" s="1">
        <v>168</v>
      </c>
      <c r="K7" s="1">
        <f t="shared" si="1"/>
        <v>1</v>
      </c>
      <c r="L7" s="1"/>
      <c r="M7" s="1"/>
      <c r="N7" s="1"/>
      <c r="O7" s="1">
        <f t="shared" ref="O7:O62" si="3">E7/5</f>
        <v>33.799999999999997</v>
      </c>
      <c r="P7" s="5"/>
      <c r="Q7" s="5"/>
      <c r="R7" s="5">
        <f t="shared" ref="R7:R19" si="4">AD7*AE7</f>
        <v>0</v>
      </c>
      <c r="S7" s="5"/>
      <c r="T7" s="1"/>
      <c r="U7" s="1">
        <f t="shared" ref="U7:U62" si="5">(F7+R7)/O7</f>
        <v>25.917159763313613</v>
      </c>
      <c r="V7" s="1">
        <f t="shared" ref="V7:V62" si="6">F7/O7</f>
        <v>25.917159763313613</v>
      </c>
      <c r="W7" s="1">
        <v>62.2</v>
      </c>
      <c r="X7" s="1">
        <v>2.4</v>
      </c>
      <c r="Y7" s="1">
        <v>44.4</v>
      </c>
      <c r="Z7" s="1">
        <v>48</v>
      </c>
      <c r="AA7" s="1">
        <v>34.4</v>
      </c>
      <c r="AB7" s="1" t="s">
        <v>61</v>
      </c>
      <c r="AC7" s="1">
        <f t="shared" ref="AC7:AC70" si="7">Q7*G7</f>
        <v>0</v>
      </c>
      <c r="AD7" s="6">
        <v>12</v>
      </c>
      <c r="AE7" s="10">
        <f t="shared" ref="AE7:AE19" si="8">MROUND(Q7,AD7*AG7)/AD7</f>
        <v>0</v>
      </c>
      <c r="AF7" s="1">
        <f t="shared" ref="AF7:AF19" si="9">AE7*AD7*G7</f>
        <v>0</v>
      </c>
      <c r="AG7" s="1">
        <f>VLOOKUP(A7,[2]Sheet!$A:$AH,33,0)</f>
        <v>14</v>
      </c>
      <c r="AH7" s="1">
        <f>VLOOKUP(A7,[2]Sheet!$A:$AH,34,0)</f>
        <v>70</v>
      </c>
      <c r="AI7" s="1">
        <f t="shared" ref="AI7:AI19" si="10">AE7/AH7</f>
        <v>0</v>
      </c>
      <c r="AJ7" s="1"/>
      <c r="AK7" s="1" t="str">
        <f>VLOOKUP(A7,[3]Лист1!$A:$B,2,0)</f>
        <v>SU002560</v>
      </c>
      <c r="AL7" s="41">
        <f>VLOOKUP(AK7,'[4]Бланк заказа'!$A:$AC,6,0)</f>
        <v>0.3</v>
      </c>
      <c r="AM7" s="42">
        <f>VLOOKUP(AK7,'[4]Бланк заказа'!$A:$AC,7,0)</f>
        <v>12</v>
      </c>
      <c r="AN7" s="43" t="str">
        <f>VLOOKUP(AK7,'[4]Бланк заказа'!$A:$AC,11,0)</f>
        <v>14</v>
      </c>
      <c r="AO7" s="44">
        <f>VLOOKUP(AK7,'[4]Бланк заказа'!$A:$AC,10,0)</f>
        <v>70</v>
      </c>
      <c r="AP7" s="6">
        <f t="shared" si="2"/>
        <v>0</v>
      </c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37</v>
      </c>
      <c r="C8" s="1"/>
      <c r="D8" s="1">
        <v>673</v>
      </c>
      <c r="E8" s="1">
        <v>102</v>
      </c>
      <c r="F8" s="1">
        <v>570</v>
      </c>
      <c r="G8" s="6">
        <v>0.3</v>
      </c>
      <c r="H8" s="1">
        <v>180</v>
      </c>
      <c r="I8" s="1" t="s">
        <v>35</v>
      </c>
      <c r="J8" s="1">
        <v>147</v>
      </c>
      <c r="K8" s="1">
        <f t="shared" si="1"/>
        <v>-45</v>
      </c>
      <c r="L8" s="1"/>
      <c r="M8" s="1"/>
      <c r="N8" s="1"/>
      <c r="O8" s="1">
        <f t="shared" si="3"/>
        <v>20.399999999999999</v>
      </c>
      <c r="P8" s="5"/>
      <c r="Q8" s="5"/>
      <c r="R8" s="5">
        <f t="shared" si="4"/>
        <v>0</v>
      </c>
      <c r="S8" s="5"/>
      <c r="T8" s="1"/>
      <c r="U8" s="1">
        <f t="shared" si="5"/>
        <v>27.941176470588236</v>
      </c>
      <c r="V8" s="1">
        <f t="shared" si="6"/>
        <v>27.941176470588236</v>
      </c>
      <c r="W8" s="1">
        <v>67.400000000000006</v>
      </c>
      <c r="X8" s="1">
        <v>13</v>
      </c>
      <c r="Y8" s="1">
        <v>32.4</v>
      </c>
      <c r="Z8" s="1">
        <v>88.4</v>
      </c>
      <c r="AA8" s="1">
        <v>63.6</v>
      </c>
      <c r="AB8" s="1" t="s">
        <v>61</v>
      </c>
      <c r="AC8" s="1">
        <f t="shared" si="7"/>
        <v>0</v>
      </c>
      <c r="AD8" s="6">
        <v>12</v>
      </c>
      <c r="AE8" s="10">
        <f t="shared" si="8"/>
        <v>0</v>
      </c>
      <c r="AF8" s="1">
        <f t="shared" si="9"/>
        <v>0</v>
      </c>
      <c r="AG8" s="1">
        <f>VLOOKUP(A8,[2]Sheet!$A:$AH,33,0)</f>
        <v>14</v>
      </c>
      <c r="AH8" s="1">
        <f>VLOOKUP(A8,[2]Sheet!$A:$AH,34,0)</f>
        <v>70</v>
      </c>
      <c r="AI8" s="1">
        <f t="shared" si="10"/>
        <v>0</v>
      </c>
      <c r="AJ8" s="1"/>
      <c r="AK8" s="1" t="str">
        <f>VLOOKUP(A8,[3]Лист1!$A:$B,2,0)</f>
        <v>SU002568</v>
      </c>
      <c r="AL8" s="41">
        <f>VLOOKUP(AK8,'[4]Бланк заказа'!$A:$AC,6,0)</f>
        <v>0.3</v>
      </c>
      <c r="AM8" s="42">
        <f>VLOOKUP(AK8,'[4]Бланк заказа'!$A:$AC,7,0)</f>
        <v>12</v>
      </c>
      <c r="AN8" s="43" t="str">
        <f>VLOOKUP(AK8,'[4]Бланк заказа'!$A:$AC,11,0)</f>
        <v>14</v>
      </c>
      <c r="AO8" s="44">
        <f>VLOOKUP(AK8,'[4]Бланк заказа'!$A:$AC,10,0)</f>
        <v>70</v>
      </c>
      <c r="AP8" s="6">
        <f t="shared" si="2"/>
        <v>0</v>
      </c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37</v>
      </c>
      <c r="C9" s="1"/>
      <c r="D9" s="1">
        <v>1176</v>
      </c>
      <c r="E9" s="1">
        <v>153</v>
      </c>
      <c r="F9" s="1">
        <v>1023</v>
      </c>
      <c r="G9" s="6">
        <v>0.3</v>
      </c>
      <c r="H9" s="1">
        <v>180</v>
      </c>
      <c r="I9" s="1" t="s">
        <v>35</v>
      </c>
      <c r="J9" s="1">
        <v>286</v>
      </c>
      <c r="K9" s="1">
        <f t="shared" si="1"/>
        <v>-133</v>
      </c>
      <c r="L9" s="1"/>
      <c r="M9" s="1"/>
      <c r="N9" s="1"/>
      <c r="O9" s="1">
        <f t="shared" si="3"/>
        <v>30.6</v>
      </c>
      <c r="P9" s="5"/>
      <c r="Q9" s="5"/>
      <c r="R9" s="5">
        <f t="shared" si="4"/>
        <v>0</v>
      </c>
      <c r="S9" s="5"/>
      <c r="T9" s="1"/>
      <c r="U9" s="1">
        <f t="shared" si="5"/>
        <v>33.431372549019606</v>
      </c>
      <c r="V9" s="1">
        <f t="shared" si="6"/>
        <v>33.431372549019606</v>
      </c>
      <c r="W9" s="1">
        <v>134.6</v>
      </c>
      <c r="X9" s="1">
        <v>44.6</v>
      </c>
      <c r="Y9" s="1">
        <v>67.599999999999994</v>
      </c>
      <c r="Z9" s="1">
        <v>170.4</v>
      </c>
      <c r="AA9" s="1">
        <v>147.80000000000001</v>
      </c>
      <c r="AB9" s="1" t="s">
        <v>61</v>
      </c>
      <c r="AC9" s="1">
        <f t="shared" si="7"/>
        <v>0</v>
      </c>
      <c r="AD9" s="6">
        <v>12</v>
      </c>
      <c r="AE9" s="10">
        <f t="shared" si="8"/>
        <v>0</v>
      </c>
      <c r="AF9" s="1">
        <f t="shared" si="9"/>
        <v>0</v>
      </c>
      <c r="AG9" s="1">
        <f>VLOOKUP(A9,[2]Sheet!$A:$AH,33,0)</f>
        <v>14</v>
      </c>
      <c r="AH9" s="1">
        <f>VLOOKUP(A9,[2]Sheet!$A:$AH,34,0)</f>
        <v>70</v>
      </c>
      <c r="AI9" s="1">
        <f t="shared" si="10"/>
        <v>0</v>
      </c>
      <c r="AJ9" s="1"/>
      <c r="AK9" s="1" t="str">
        <f>VLOOKUP(A9,[3]Лист1!$A:$B,2,0)</f>
        <v>SU003609</v>
      </c>
      <c r="AL9" s="41">
        <f>VLOOKUP(AK9,'[4]Бланк заказа'!$A:$AC,6,0)</f>
        <v>0.3</v>
      </c>
      <c r="AM9" s="42">
        <f>VLOOKUP(AK9,'[4]Бланк заказа'!$A:$AC,7,0)</f>
        <v>12</v>
      </c>
      <c r="AN9" s="43" t="str">
        <f>VLOOKUP(AK9,'[4]Бланк заказа'!$A:$AC,11,0)</f>
        <v>14</v>
      </c>
      <c r="AO9" s="44">
        <f>VLOOKUP(AK9,'[4]Бланк заказа'!$A:$AC,10,0)</f>
        <v>70</v>
      </c>
      <c r="AP9" s="6">
        <f t="shared" si="2"/>
        <v>0</v>
      </c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37</v>
      </c>
      <c r="C10" s="1">
        <v>764</v>
      </c>
      <c r="D10" s="1">
        <v>840</v>
      </c>
      <c r="E10" s="1">
        <v>490</v>
      </c>
      <c r="F10" s="1">
        <v>934</v>
      </c>
      <c r="G10" s="6">
        <v>0.3</v>
      </c>
      <c r="H10" s="1">
        <v>180</v>
      </c>
      <c r="I10" s="1" t="s">
        <v>35</v>
      </c>
      <c r="J10" s="1">
        <v>478</v>
      </c>
      <c r="K10" s="1">
        <f t="shared" si="1"/>
        <v>12</v>
      </c>
      <c r="L10" s="1"/>
      <c r="M10" s="1"/>
      <c r="N10" s="1"/>
      <c r="O10" s="1">
        <f t="shared" si="3"/>
        <v>98</v>
      </c>
      <c r="P10" s="5">
        <v>438</v>
      </c>
      <c r="Q10" s="5">
        <f t="shared" ref="Q10:Q18" si="11">14*O10-F10</f>
        <v>438</v>
      </c>
      <c r="R10" s="5">
        <f t="shared" si="4"/>
        <v>504</v>
      </c>
      <c r="S10" s="5"/>
      <c r="T10" s="1"/>
      <c r="U10" s="1">
        <f t="shared" si="5"/>
        <v>14.673469387755102</v>
      </c>
      <c r="V10" s="1">
        <f t="shared" si="6"/>
        <v>9.5306122448979593</v>
      </c>
      <c r="W10" s="1">
        <v>113.8</v>
      </c>
      <c r="X10" s="1">
        <v>35</v>
      </c>
      <c r="Y10" s="1">
        <v>99.8</v>
      </c>
      <c r="Z10" s="1">
        <v>48.6</v>
      </c>
      <c r="AA10" s="1">
        <v>79.400000000000006</v>
      </c>
      <c r="AB10" s="1" t="s">
        <v>61</v>
      </c>
      <c r="AC10" s="1">
        <f t="shared" si="7"/>
        <v>131.4</v>
      </c>
      <c r="AD10" s="6">
        <v>12</v>
      </c>
      <c r="AE10" s="10">
        <f t="shared" si="8"/>
        <v>42</v>
      </c>
      <c r="AF10" s="1">
        <f>AE10*AD10*G10</f>
        <v>151.19999999999999</v>
      </c>
      <c r="AG10" s="1">
        <f>VLOOKUP(A10,[2]Sheet!$A:$AH,33,0)</f>
        <v>14</v>
      </c>
      <c r="AH10" s="1">
        <f>VLOOKUP(A10,[2]Sheet!$A:$AH,34,0)</f>
        <v>70</v>
      </c>
      <c r="AI10" s="1">
        <f t="shared" si="10"/>
        <v>0.6</v>
      </c>
      <c r="AJ10" s="1"/>
      <c r="AK10" s="1" t="str">
        <f>VLOOKUP(A10,[3]Лист1!$A:$B,2,0)</f>
        <v>SU002572</v>
      </c>
      <c r="AL10" s="41">
        <f>VLOOKUP(AK10,'[4]Бланк заказа'!$A:$AC,6,0)</f>
        <v>0.3</v>
      </c>
      <c r="AM10" s="42">
        <f>VLOOKUP(AK10,'[4]Бланк заказа'!$A:$AC,7,0)</f>
        <v>12</v>
      </c>
      <c r="AN10" s="43" t="str">
        <f>VLOOKUP(AK10,'[4]Бланк заказа'!$A:$AC,11,0)</f>
        <v>14</v>
      </c>
      <c r="AO10" s="44">
        <f>VLOOKUP(AK10,'[4]Бланк заказа'!$A:$AC,10,0)</f>
        <v>70</v>
      </c>
      <c r="AP10" s="6">
        <f>G10*AD10+AG10+AH10-AL10*AM10-AN10-AO10</f>
        <v>0</v>
      </c>
      <c r="AQ10" s="1"/>
      <c r="AR10" s="1">
        <f>AD10-AM10</f>
        <v>0</v>
      </c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37</v>
      </c>
      <c r="C11" s="1">
        <v>1008</v>
      </c>
      <c r="D11" s="1"/>
      <c r="E11" s="1">
        <v>657</v>
      </c>
      <c r="F11" s="1">
        <v>158</v>
      </c>
      <c r="G11" s="6">
        <v>0.3</v>
      </c>
      <c r="H11" s="1">
        <v>180</v>
      </c>
      <c r="I11" s="1" t="s">
        <v>35</v>
      </c>
      <c r="J11" s="1">
        <v>651</v>
      </c>
      <c r="K11" s="1">
        <f t="shared" si="1"/>
        <v>6</v>
      </c>
      <c r="L11" s="1"/>
      <c r="M11" s="1"/>
      <c r="N11" s="1"/>
      <c r="O11" s="1">
        <f t="shared" si="3"/>
        <v>131.4</v>
      </c>
      <c r="P11" s="5">
        <v>1681.6000000000001</v>
      </c>
      <c r="Q11" s="5">
        <f>S11</f>
        <v>800</v>
      </c>
      <c r="R11" s="5">
        <f t="shared" si="4"/>
        <v>840</v>
      </c>
      <c r="S11" s="5">
        <v>800</v>
      </c>
      <c r="T11" s="1" t="s">
        <v>135</v>
      </c>
      <c r="U11" s="1">
        <f t="shared" si="5"/>
        <v>7.5951293759512932</v>
      </c>
      <c r="V11" s="1">
        <f t="shared" si="6"/>
        <v>1.2024353120243532</v>
      </c>
      <c r="W11" s="1">
        <v>74.400000000000006</v>
      </c>
      <c r="X11" s="1">
        <v>127.4</v>
      </c>
      <c r="Y11" s="1">
        <v>50.4</v>
      </c>
      <c r="Z11" s="1">
        <v>123.8</v>
      </c>
      <c r="AA11" s="1">
        <v>148.19999999999999</v>
      </c>
      <c r="AB11" s="1" t="s">
        <v>133</v>
      </c>
      <c r="AC11" s="1">
        <f t="shared" si="7"/>
        <v>240</v>
      </c>
      <c r="AD11" s="6">
        <v>12</v>
      </c>
      <c r="AE11" s="10">
        <f t="shared" si="8"/>
        <v>70</v>
      </c>
      <c r="AF11" s="1">
        <f t="shared" si="9"/>
        <v>252</v>
      </c>
      <c r="AG11" s="1">
        <f>VLOOKUP(A11,[2]Sheet!$A:$AH,33,0)</f>
        <v>14</v>
      </c>
      <c r="AH11" s="1">
        <f>VLOOKUP(A11,[2]Sheet!$A:$AH,34,0)</f>
        <v>70</v>
      </c>
      <c r="AI11" s="1">
        <f t="shared" si="10"/>
        <v>1</v>
      </c>
      <c r="AJ11" s="1"/>
      <c r="AK11" s="1" t="str">
        <f>VLOOKUP(A11,[3]Лист1!$A:$B,2,0)</f>
        <v>SU003604</v>
      </c>
      <c r="AL11" s="41">
        <f>VLOOKUP(AK11,'[4]Бланк заказа'!$A:$AC,6,0)</f>
        <v>0.3</v>
      </c>
      <c r="AM11" s="42">
        <f>VLOOKUP(AK11,'[4]Бланк заказа'!$A:$AC,7,0)</f>
        <v>12</v>
      </c>
      <c r="AN11" s="43" t="str">
        <f>VLOOKUP(AK11,'[4]Бланк заказа'!$A:$AC,11,0)</f>
        <v>14</v>
      </c>
      <c r="AO11" s="44">
        <f>VLOOKUP(AK11,'[4]Бланк заказа'!$A:$AC,10,0)</f>
        <v>70</v>
      </c>
      <c r="AP11" s="6">
        <f t="shared" ref="AP11:AP19" si="12">G11*AD11+AG11+AH11-AL11*AM11-AN11-AO11</f>
        <v>0</v>
      </c>
      <c r="AQ11" s="1"/>
      <c r="AR11" s="1">
        <f t="shared" ref="AR11:AR12" si="13">AD11-AM11</f>
        <v>0</v>
      </c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37</v>
      </c>
      <c r="C12" s="1">
        <v>440</v>
      </c>
      <c r="D12" s="1">
        <v>336</v>
      </c>
      <c r="E12" s="1">
        <v>435</v>
      </c>
      <c r="F12" s="1">
        <v>312</v>
      </c>
      <c r="G12" s="6">
        <v>0.09</v>
      </c>
      <c r="H12" s="1">
        <v>180</v>
      </c>
      <c r="I12" s="1" t="s">
        <v>35</v>
      </c>
      <c r="J12" s="1">
        <v>512</v>
      </c>
      <c r="K12" s="1">
        <f t="shared" si="1"/>
        <v>-77</v>
      </c>
      <c r="L12" s="1"/>
      <c r="M12" s="1"/>
      <c r="N12" s="1"/>
      <c r="O12" s="1">
        <f t="shared" si="3"/>
        <v>87</v>
      </c>
      <c r="P12" s="5">
        <v>906</v>
      </c>
      <c r="Q12" s="5">
        <f>S12</f>
        <v>600</v>
      </c>
      <c r="R12" s="5">
        <f t="shared" si="4"/>
        <v>672</v>
      </c>
      <c r="S12" s="5">
        <v>600</v>
      </c>
      <c r="T12" s="1" t="s">
        <v>135</v>
      </c>
      <c r="U12" s="1">
        <f t="shared" si="5"/>
        <v>11.310344827586206</v>
      </c>
      <c r="V12" s="1">
        <f t="shared" si="6"/>
        <v>3.5862068965517242</v>
      </c>
      <c r="W12" s="1">
        <v>53.6</v>
      </c>
      <c r="X12" s="1">
        <v>43.8</v>
      </c>
      <c r="Y12" s="1">
        <v>27.6</v>
      </c>
      <c r="Z12" s="1">
        <v>43.6</v>
      </c>
      <c r="AA12" s="1">
        <v>47.8</v>
      </c>
      <c r="AB12" s="1" t="s">
        <v>61</v>
      </c>
      <c r="AC12" s="1">
        <f t="shared" si="7"/>
        <v>54</v>
      </c>
      <c r="AD12" s="6">
        <v>24</v>
      </c>
      <c r="AE12" s="10">
        <f t="shared" si="8"/>
        <v>28</v>
      </c>
      <c r="AF12" s="1">
        <f t="shared" si="9"/>
        <v>60.48</v>
      </c>
      <c r="AG12" s="1">
        <f>VLOOKUP(A12,[2]Sheet!$A:$AH,33,0)</f>
        <v>14</v>
      </c>
      <c r="AH12" s="1">
        <f>VLOOKUP(A12,[2]Sheet!$A:$AH,34,0)</f>
        <v>126</v>
      </c>
      <c r="AI12" s="1">
        <f t="shared" si="10"/>
        <v>0.22222222222222221</v>
      </c>
      <c r="AJ12" s="1"/>
      <c r="AK12" s="1" t="str">
        <f>VLOOKUP(A12,[3]Лист1!$A:$B,2,0)</f>
        <v>SU002573</v>
      </c>
      <c r="AL12" s="41">
        <f>VLOOKUP(AK12,'[4]Бланк заказа'!$A:$AC,6,0)</f>
        <v>0.09</v>
      </c>
      <c r="AM12" s="42">
        <f>VLOOKUP(AK12,'[4]Бланк заказа'!$A:$AC,7,0)</f>
        <v>24</v>
      </c>
      <c r="AN12" s="43" t="str">
        <f>VLOOKUP(AK12,'[4]Бланк заказа'!$A:$AC,11,0)</f>
        <v>14</v>
      </c>
      <c r="AO12" s="44">
        <f>VLOOKUP(AK12,'[4]Бланк заказа'!$A:$AC,10,0)</f>
        <v>126</v>
      </c>
      <c r="AP12" s="6">
        <f t="shared" si="12"/>
        <v>0</v>
      </c>
      <c r="AQ12" s="1"/>
      <c r="AR12" s="1">
        <f t="shared" si="13"/>
        <v>0</v>
      </c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37</v>
      </c>
      <c r="C13" s="1">
        <v>85</v>
      </c>
      <c r="D13" s="1">
        <v>1120</v>
      </c>
      <c r="E13" s="1">
        <v>166</v>
      </c>
      <c r="F13" s="1">
        <v>995</v>
      </c>
      <c r="G13" s="6">
        <v>0.36</v>
      </c>
      <c r="H13" s="1">
        <v>180</v>
      </c>
      <c r="I13" s="1" t="s">
        <v>35</v>
      </c>
      <c r="J13" s="1">
        <v>207</v>
      </c>
      <c r="K13" s="1">
        <f t="shared" si="1"/>
        <v>-41</v>
      </c>
      <c r="L13" s="1"/>
      <c r="M13" s="1"/>
      <c r="N13" s="1"/>
      <c r="O13" s="1">
        <f t="shared" si="3"/>
        <v>33.200000000000003</v>
      </c>
      <c r="P13" s="5"/>
      <c r="Q13" s="5"/>
      <c r="R13" s="5">
        <f t="shared" si="4"/>
        <v>0</v>
      </c>
      <c r="S13" s="5"/>
      <c r="T13" s="1"/>
      <c r="U13" s="1">
        <f t="shared" si="5"/>
        <v>29.969879518072286</v>
      </c>
      <c r="V13" s="1">
        <f t="shared" si="6"/>
        <v>29.969879518072286</v>
      </c>
      <c r="W13" s="1">
        <v>103.8</v>
      </c>
      <c r="X13" s="1">
        <v>1</v>
      </c>
      <c r="Y13" s="1">
        <v>50.4</v>
      </c>
      <c r="Z13" s="1">
        <v>50.4</v>
      </c>
      <c r="AA13" s="1">
        <v>39.6</v>
      </c>
      <c r="AB13" s="1" t="s">
        <v>61</v>
      </c>
      <c r="AC13" s="1">
        <f t="shared" si="7"/>
        <v>0</v>
      </c>
      <c r="AD13" s="6">
        <v>10</v>
      </c>
      <c r="AE13" s="10">
        <f t="shared" si="8"/>
        <v>0</v>
      </c>
      <c r="AF13" s="1">
        <f t="shared" si="9"/>
        <v>0</v>
      </c>
      <c r="AG13" s="1">
        <f>VLOOKUP(A13,[2]Sheet!$A:$AH,33,0)</f>
        <v>14</v>
      </c>
      <c r="AH13" s="1">
        <f>VLOOKUP(A13,[2]Sheet!$A:$AH,34,0)</f>
        <v>70</v>
      </c>
      <c r="AI13" s="1">
        <f t="shared" si="10"/>
        <v>0</v>
      </c>
      <c r="AJ13" s="1"/>
      <c r="AK13" s="1" t="str">
        <f>VLOOKUP(A13,[3]Лист1!$A:$B,2,0)</f>
        <v>SU002558</v>
      </c>
      <c r="AL13" s="41">
        <f>VLOOKUP(AK13,'[4]Бланк заказа'!$A:$AC,6,0)</f>
        <v>0.36</v>
      </c>
      <c r="AM13" s="42">
        <f>VLOOKUP(AK13,'[4]Бланк заказа'!$A:$AC,7,0)</f>
        <v>10</v>
      </c>
      <c r="AN13" s="43" t="str">
        <f>VLOOKUP(AK13,'[4]Бланк заказа'!$A:$AC,11,0)</f>
        <v>14</v>
      </c>
      <c r="AO13" s="44">
        <f>VLOOKUP(AK13,'[4]Бланк заказа'!$A:$AC,10,0)</f>
        <v>70</v>
      </c>
      <c r="AP13" s="6">
        <f t="shared" si="12"/>
        <v>0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37</v>
      </c>
      <c r="C14" s="1">
        <v>168</v>
      </c>
      <c r="D14" s="1"/>
      <c r="E14" s="1">
        <v>26</v>
      </c>
      <c r="F14" s="1">
        <v>141</v>
      </c>
      <c r="G14" s="6">
        <v>0.2</v>
      </c>
      <c r="H14" s="1">
        <v>180</v>
      </c>
      <c r="I14" s="1" t="s">
        <v>35</v>
      </c>
      <c r="J14" s="1">
        <v>26</v>
      </c>
      <c r="K14" s="1">
        <f t="shared" si="1"/>
        <v>0</v>
      </c>
      <c r="L14" s="1"/>
      <c r="M14" s="1"/>
      <c r="N14" s="1"/>
      <c r="O14" s="1">
        <f t="shared" si="3"/>
        <v>5.2</v>
      </c>
      <c r="P14" s="5"/>
      <c r="Q14" s="5"/>
      <c r="R14" s="5">
        <f t="shared" si="4"/>
        <v>0</v>
      </c>
      <c r="S14" s="5"/>
      <c r="T14" s="1"/>
      <c r="U14" s="1">
        <f t="shared" si="5"/>
        <v>27.115384615384613</v>
      </c>
      <c r="V14" s="1">
        <f t="shared" si="6"/>
        <v>27.115384615384613</v>
      </c>
      <c r="W14" s="1">
        <v>0.2</v>
      </c>
      <c r="X14" s="1">
        <v>0</v>
      </c>
      <c r="Y14" s="1">
        <v>0</v>
      </c>
      <c r="Z14" s="1">
        <v>0</v>
      </c>
      <c r="AA14" s="1">
        <v>0</v>
      </c>
      <c r="AB14" s="1" t="s">
        <v>46</v>
      </c>
      <c r="AC14" s="1">
        <f t="shared" si="7"/>
        <v>0</v>
      </c>
      <c r="AD14" s="6">
        <v>12</v>
      </c>
      <c r="AE14" s="10">
        <f t="shared" si="8"/>
        <v>0</v>
      </c>
      <c r="AF14" s="1">
        <f t="shared" si="9"/>
        <v>0</v>
      </c>
      <c r="AG14" s="1">
        <f>VLOOKUP(A14,[2]Sheet!$A:$AH,33,0)</f>
        <v>14</v>
      </c>
      <c r="AH14" s="1">
        <f>VLOOKUP(A14,[2]Sheet!$A:$AH,34,0)</f>
        <v>70</v>
      </c>
      <c r="AI14" s="1">
        <f t="shared" si="10"/>
        <v>0</v>
      </c>
      <c r="AJ14" s="1"/>
      <c r="AK14" s="1"/>
      <c r="AL14" s="45"/>
      <c r="AM14" s="43"/>
      <c r="AN14" s="43"/>
      <c r="AO14" s="44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37</v>
      </c>
      <c r="C15" s="1"/>
      <c r="D15" s="1">
        <v>504</v>
      </c>
      <c r="E15" s="1"/>
      <c r="F15" s="1">
        <v>504</v>
      </c>
      <c r="G15" s="6">
        <v>0.2</v>
      </c>
      <c r="H15" s="1">
        <v>180</v>
      </c>
      <c r="I15" s="1" t="s">
        <v>35</v>
      </c>
      <c r="J15" s="1"/>
      <c r="K15" s="1">
        <f t="shared" si="1"/>
        <v>0</v>
      </c>
      <c r="L15" s="1"/>
      <c r="M15" s="1"/>
      <c r="N15" s="1"/>
      <c r="O15" s="1">
        <f t="shared" si="3"/>
        <v>0</v>
      </c>
      <c r="P15" s="5"/>
      <c r="Q15" s="5"/>
      <c r="R15" s="5">
        <f t="shared" si="4"/>
        <v>0</v>
      </c>
      <c r="S15" s="5"/>
      <c r="T15" s="1"/>
      <c r="U15" s="1" t="e">
        <f t="shared" si="5"/>
        <v>#DIV/0!</v>
      </c>
      <c r="V15" s="1" t="e">
        <f t="shared" si="6"/>
        <v>#DIV/0!</v>
      </c>
      <c r="W15" s="1">
        <v>34</v>
      </c>
      <c r="X15" s="1">
        <v>0</v>
      </c>
      <c r="Y15" s="1">
        <v>0</v>
      </c>
      <c r="Z15" s="1">
        <v>0</v>
      </c>
      <c r="AA15" s="1">
        <v>0</v>
      </c>
      <c r="AB15" s="1" t="s">
        <v>46</v>
      </c>
      <c r="AC15" s="1">
        <f t="shared" si="7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VLOOKUP(A15,[2]Sheet!$A:$AH,33,0)</f>
        <v>14</v>
      </c>
      <c r="AH15" s="1">
        <f>VLOOKUP(A15,[2]Sheet!$A:$AH,34,0)</f>
        <v>70</v>
      </c>
      <c r="AI15" s="1">
        <f t="shared" si="10"/>
        <v>0</v>
      </c>
      <c r="AJ15" s="1"/>
      <c r="AK15" s="1" t="str">
        <f>VLOOKUP(A15,[3]Лист1!$A:$B,2,0)</f>
        <v>SU003721</v>
      </c>
      <c r="AL15" s="41">
        <f>VLOOKUP(AK15,'[4]Бланк заказа'!$A:$AC,6,0)</f>
        <v>0.2</v>
      </c>
      <c r="AM15" s="42">
        <f>VLOOKUP(AK15,'[4]Бланк заказа'!$A:$AC,7,0)</f>
        <v>12</v>
      </c>
      <c r="AN15" s="43" t="str">
        <f>VLOOKUP(AK15,'[4]Бланк заказа'!$A:$AC,11,0)</f>
        <v>14</v>
      </c>
      <c r="AO15" s="44">
        <f>VLOOKUP(AK15,'[4]Бланк заказа'!$A:$AC,10,0)</f>
        <v>70</v>
      </c>
      <c r="AP15" s="6">
        <f t="shared" si="12"/>
        <v>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37</v>
      </c>
      <c r="C16" s="1">
        <v>168</v>
      </c>
      <c r="D16" s="1"/>
      <c r="E16" s="1">
        <v>24</v>
      </c>
      <c r="F16" s="1">
        <v>143</v>
      </c>
      <c r="G16" s="6">
        <v>0.2</v>
      </c>
      <c r="H16" s="1">
        <v>180</v>
      </c>
      <c r="I16" s="1" t="s">
        <v>35</v>
      </c>
      <c r="J16" s="1">
        <v>24</v>
      </c>
      <c r="K16" s="1">
        <f t="shared" si="1"/>
        <v>0</v>
      </c>
      <c r="L16" s="1"/>
      <c r="M16" s="1"/>
      <c r="N16" s="1"/>
      <c r="O16" s="1">
        <f t="shared" si="3"/>
        <v>4.8</v>
      </c>
      <c r="P16" s="5"/>
      <c r="Q16" s="5"/>
      <c r="R16" s="5">
        <f t="shared" si="4"/>
        <v>0</v>
      </c>
      <c r="S16" s="5"/>
      <c r="T16" s="1"/>
      <c r="U16" s="1">
        <f t="shared" si="5"/>
        <v>29.791666666666668</v>
      </c>
      <c r="V16" s="1">
        <f t="shared" si="6"/>
        <v>29.791666666666668</v>
      </c>
      <c r="W16" s="1">
        <v>0.2</v>
      </c>
      <c r="X16" s="1">
        <v>0</v>
      </c>
      <c r="Y16" s="1">
        <v>0</v>
      </c>
      <c r="Z16" s="1">
        <v>0</v>
      </c>
      <c r="AA16" s="1">
        <v>0</v>
      </c>
      <c r="AB16" s="1" t="s">
        <v>46</v>
      </c>
      <c r="AC16" s="1">
        <f t="shared" si="7"/>
        <v>0</v>
      </c>
      <c r="AD16" s="6">
        <v>12</v>
      </c>
      <c r="AE16" s="10">
        <f t="shared" si="8"/>
        <v>0</v>
      </c>
      <c r="AF16" s="1">
        <f t="shared" si="9"/>
        <v>0</v>
      </c>
      <c r="AG16" s="1">
        <f>VLOOKUP(A16,[2]Sheet!$A:$AH,33,0)</f>
        <v>14</v>
      </c>
      <c r="AH16" s="1">
        <f>VLOOKUP(A16,[2]Sheet!$A:$AH,34,0)</f>
        <v>70</v>
      </c>
      <c r="AI16" s="1">
        <f t="shared" si="10"/>
        <v>0</v>
      </c>
      <c r="AJ16" s="1"/>
      <c r="AK16" s="1"/>
      <c r="AL16" s="45"/>
      <c r="AM16" s="43"/>
      <c r="AN16" s="43"/>
      <c r="AO16" s="44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37</v>
      </c>
      <c r="C17" s="1">
        <v>503</v>
      </c>
      <c r="D17" s="1"/>
      <c r="E17" s="1">
        <v>267</v>
      </c>
      <c r="F17" s="1">
        <v>190</v>
      </c>
      <c r="G17" s="6">
        <v>0.25</v>
      </c>
      <c r="H17" s="1">
        <v>180</v>
      </c>
      <c r="I17" s="1" t="s">
        <v>35</v>
      </c>
      <c r="J17" s="1">
        <v>267</v>
      </c>
      <c r="K17" s="1">
        <f t="shared" si="1"/>
        <v>0</v>
      </c>
      <c r="L17" s="1"/>
      <c r="M17" s="1"/>
      <c r="N17" s="1"/>
      <c r="O17" s="1">
        <f t="shared" si="3"/>
        <v>53.4</v>
      </c>
      <c r="P17" s="5">
        <v>557.6</v>
      </c>
      <c r="Q17" s="5">
        <f t="shared" si="11"/>
        <v>557.6</v>
      </c>
      <c r="R17" s="5">
        <f t="shared" si="4"/>
        <v>504</v>
      </c>
      <c r="S17" s="5"/>
      <c r="T17" s="1"/>
      <c r="U17" s="1">
        <f t="shared" si="5"/>
        <v>12.99625468164794</v>
      </c>
      <c r="V17" s="1">
        <f t="shared" si="6"/>
        <v>3.5580524344569291</v>
      </c>
      <c r="W17" s="1">
        <v>9.4</v>
      </c>
      <c r="X17" s="1">
        <v>40.799999999999997</v>
      </c>
      <c r="Y17" s="1">
        <v>13</v>
      </c>
      <c r="Z17" s="1">
        <v>43</v>
      </c>
      <c r="AA17" s="1">
        <v>41.2</v>
      </c>
      <c r="AB17" s="1" t="s">
        <v>61</v>
      </c>
      <c r="AC17" s="1">
        <f t="shared" si="7"/>
        <v>139.4</v>
      </c>
      <c r="AD17" s="6">
        <v>12</v>
      </c>
      <c r="AE17" s="10">
        <f t="shared" si="8"/>
        <v>42</v>
      </c>
      <c r="AF17" s="1">
        <f t="shared" si="9"/>
        <v>126</v>
      </c>
      <c r="AG17" s="1">
        <f>VLOOKUP(A17,[2]Sheet!$A:$AH,33,0)</f>
        <v>14</v>
      </c>
      <c r="AH17" s="1">
        <f>VLOOKUP(A17,[2]Sheet!$A:$AH,34,0)</f>
        <v>70</v>
      </c>
      <c r="AI17" s="1">
        <f t="shared" si="10"/>
        <v>0.6</v>
      </c>
      <c r="AJ17" s="1"/>
      <c r="AK17" s="1" t="str">
        <f>VLOOKUP(A17,[3]Лист1!$A:$B,2,0)</f>
        <v>SU000194</v>
      </c>
      <c r="AL17" s="41">
        <f>VLOOKUP(AK17,'[4]Бланк заказа'!$A:$AC,6,0)</f>
        <v>0.25</v>
      </c>
      <c r="AM17" s="42">
        <f>VLOOKUP(AK17,'[4]Бланк заказа'!$A:$AC,7,0)</f>
        <v>12</v>
      </c>
      <c r="AN17" s="43" t="str">
        <f>VLOOKUP(AK17,'[4]Бланк заказа'!$A:$AC,11,0)</f>
        <v>14</v>
      </c>
      <c r="AO17" s="44">
        <f>VLOOKUP(AK17,'[4]Бланк заказа'!$A:$AC,10,0)</f>
        <v>70</v>
      </c>
      <c r="AP17" s="6">
        <f t="shared" si="12"/>
        <v>0</v>
      </c>
      <c r="AQ17" s="1"/>
      <c r="AR17" s="1">
        <f t="shared" ref="AR17:AR18" si="14">AD17-AM17</f>
        <v>0</v>
      </c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37</v>
      </c>
      <c r="C18" s="1">
        <v>336</v>
      </c>
      <c r="D18" s="1"/>
      <c r="E18" s="1">
        <v>170</v>
      </c>
      <c r="F18" s="1">
        <v>122</v>
      </c>
      <c r="G18" s="6">
        <v>0.25</v>
      </c>
      <c r="H18" s="1">
        <v>180</v>
      </c>
      <c r="I18" s="1" t="s">
        <v>35</v>
      </c>
      <c r="J18" s="1">
        <v>172</v>
      </c>
      <c r="K18" s="1">
        <f t="shared" si="1"/>
        <v>-2</v>
      </c>
      <c r="L18" s="1"/>
      <c r="M18" s="1"/>
      <c r="N18" s="1"/>
      <c r="O18" s="1">
        <f t="shared" si="3"/>
        <v>34</v>
      </c>
      <c r="P18" s="5">
        <v>354</v>
      </c>
      <c r="Q18" s="5">
        <f t="shared" si="11"/>
        <v>354</v>
      </c>
      <c r="R18" s="5">
        <f t="shared" si="4"/>
        <v>336</v>
      </c>
      <c r="S18" s="5"/>
      <c r="T18" s="1"/>
      <c r="U18" s="1">
        <f t="shared" si="5"/>
        <v>13.470588235294118</v>
      </c>
      <c r="V18" s="1">
        <f t="shared" si="6"/>
        <v>3.5882352941176472</v>
      </c>
      <c r="W18" s="1">
        <v>8.8000000000000007</v>
      </c>
      <c r="X18" s="1">
        <v>0.2</v>
      </c>
      <c r="Y18" s="1">
        <v>0</v>
      </c>
      <c r="Z18" s="1">
        <v>43.4</v>
      </c>
      <c r="AA18" s="1">
        <v>26.6</v>
      </c>
      <c r="AB18" s="1" t="s">
        <v>61</v>
      </c>
      <c r="AC18" s="1">
        <f t="shared" si="7"/>
        <v>88.5</v>
      </c>
      <c r="AD18" s="6">
        <v>12</v>
      </c>
      <c r="AE18" s="10">
        <f t="shared" si="8"/>
        <v>28</v>
      </c>
      <c r="AF18" s="1">
        <f t="shared" si="9"/>
        <v>84</v>
      </c>
      <c r="AG18" s="1">
        <f>VLOOKUP(A18,[2]Sheet!$A:$AH,33,0)</f>
        <v>14</v>
      </c>
      <c r="AH18" s="1">
        <f>VLOOKUP(A18,[2]Sheet!$A:$AH,34,0)</f>
        <v>70</v>
      </c>
      <c r="AI18" s="1">
        <f t="shared" si="10"/>
        <v>0.4</v>
      </c>
      <c r="AJ18" s="1"/>
      <c r="AK18" s="1" t="str">
        <f>VLOOKUP(A18,[3]Лист1!$A:$B,2,0)</f>
        <v>SU000195</v>
      </c>
      <c r="AL18" s="41">
        <f>VLOOKUP(AK18,'[4]Бланк заказа'!$A:$AC,6,0)</f>
        <v>0.25</v>
      </c>
      <c r="AM18" s="42">
        <f>VLOOKUP(AK18,'[4]Бланк заказа'!$A:$AC,7,0)</f>
        <v>12</v>
      </c>
      <c r="AN18" s="43" t="str">
        <f>VLOOKUP(AK18,'[4]Бланк заказа'!$A:$AC,11,0)</f>
        <v>14</v>
      </c>
      <c r="AO18" s="44">
        <f>VLOOKUP(AK18,'[4]Бланк заказа'!$A:$AC,10,0)</f>
        <v>70</v>
      </c>
      <c r="AP18" s="6">
        <f t="shared" si="12"/>
        <v>0</v>
      </c>
      <c r="AQ18" s="1"/>
      <c r="AR18" s="1">
        <f t="shared" si="14"/>
        <v>0</v>
      </c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51</v>
      </c>
      <c r="B19" s="1" t="s">
        <v>34</v>
      </c>
      <c r="C19" s="1">
        <v>24</v>
      </c>
      <c r="D19" s="1">
        <v>0.7</v>
      </c>
      <c r="E19" s="1">
        <v>9.6999999999999993</v>
      </c>
      <c r="F19" s="1">
        <v>15</v>
      </c>
      <c r="G19" s="6">
        <v>1</v>
      </c>
      <c r="H19" s="1">
        <v>180</v>
      </c>
      <c r="I19" s="1" t="s">
        <v>35</v>
      </c>
      <c r="J19" s="1">
        <v>12.4</v>
      </c>
      <c r="K19" s="1">
        <f t="shared" si="1"/>
        <v>-2.7000000000000011</v>
      </c>
      <c r="L19" s="1"/>
      <c r="M19" s="1"/>
      <c r="N19" s="1"/>
      <c r="O19" s="1">
        <f t="shared" si="3"/>
        <v>1.94</v>
      </c>
      <c r="P19" s="36">
        <v>23.799999999999997</v>
      </c>
      <c r="Q19" s="36">
        <v>0</v>
      </c>
      <c r="R19" s="36">
        <f t="shared" si="4"/>
        <v>0</v>
      </c>
      <c r="S19" s="5">
        <v>0</v>
      </c>
      <c r="T19" s="1" t="s">
        <v>135</v>
      </c>
      <c r="U19" s="35">
        <f t="shared" si="5"/>
        <v>7.731958762886598</v>
      </c>
      <c r="V19" s="1">
        <f t="shared" si="6"/>
        <v>7.731958762886598</v>
      </c>
      <c r="W19" s="1">
        <v>2.4</v>
      </c>
      <c r="X19" s="1">
        <v>1.2</v>
      </c>
      <c r="Y19" s="1">
        <v>0</v>
      </c>
      <c r="Z19" s="1">
        <v>0</v>
      </c>
      <c r="AA19" s="1">
        <v>1.94</v>
      </c>
      <c r="AB19" s="1" t="s">
        <v>136</v>
      </c>
      <c r="AC19" s="1">
        <f t="shared" si="7"/>
        <v>0</v>
      </c>
      <c r="AD19" s="6">
        <v>3</v>
      </c>
      <c r="AE19" s="10">
        <f t="shared" si="8"/>
        <v>0</v>
      </c>
      <c r="AF19" s="1">
        <f t="shared" si="9"/>
        <v>0</v>
      </c>
      <c r="AG19" s="1">
        <f>VLOOKUP(A19,[2]Sheet!$A:$AH,33,0)</f>
        <v>14</v>
      </c>
      <c r="AH19" s="1">
        <f>VLOOKUP(A19,[2]Sheet!$A:$AH,34,0)</f>
        <v>126</v>
      </c>
      <c r="AI19" s="1">
        <f t="shared" si="10"/>
        <v>0</v>
      </c>
      <c r="AJ19" s="1"/>
      <c r="AK19" s="1" t="str">
        <f>VLOOKUP(A19,[3]Лист1!$A:$B,2,0)</f>
        <v>SU003510</v>
      </c>
      <c r="AL19" s="46">
        <f>VLOOKUP(AK19,'[4]Бланк заказа'!$A:$AC,6,0)</f>
        <v>3</v>
      </c>
      <c r="AM19" s="47">
        <f>VLOOKUP(AK19,'[4]Бланк заказа'!$A:$AC,7,0)</f>
        <v>1</v>
      </c>
      <c r="AN19" s="48" t="str">
        <f>VLOOKUP(AK19,'[4]Бланк заказа'!$A:$AC,11,0)</f>
        <v>14</v>
      </c>
      <c r="AO19" s="49">
        <f>VLOOKUP(AK19,'[4]Бланк заказа'!$A:$AC,10,0)</f>
        <v>126</v>
      </c>
      <c r="AP19" s="6">
        <f t="shared" si="12"/>
        <v>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0" t="s">
        <v>52</v>
      </c>
      <c r="B20" s="20" t="s">
        <v>34</v>
      </c>
      <c r="C20" s="20"/>
      <c r="D20" s="20">
        <v>11.1</v>
      </c>
      <c r="E20" s="31">
        <v>11.1</v>
      </c>
      <c r="F20" s="20"/>
      <c r="G20" s="21">
        <v>0</v>
      </c>
      <c r="H20" s="20">
        <v>180</v>
      </c>
      <c r="I20" s="20" t="s">
        <v>53</v>
      </c>
      <c r="J20" s="20">
        <v>14</v>
      </c>
      <c r="K20" s="20">
        <f t="shared" si="1"/>
        <v>-2.9000000000000004</v>
      </c>
      <c r="L20" s="20"/>
      <c r="M20" s="20"/>
      <c r="N20" s="20"/>
      <c r="O20" s="20">
        <f t="shared" si="3"/>
        <v>2.2199999999999998</v>
      </c>
      <c r="P20" s="22"/>
      <c r="Q20" s="22"/>
      <c r="R20" s="22"/>
      <c r="S20" s="22"/>
      <c r="T20" s="20"/>
      <c r="U20" s="20">
        <f t="shared" si="5"/>
        <v>0</v>
      </c>
      <c r="V20" s="20">
        <f t="shared" si="6"/>
        <v>0</v>
      </c>
      <c r="W20" s="20">
        <v>2.2200000000000002</v>
      </c>
      <c r="X20" s="20">
        <v>10.36</v>
      </c>
      <c r="Y20" s="20">
        <v>1.48</v>
      </c>
      <c r="Z20" s="20">
        <v>20.72</v>
      </c>
      <c r="AA20" s="20">
        <v>25.16</v>
      </c>
      <c r="AB20" s="20" t="s">
        <v>54</v>
      </c>
      <c r="AC20" s="20">
        <f t="shared" si="7"/>
        <v>0</v>
      </c>
      <c r="AD20" s="21">
        <v>0</v>
      </c>
      <c r="AE20" s="23"/>
      <c r="AF20" s="20"/>
      <c r="AG20" s="20"/>
      <c r="AH20" s="2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20" t="s">
        <v>55</v>
      </c>
      <c r="B21" s="20" t="s">
        <v>34</v>
      </c>
      <c r="C21" s="20"/>
      <c r="D21" s="20">
        <v>3.7</v>
      </c>
      <c r="E21" s="31">
        <v>3.7</v>
      </c>
      <c r="F21" s="20"/>
      <c r="G21" s="21">
        <v>0</v>
      </c>
      <c r="H21" s="20">
        <v>180</v>
      </c>
      <c r="I21" s="20" t="s">
        <v>53</v>
      </c>
      <c r="J21" s="20">
        <v>3.7</v>
      </c>
      <c r="K21" s="20">
        <f t="shared" si="1"/>
        <v>0</v>
      </c>
      <c r="L21" s="20"/>
      <c r="M21" s="20"/>
      <c r="N21" s="20"/>
      <c r="O21" s="20">
        <f t="shared" si="3"/>
        <v>0.74</v>
      </c>
      <c r="P21" s="22"/>
      <c r="Q21" s="22"/>
      <c r="R21" s="22"/>
      <c r="S21" s="22"/>
      <c r="T21" s="20"/>
      <c r="U21" s="20">
        <f t="shared" si="5"/>
        <v>0</v>
      </c>
      <c r="V21" s="20">
        <f t="shared" si="6"/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 t="s">
        <v>54</v>
      </c>
      <c r="AC21" s="20">
        <f t="shared" si="7"/>
        <v>0</v>
      </c>
      <c r="AD21" s="21">
        <v>0</v>
      </c>
      <c r="AE21" s="23"/>
      <c r="AF21" s="20"/>
      <c r="AG21" s="20"/>
      <c r="AH21" s="20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34</v>
      </c>
      <c r="C22" s="1">
        <v>267.10000000000002</v>
      </c>
      <c r="D22" s="1">
        <v>207.2</v>
      </c>
      <c r="E22" s="31">
        <f>140.6+E21+E20</f>
        <v>155.39999999999998</v>
      </c>
      <c r="F22" s="1">
        <v>289.3</v>
      </c>
      <c r="G22" s="6">
        <v>1</v>
      </c>
      <c r="H22" s="1">
        <v>180</v>
      </c>
      <c r="I22" s="1" t="s">
        <v>35</v>
      </c>
      <c r="J22" s="1">
        <v>138.5</v>
      </c>
      <c r="K22" s="1">
        <f t="shared" si="1"/>
        <v>16.899999999999977</v>
      </c>
      <c r="L22" s="1"/>
      <c r="M22" s="1"/>
      <c r="N22" s="1"/>
      <c r="O22" s="1">
        <f t="shared" si="3"/>
        <v>31.079999999999995</v>
      </c>
      <c r="P22" s="5">
        <v>145.81999999999994</v>
      </c>
      <c r="Q22" s="5">
        <v>0</v>
      </c>
      <c r="R22" s="5">
        <f t="shared" ref="R22:R29" si="15">AD22*AE22</f>
        <v>0</v>
      </c>
      <c r="S22" s="5">
        <v>0</v>
      </c>
      <c r="T22" s="1" t="s">
        <v>135</v>
      </c>
      <c r="U22" s="1">
        <f t="shared" si="5"/>
        <v>9.3082368082368099</v>
      </c>
      <c r="V22" s="1">
        <f t="shared" si="6"/>
        <v>9.3082368082368099</v>
      </c>
      <c r="W22" s="1">
        <v>34.78</v>
      </c>
      <c r="X22" s="1">
        <v>38.340000000000003</v>
      </c>
      <c r="Y22" s="1">
        <v>37</v>
      </c>
      <c r="Z22" s="1">
        <v>54.759999999999991</v>
      </c>
      <c r="AA22" s="1">
        <v>65.86</v>
      </c>
      <c r="AB22" s="1" t="s">
        <v>137</v>
      </c>
      <c r="AC22" s="1">
        <f t="shared" si="7"/>
        <v>0</v>
      </c>
      <c r="AD22" s="6">
        <v>3.7</v>
      </c>
      <c r="AE22" s="10">
        <f t="shared" ref="AE22:AE29" si="16">MROUND(Q22,AD22*AG22)/AD22</f>
        <v>0</v>
      </c>
      <c r="AF22" s="1">
        <f t="shared" ref="AF22:AF29" si="17">AE22*AD22*G22</f>
        <v>0</v>
      </c>
      <c r="AG22" s="1">
        <f>VLOOKUP(A22,[2]Sheet!$A:$AH,33,0)</f>
        <v>14</v>
      </c>
      <c r="AH22" s="1">
        <f>VLOOKUP(A22,[2]Sheet!$A:$AH,34,0)</f>
        <v>126</v>
      </c>
      <c r="AI22" s="1">
        <f t="shared" ref="AI22:AI29" si="18">AE22/AH22</f>
        <v>0</v>
      </c>
      <c r="AJ22" s="1"/>
      <c r="AK22" s="1" t="str">
        <f>VLOOKUP(A22,[3]Лист1!$A:$B,2,0)</f>
        <v>SU003454</v>
      </c>
      <c r="AL22" s="37">
        <f>VLOOKUP(AK22,'[4]Бланк заказа'!$A:$AC,6,0)</f>
        <v>3.7</v>
      </c>
      <c r="AM22" s="38">
        <f>VLOOKUP(AK22,'[4]Бланк заказа'!$A:$AC,7,0)</f>
        <v>1</v>
      </c>
      <c r="AN22" s="39" t="str">
        <f>VLOOKUP(AK22,'[4]Бланк заказа'!$A:$AC,11,0)</f>
        <v>14</v>
      </c>
      <c r="AO22" s="40">
        <f>VLOOKUP(AK22,'[4]Бланк заказа'!$A:$AC,10,0)</f>
        <v>126</v>
      </c>
      <c r="AP22" s="6">
        <f t="shared" ref="AP22:AP29" si="19">G22*AD22+AG22+AH22-AL22*AM22-AN22-AO22</f>
        <v>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132</v>
      </c>
      <c r="D23" s="1">
        <v>198</v>
      </c>
      <c r="E23" s="1">
        <v>126.5</v>
      </c>
      <c r="F23" s="1">
        <v>192.5</v>
      </c>
      <c r="G23" s="6">
        <v>1</v>
      </c>
      <c r="H23" s="1">
        <v>180</v>
      </c>
      <c r="I23" s="1" t="s">
        <v>35</v>
      </c>
      <c r="J23" s="1">
        <v>168.6</v>
      </c>
      <c r="K23" s="1">
        <f t="shared" si="1"/>
        <v>-42.099999999999994</v>
      </c>
      <c r="L23" s="1"/>
      <c r="M23" s="1"/>
      <c r="N23" s="1"/>
      <c r="O23" s="1">
        <f t="shared" si="3"/>
        <v>25.3</v>
      </c>
      <c r="P23" s="5">
        <v>161.69999999999999</v>
      </c>
      <c r="Q23" s="5">
        <f t="shared" ref="Q23:Q27" si="20">14*O23-F23</f>
        <v>161.69999999999999</v>
      </c>
      <c r="R23" s="5">
        <f t="shared" si="15"/>
        <v>132</v>
      </c>
      <c r="S23" s="5"/>
      <c r="T23" s="1"/>
      <c r="U23" s="1">
        <f t="shared" si="5"/>
        <v>12.826086956521738</v>
      </c>
      <c r="V23" s="1">
        <f t="shared" si="6"/>
        <v>7.6086956521739131</v>
      </c>
      <c r="W23" s="1">
        <v>28.6</v>
      </c>
      <c r="X23" s="1">
        <v>18.14</v>
      </c>
      <c r="Y23" s="1">
        <v>26.04</v>
      </c>
      <c r="Z23" s="1">
        <v>37.4</v>
      </c>
      <c r="AA23" s="1">
        <v>36.18</v>
      </c>
      <c r="AB23" s="1"/>
      <c r="AC23" s="1">
        <f t="shared" si="7"/>
        <v>161.69999999999999</v>
      </c>
      <c r="AD23" s="6">
        <v>5.5</v>
      </c>
      <c r="AE23" s="10">
        <f t="shared" si="16"/>
        <v>24</v>
      </c>
      <c r="AF23" s="1">
        <f t="shared" si="17"/>
        <v>132</v>
      </c>
      <c r="AG23" s="1">
        <f>VLOOKUP(A23,[2]Sheet!$A:$AH,33,0)</f>
        <v>12</v>
      </c>
      <c r="AH23" s="1">
        <f>VLOOKUP(A23,[2]Sheet!$A:$AH,34,0)</f>
        <v>84</v>
      </c>
      <c r="AI23" s="1">
        <f t="shared" si="18"/>
        <v>0.2857142857142857</v>
      </c>
      <c r="AJ23" s="1"/>
      <c r="AK23" s="1" t="str">
        <f>VLOOKUP(A23,[3]Лист1!$A:$B,2,0)</f>
        <v>SU003434</v>
      </c>
      <c r="AL23" s="41">
        <f>VLOOKUP(AK23,'[4]Бланк заказа'!$A:$AC,6,0)</f>
        <v>5.5</v>
      </c>
      <c r="AM23" s="42">
        <f>VLOOKUP(AK23,'[4]Бланк заказа'!$A:$AC,7,0)</f>
        <v>1</v>
      </c>
      <c r="AN23" s="43" t="str">
        <f>VLOOKUP(AK23,'[4]Бланк заказа'!$A:$AC,11,0)</f>
        <v>12</v>
      </c>
      <c r="AO23" s="44">
        <f>VLOOKUP(AK23,'[4]Бланк заказа'!$A:$AC,10,0)</f>
        <v>84</v>
      </c>
      <c r="AP23" s="6">
        <f t="shared" si="19"/>
        <v>0</v>
      </c>
      <c r="AQ23" s="1"/>
      <c r="AR23" s="1">
        <f t="shared" ref="AR23:AR24" si="21">AD23-AM23</f>
        <v>4.5</v>
      </c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34</v>
      </c>
      <c r="C24" s="1">
        <v>252</v>
      </c>
      <c r="D24" s="1"/>
      <c r="E24" s="1">
        <v>120</v>
      </c>
      <c r="F24" s="1">
        <v>126</v>
      </c>
      <c r="G24" s="6">
        <v>1</v>
      </c>
      <c r="H24" s="1">
        <v>180</v>
      </c>
      <c r="I24" s="1" t="s">
        <v>35</v>
      </c>
      <c r="J24" s="1">
        <v>125.1</v>
      </c>
      <c r="K24" s="1">
        <f t="shared" si="1"/>
        <v>-5.0999999999999943</v>
      </c>
      <c r="L24" s="1"/>
      <c r="M24" s="1"/>
      <c r="N24" s="1"/>
      <c r="O24" s="1">
        <f t="shared" si="3"/>
        <v>24</v>
      </c>
      <c r="P24" s="5">
        <v>210</v>
      </c>
      <c r="Q24" s="5">
        <f>S24</f>
        <v>100</v>
      </c>
      <c r="R24" s="5">
        <f t="shared" si="15"/>
        <v>84</v>
      </c>
      <c r="S24" s="5">
        <v>100</v>
      </c>
      <c r="T24" s="1" t="s">
        <v>135</v>
      </c>
      <c r="U24" s="1">
        <f t="shared" si="5"/>
        <v>8.75</v>
      </c>
      <c r="V24" s="1">
        <f t="shared" si="6"/>
        <v>5.25</v>
      </c>
      <c r="W24" s="1">
        <v>9</v>
      </c>
      <c r="X24" s="1">
        <v>27</v>
      </c>
      <c r="Y24" s="1">
        <v>23.4</v>
      </c>
      <c r="Z24" s="1">
        <v>22.94</v>
      </c>
      <c r="AA24" s="1">
        <v>35.68</v>
      </c>
      <c r="AB24" s="1"/>
      <c r="AC24" s="1">
        <f t="shared" si="7"/>
        <v>100</v>
      </c>
      <c r="AD24" s="6">
        <v>3</v>
      </c>
      <c r="AE24" s="10">
        <f t="shared" si="16"/>
        <v>28</v>
      </c>
      <c r="AF24" s="1">
        <f t="shared" si="17"/>
        <v>84</v>
      </c>
      <c r="AG24" s="1">
        <f>VLOOKUP(A24,[2]Sheet!$A:$AH,33,0)</f>
        <v>14</v>
      </c>
      <c r="AH24" s="1">
        <f>VLOOKUP(A24,[2]Sheet!$A:$AH,34,0)</f>
        <v>126</v>
      </c>
      <c r="AI24" s="1">
        <f t="shared" si="18"/>
        <v>0.22222222222222221</v>
      </c>
      <c r="AJ24" s="1"/>
      <c r="AK24" s="1" t="str">
        <f>VLOOKUP(A24,[3]Лист1!$A:$B,2,0)</f>
        <v>SU003448</v>
      </c>
      <c r="AL24" s="41">
        <f>VLOOKUP(AK24,'[4]Бланк заказа'!$A:$AC,6,0)</f>
        <v>3</v>
      </c>
      <c r="AM24" s="42">
        <f>VLOOKUP(AK24,'[4]Бланк заказа'!$A:$AC,7,0)</f>
        <v>1</v>
      </c>
      <c r="AN24" s="43" t="str">
        <f>VLOOKUP(AK24,'[4]Бланк заказа'!$A:$AC,11,0)</f>
        <v>14</v>
      </c>
      <c r="AO24" s="44">
        <f>VLOOKUP(AK24,'[4]Бланк заказа'!$A:$AC,10,0)</f>
        <v>126</v>
      </c>
      <c r="AP24" s="6">
        <f t="shared" si="19"/>
        <v>0</v>
      </c>
      <c r="AQ24" s="1"/>
      <c r="AR24" s="1">
        <f t="shared" si="21"/>
        <v>2</v>
      </c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37</v>
      </c>
      <c r="C25" s="1">
        <v>121</v>
      </c>
      <c r="D25" s="1">
        <v>1092</v>
      </c>
      <c r="E25" s="1">
        <v>61</v>
      </c>
      <c r="F25" s="1">
        <v>1031</v>
      </c>
      <c r="G25" s="6">
        <v>0.25</v>
      </c>
      <c r="H25" s="1">
        <v>180</v>
      </c>
      <c r="I25" s="1" t="s">
        <v>35</v>
      </c>
      <c r="J25" s="1">
        <v>242</v>
      </c>
      <c r="K25" s="1">
        <f t="shared" si="1"/>
        <v>-181</v>
      </c>
      <c r="L25" s="1"/>
      <c r="M25" s="1"/>
      <c r="N25" s="1"/>
      <c r="O25" s="1">
        <f t="shared" si="3"/>
        <v>12.2</v>
      </c>
      <c r="P25" s="5"/>
      <c r="Q25" s="5"/>
      <c r="R25" s="5">
        <f t="shared" si="15"/>
        <v>0</v>
      </c>
      <c r="S25" s="5"/>
      <c r="T25" s="1"/>
      <c r="U25" s="1">
        <f t="shared" si="5"/>
        <v>84.508196721311478</v>
      </c>
      <c r="V25" s="1">
        <f t="shared" si="6"/>
        <v>84.508196721311478</v>
      </c>
      <c r="W25" s="1">
        <v>97.8</v>
      </c>
      <c r="X25" s="1">
        <v>8.4</v>
      </c>
      <c r="Y25" s="1">
        <v>44.4</v>
      </c>
      <c r="Z25" s="1">
        <v>83.4</v>
      </c>
      <c r="AA25" s="1">
        <v>66.2</v>
      </c>
      <c r="AB25" s="1" t="s">
        <v>61</v>
      </c>
      <c r="AC25" s="1">
        <f t="shared" si="7"/>
        <v>0</v>
      </c>
      <c r="AD25" s="6">
        <v>6</v>
      </c>
      <c r="AE25" s="10">
        <f t="shared" si="16"/>
        <v>0</v>
      </c>
      <c r="AF25" s="1">
        <f t="shared" si="17"/>
        <v>0</v>
      </c>
      <c r="AG25" s="1">
        <f>VLOOKUP(A25,[2]Sheet!$A:$AH,33,0)</f>
        <v>14</v>
      </c>
      <c r="AH25" s="1">
        <v>140</v>
      </c>
      <c r="AI25" s="1">
        <f t="shared" si="18"/>
        <v>0</v>
      </c>
      <c r="AJ25" s="1"/>
      <c r="AK25" s="1" t="str">
        <f>VLOOKUP(A25,[3]Лист1!$A:$B,2,0)</f>
        <v>SU002763</v>
      </c>
      <c r="AL25" s="41">
        <f>VLOOKUP(AK25,'[4]Бланк заказа'!$A:$AC,6,0)</f>
        <v>0.25</v>
      </c>
      <c r="AM25" s="42">
        <f>VLOOKUP(AK25,'[4]Бланк заказа'!$A:$AC,7,0)</f>
        <v>6</v>
      </c>
      <c r="AN25" s="43" t="str">
        <f>VLOOKUP(AK25,'[4]Бланк заказа'!$A:$AC,11,0)</f>
        <v>14</v>
      </c>
      <c r="AO25" s="44">
        <f>VLOOKUP(AK25,'[4]Бланк заказа'!$A:$AC,10,0)</f>
        <v>140</v>
      </c>
      <c r="AP25" s="6">
        <f t="shared" si="19"/>
        <v>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37</v>
      </c>
      <c r="C26" s="1">
        <v>192</v>
      </c>
      <c r="D26" s="1">
        <v>843</v>
      </c>
      <c r="E26" s="1">
        <v>193</v>
      </c>
      <c r="F26" s="1">
        <v>748</v>
      </c>
      <c r="G26" s="6">
        <v>0.25</v>
      </c>
      <c r="H26" s="1">
        <v>180</v>
      </c>
      <c r="I26" s="1" t="s">
        <v>35</v>
      </c>
      <c r="J26" s="1">
        <v>212</v>
      </c>
      <c r="K26" s="1">
        <f t="shared" si="1"/>
        <v>-19</v>
      </c>
      <c r="L26" s="1"/>
      <c r="M26" s="1"/>
      <c r="N26" s="1"/>
      <c r="O26" s="1">
        <f t="shared" si="3"/>
        <v>38.6</v>
      </c>
      <c r="P26" s="5"/>
      <c r="Q26" s="5"/>
      <c r="R26" s="5">
        <f t="shared" si="15"/>
        <v>0</v>
      </c>
      <c r="S26" s="5"/>
      <c r="T26" s="1"/>
      <c r="U26" s="1">
        <f t="shared" si="5"/>
        <v>19.37823834196891</v>
      </c>
      <c r="V26" s="1">
        <f t="shared" si="6"/>
        <v>19.37823834196891</v>
      </c>
      <c r="W26" s="1">
        <v>81.2</v>
      </c>
      <c r="X26" s="1">
        <v>-0.4</v>
      </c>
      <c r="Y26" s="1">
        <v>50.6</v>
      </c>
      <c r="Z26" s="1">
        <v>33.799999999999997</v>
      </c>
      <c r="AA26" s="1">
        <v>37.4</v>
      </c>
      <c r="AB26" s="1" t="s">
        <v>61</v>
      </c>
      <c r="AC26" s="1">
        <f t="shared" si="7"/>
        <v>0</v>
      </c>
      <c r="AD26" s="6">
        <v>6</v>
      </c>
      <c r="AE26" s="10">
        <f t="shared" si="16"/>
        <v>0</v>
      </c>
      <c r="AF26" s="1">
        <f t="shared" si="17"/>
        <v>0</v>
      </c>
      <c r="AG26" s="1">
        <f>VLOOKUP(A26,[2]Sheet!$A:$AH,33,0)</f>
        <v>14</v>
      </c>
      <c r="AH26" s="1">
        <v>140</v>
      </c>
      <c r="AI26" s="1">
        <f t="shared" si="18"/>
        <v>0</v>
      </c>
      <c r="AJ26" s="1"/>
      <c r="AK26" s="1" t="str">
        <f>VLOOKUP(A26,[3]Лист1!$A:$B,2,0)</f>
        <v>SU002762</v>
      </c>
      <c r="AL26" s="41">
        <f>VLOOKUP(AK26,'[4]Бланк заказа'!$A:$AC,6,0)</f>
        <v>0.25</v>
      </c>
      <c r="AM26" s="42">
        <f>VLOOKUP(AK26,'[4]Бланк заказа'!$A:$AC,7,0)</f>
        <v>6</v>
      </c>
      <c r="AN26" s="43" t="str">
        <f>VLOOKUP(AK26,'[4]Бланк заказа'!$A:$AC,11,0)</f>
        <v>14</v>
      </c>
      <c r="AO26" s="44">
        <f>VLOOKUP(AK26,'[4]Бланк заказа'!$A:$AC,10,0)</f>
        <v>140</v>
      </c>
      <c r="AP26" s="6">
        <f t="shared" si="19"/>
        <v>0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37</v>
      </c>
      <c r="C27" s="1"/>
      <c r="D27" s="1">
        <v>252</v>
      </c>
      <c r="E27" s="1">
        <v>111</v>
      </c>
      <c r="F27" s="1">
        <v>141</v>
      </c>
      <c r="G27" s="6">
        <v>0.25</v>
      </c>
      <c r="H27" s="1">
        <v>180</v>
      </c>
      <c r="I27" s="1" t="s">
        <v>35</v>
      </c>
      <c r="J27" s="1">
        <v>162</v>
      </c>
      <c r="K27" s="1">
        <f t="shared" si="1"/>
        <v>-51</v>
      </c>
      <c r="L27" s="1"/>
      <c r="M27" s="1"/>
      <c r="N27" s="1"/>
      <c r="O27" s="1">
        <f t="shared" si="3"/>
        <v>22.2</v>
      </c>
      <c r="P27" s="5">
        <v>169.8</v>
      </c>
      <c r="Q27" s="5">
        <f t="shared" si="20"/>
        <v>169.8</v>
      </c>
      <c r="R27" s="5">
        <f t="shared" si="15"/>
        <v>168</v>
      </c>
      <c r="S27" s="5"/>
      <c r="T27" s="1"/>
      <c r="U27" s="1">
        <f t="shared" si="5"/>
        <v>13.918918918918919</v>
      </c>
      <c r="V27" s="1">
        <f t="shared" si="6"/>
        <v>6.3513513513513518</v>
      </c>
      <c r="W27" s="1">
        <v>16.8</v>
      </c>
      <c r="X27" s="1">
        <v>0.4</v>
      </c>
      <c r="Y27" s="1">
        <v>6</v>
      </c>
      <c r="Z27" s="1">
        <v>60.8</v>
      </c>
      <c r="AA27" s="1">
        <v>32</v>
      </c>
      <c r="AB27" s="1" t="s">
        <v>61</v>
      </c>
      <c r="AC27" s="1">
        <f t="shared" si="7"/>
        <v>42.45</v>
      </c>
      <c r="AD27" s="6">
        <v>6</v>
      </c>
      <c r="AE27" s="10">
        <f t="shared" si="16"/>
        <v>28</v>
      </c>
      <c r="AF27" s="1">
        <f t="shared" si="17"/>
        <v>42</v>
      </c>
      <c r="AG27" s="1">
        <f>VLOOKUP(A27,[2]Sheet!$A:$AH,33,0)</f>
        <v>14</v>
      </c>
      <c r="AH27" s="1">
        <v>140</v>
      </c>
      <c r="AI27" s="1">
        <f t="shared" si="18"/>
        <v>0.2</v>
      </c>
      <c r="AJ27" s="1"/>
      <c r="AK27" s="1" t="str">
        <f>VLOOKUP(A27,[3]Лист1!$A:$B,2,0)</f>
        <v>SU002760</v>
      </c>
      <c r="AL27" s="41">
        <f>VLOOKUP(AK27,'[4]Бланк заказа'!$A:$AC,6,0)</f>
        <v>0.25</v>
      </c>
      <c r="AM27" s="42">
        <f>VLOOKUP(AK27,'[4]Бланк заказа'!$A:$AC,7,0)</f>
        <v>6</v>
      </c>
      <c r="AN27" s="43" t="str">
        <f>VLOOKUP(AK27,'[4]Бланк заказа'!$A:$AC,11,0)</f>
        <v>14</v>
      </c>
      <c r="AO27" s="44">
        <f>VLOOKUP(AK27,'[4]Бланк заказа'!$A:$AC,10,0)</f>
        <v>140</v>
      </c>
      <c r="AP27" s="6">
        <f t="shared" si="19"/>
        <v>0</v>
      </c>
      <c r="AQ27" s="1"/>
      <c r="AR27" s="1">
        <f>AD27-AM27</f>
        <v>0</v>
      </c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34</v>
      </c>
      <c r="C28" s="1">
        <v>234</v>
      </c>
      <c r="D28" s="1">
        <v>720</v>
      </c>
      <c r="E28" s="1">
        <v>191</v>
      </c>
      <c r="F28" s="1">
        <v>667</v>
      </c>
      <c r="G28" s="6">
        <v>1</v>
      </c>
      <c r="H28" s="1">
        <v>180</v>
      </c>
      <c r="I28" s="1" t="s">
        <v>35</v>
      </c>
      <c r="J28" s="1">
        <v>244</v>
      </c>
      <c r="K28" s="1">
        <f t="shared" si="1"/>
        <v>-53</v>
      </c>
      <c r="L28" s="1"/>
      <c r="M28" s="1"/>
      <c r="N28" s="1"/>
      <c r="O28" s="1">
        <f t="shared" si="3"/>
        <v>38.200000000000003</v>
      </c>
      <c r="P28" s="5"/>
      <c r="Q28" s="5"/>
      <c r="R28" s="5">
        <f t="shared" si="15"/>
        <v>0</v>
      </c>
      <c r="S28" s="5"/>
      <c r="T28" s="1"/>
      <c r="U28" s="1">
        <f t="shared" si="5"/>
        <v>17.460732984293191</v>
      </c>
      <c r="V28" s="1">
        <f t="shared" si="6"/>
        <v>17.460732984293191</v>
      </c>
      <c r="W28" s="1">
        <v>87.6</v>
      </c>
      <c r="X28" s="1">
        <v>55.2</v>
      </c>
      <c r="Y28" s="1">
        <v>61.2</v>
      </c>
      <c r="Z28" s="1">
        <v>69.599999999999994</v>
      </c>
      <c r="AA28" s="1">
        <v>74.400000000000006</v>
      </c>
      <c r="AB28" s="1" t="s">
        <v>64</v>
      </c>
      <c r="AC28" s="1">
        <f t="shared" si="7"/>
        <v>0</v>
      </c>
      <c r="AD28" s="6">
        <v>6</v>
      </c>
      <c r="AE28" s="10">
        <f t="shared" si="16"/>
        <v>0</v>
      </c>
      <c r="AF28" s="1">
        <f t="shared" si="17"/>
        <v>0</v>
      </c>
      <c r="AG28" s="1">
        <f>VLOOKUP(A28,[2]Sheet!$A:$AH,33,0)</f>
        <v>12</v>
      </c>
      <c r="AH28" s="1">
        <f>VLOOKUP(A28,[2]Sheet!$A:$AH,34,0)</f>
        <v>84</v>
      </c>
      <c r="AI28" s="1">
        <f t="shared" si="18"/>
        <v>0</v>
      </c>
      <c r="AJ28" s="1"/>
      <c r="AK28" s="1" t="str">
        <f>VLOOKUP(A28,[3]Лист1!$A:$B,2,0)</f>
        <v>SU003020</v>
      </c>
      <c r="AL28" s="41">
        <f>VLOOKUP(AK28,'[4]Бланк заказа'!$A:$AC,6,0)</f>
        <v>1</v>
      </c>
      <c r="AM28" s="42">
        <f>VLOOKUP(AK28,'[4]Бланк заказа'!$A:$AC,7,0)</f>
        <v>6</v>
      </c>
      <c r="AN28" s="43" t="str">
        <f>VLOOKUP(AK28,'[4]Бланк заказа'!$A:$AC,11,0)</f>
        <v>12</v>
      </c>
      <c r="AO28" s="44">
        <f>VLOOKUP(AK28,'[4]Бланк заказа'!$A:$AC,10,0)</f>
        <v>84</v>
      </c>
      <c r="AP28" s="6">
        <f t="shared" si="19"/>
        <v>0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" t="s">
        <v>65</v>
      </c>
      <c r="B29" s="1" t="s">
        <v>37</v>
      </c>
      <c r="C29" s="1">
        <v>840</v>
      </c>
      <c r="D29" s="1"/>
      <c r="E29" s="1">
        <v>583</v>
      </c>
      <c r="F29" s="1">
        <v>189</v>
      </c>
      <c r="G29" s="6">
        <v>0.25</v>
      </c>
      <c r="H29" s="1">
        <v>365</v>
      </c>
      <c r="I29" s="1" t="s">
        <v>35</v>
      </c>
      <c r="J29" s="1">
        <v>579</v>
      </c>
      <c r="K29" s="1">
        <f t="shared" si="1"/>
        <v>4</v>
      </c>
      <c r="L29" s="1"/>
      <c r="M29" s="1"/>
      <c r="N29" s="1"/>
      <c r="O29" s="1">
        <f t="shared" si="3"/>
        <v>116.6</v>
      </c>
      <c r="P29" s="5">
        <v>1443.3999999999999</v>
      </c>
      <c r="Q29" s="5">
        <f>S29</f>
        <v>1100</v>
      </c>
      <c r="R29" s="5">
        <f t="shared" si="15"/>
        <v>1176</v>
      </c>
      <c r="S29" s="5">
        <v>1100</v>
      </c>
      <c r="T29" s="1" t="s">
        <v>135</v>
      </c>
      <c r="U29" s="1">
        <f t="shared" si="5"/>
        <v>11.706689536878217</v>
      </c>
      <c r="V29" s="1">
        <f t="shared" si="6"/>
        <v>1.6209262435677532</v>
      </c>
      <c r="W29" s="1">
        <v>41.6</v>
      </c>
      <c r="X29" s="1">
        <v>83.6</v>
      </c>
      <c r="Y29" s="1">
        <v>7</v>
      </c>
      <c r="Z29" s="1">
        <v>88.2</v>
      </c>
      <c r="AA29" s="1">
        <v>96</v>
      </c>
      <c r="AB29" s="1" t="s">
        <v>61</v>
      </c>
      <c r="AC29" s="1">
        <f t="shared" si="7"/>
        <v>275</v>
      </c>
      <c r="AD29" s="6">
        <v>12</v>
      </c>
      <c r="AE29" s="10">
        <f t="shared" si="16"/>
        <v>98</v>
      </c>
      <c r="AF29" s="1">
        <f t="shared" si="17"/>
        <v>294</v>
      </c>
      <c r="AG29" s="1">
        <f>VLOOKUP(A29,[2]Sheet!$A:$AH,33,0)</f>
        <v>14</v>
      </c>
      <c r="AH29" s="1">
        <f>VLOOKUP(A29,[2]Sheet!$A:$AH,34,0)</f>
        <v>70</v>
      </c>
      <c r="AI29" s="1">
        <f t="shared" si="18"/>
        <v>1.4</v>
      </c>
      <c r="AJ29" s="1"/>
      <c r="AK29" s="1" t="str">
        <f>VLOOKUP(A29,[3]Лист1!$A:$B,2,0)</f>
        <v>SU002514</v>
      </c>
      <c r="AL29" s="46">
        <f>VLOOKUP(AK29,'[4]Бланк заказа'!$A:$AC,6,0)</f>
        <v>0.25</v>
      </c>
      <c r="AM29" s="47">
        <f>VLOOKUP(AK29,'[4]Бланк заказа'!$A:$AC,7,0)</f>
        <v>12</v>
      </c>
      <c r="AN29" s="48" t="str">
        <f>VLOOKUP(AK29,'[4]Бланк заказа'!$A:$AC,11,0)</f>
        <v>14</v>
      </c>
      <c r="AO29" s="49">
        <f>VLOOKUP(AK29,'[4]Бланк заказа'!$A:$AC,10,0)</f>
        <v>70</v>
      </c>
      <c r="AP29" s="6">
        <f t="shared" si="19"/>
        <v>0</v>
      </c>
      <c r="AQ29" s="1"/>
      <c r="AR29" s="1">
        <f>AD29-AM29</f>
        <v>0</v>
      </c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20" t="s">
        <v>66</v>
      </c>
      <c r="B30" s="20" t="s">
        <v>37</v>
      </c>
      <c r="C30" s="20"/>
      <c r="D30" s="20">
        <v>2</v>
      </c>
      <c r="E30" s="20"/>
      <c r="F30" s="20"/>
      <c r="G30" s="21">
        <v>0</v>
      </c>
      <c r="H30" s="20">
        <v>180</v>
      </c>
      <c r="I30" s="20" t="s">
        <v>53</v>
      </c>
      <c r="J30" s="20"/>
      <c r="K30" s="20">
        <f t="shared" si="1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2"/>
      <c r="T30" s="20"/>
      <c r="U30" s="20" t="e">
        <f t="shared" si="5"/>
        <v>#DIV/0!</v>
      </c>
      <c r="V30" s="20" t="e">
        <f t="shared" si="6"/>
        <v>#DIV/0!</v>
      </c>
      <c r="W30" s="20">
        <v>0.4</v>
      </c>
      <c r="X30" s="20">
        <v>0</v>
      </c>
      <c r="Y30" s="20">
        <v>0</v>
      </c>
      <c r="Z30" s="20">
        <v>0</v>
      </c>
      <c r="AA30" s="20">
        <v>0</v>
      </c>
      <c r="AB30" s="20"/>
      <c r="AC30" s="20">
        <f t="shared" si="7"/>
        <v>0</v>
      </c>
      <c r="AD30" s="21">
        <v>0</v>
      </c>
      <c r="AE30" s="23"/>
      <c r="AF30" s="20"/>
      <c r="AG30" s="20"/>
      <c r="AH30" s="2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37</v>
      </c>
      <c r="C31" s="1">
        <v>672</v>
      </c>
      <c r="D31" s="1">
        <v>340</v>
      </c>
      <c r="E31" s="1">
        <v>395</v>
      </c>
      <c r="F31" s="1">
        <v>406</v>
      </c>
      <c r="G31" s="6">
        <v>0.25</v>
      </c>
      <c r="H31" s="1">
        <v>365</v>
      </c>
      <c r="I31" s="1" t="s">
        <v>35</v>
      </c>
      <c r="J31" s="1">
        <v>395</v>
      </c>
      <c r="K31" s="1">
        <f t="shared" si="1"/>
        <v>0</v>
      </c>
      <c r="L31" s="1"/>
      <c r="M31" s="1"/>
      <c r="N31" s="1"/>
      <c r="O31" s="1">
        <f t="shared" si="3"/>
        <v>79</v>
      </c>
      <c r="P31" s="5">
        <v>700</v>
      </c>
      <c r="Q31" s="5">
        <f t="shared" ref="Q31:Q34" si="22">14*O31-F31</f>
        <v>700</v>
      </c>
      <c r="R31" s="5">
        <f t="shared" ref="R31:R40" si="23">AD31*AE31</f>
        <v>672</v>
      </c>
      <c r="S31" s="5"/>
      <c r="T31" s="1"/>
      <c r="U31" s="1">
        <f t="shared" si="5"/>
        <v>13.645569620253164</v>
      </c>
      <c r="V31" s="1">
        <f t="shared" si="6"/>
        <v>5.1392405063291138</v>
      </c>
      <c r="W31" s="1">
        <v>55.4</v>
      </c>
      <c r="X31" s="1">
        <v>61.6</v>
      </c>
      <c r="Y31" s="1">
        <v>11.8</v>
      </c>
      <c r="Z31" s="1">
        <v>79</v>
      </c>
      <c r="AA31" s="1">
        <v>68.400000000000006</v>
      </c>
      <c r="AB31" s="1" t="s">
        <v>61</v>
      </c>
      <c r="AC31" s="1">
        <f t="shared" si="7"/>
        <v>175</v>
      </c>
      <c r="AD31" s="6">
        <v>12</v>
      </c>
      <c r="AE31" s="10">
        <f t="shared" ref="AE31:AE40" si="24">MROUND(Q31,AD31*AG31)/AD31</f>
        <v>56</v>
      </c>
      <c r="AF31" s="1">
        <f t="shared" ref="AF31:AF40" si="25">AE31*AD31*G31</f>
        <v>168</v>
      </c>
      <c r="AG31" s="1">
        <f>VLOOKUP(A31,[2]Sheet!$A:$AH,33,0)</f>
        <v>14</v>
      </c>
      <c r="AH31" s="1">
        <f>VLOOKUP(A31,[2]Sheet!$A:$AH,34,0)</f>
        <v>70</v>
      </c>
      <c r="AI31" s="1">
        <f t="shared" ref="AI31:AI40" si="26">AE31/AH31</f>
        <v>0.8</v>
      </c>
      <c r="AJ31" s="1"/>
      <c r="AK31" s="1" t="str">
        <f>VLOOKUP(A31,[3]Лист1!$A:$B,2,0)</f>
        <v>SU002516</v>
      </c>
      <c r="AL31" s="37">
        <f>VLOOKUP(AK31,'[4]Бланк заказа'!$A:$AC,6,0)</f>
        <v>0.25</v>
      </c>
      <c r="AM31" s="38">
        <f>VLOOKUP(AK31,'[4]Бланк заказа'!$A:$AC,7,0)</f>
        <v>12</v>
      </c>
      <c r="AN31" s="39" t="str">
        <f>VLOOKUP(AK31,'[4]Бланк заказа'!$A:$AC,11,0)</f>
        <v>14</v>
      </c>
      <c r="AO31" s="40">
        <f>VLOOKUP(AK31,'[4]Бланк заказа'!$A:$AC,10,0)</f>
        <v>70</v>
      </c>
      <c r="AP31" s="6">
        <f t="shared" ref="AP31:AP34" si="27">G31*AD31+AG31+AH31-AL31*AM31-AN31-AO31</f>
        <v>0</v>
      </c>
      <c r="AQ31" s="1"/>
      <c r="AR31" s="1">
        <f t="shared" ref="AR31:AR32" si="28">AD31-AM31</f>
        <v>0</v>
      </c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37</v>
      </c>
      <c r="C32" s="1">
        <v>338</v>
      </c>
      <c r="D32" s="1">
        <v>168</v>
      </c>
      <c r="E32" s="1">
        <v>263</v>
      </c>
      <c r="F32" s="1">
        <v>217</v>
      </c>
      <c r="G32" s="6">
        <v>0.25</v>
      </c>
      <c r="H32" s="1">
        <v>180</v>
      </c>
      <c r="I32" s="1" t="s">
        <v>35</v>
      </c>
      <c r="J32" s="1">
        <v>264</v>
      </c>
      <c r="K32" s="1">
        <f t="shared" si="1"/>
        <v>-1</v>
      </c>
      <c r="L32" s="1"/>
      <c r="M32" s="1"/>
      <c r="N32" s="1"/>
      <c r="O32" s="1">
        <f t="shared" si="3"/>
        <v>52.6</v>
      </c>
      <c r="P32" s="5">
        <v>519.4</v>
      </c>
      <c r="Q32" s="5">
        <f t="shared" si="22"/>
        <v>519.4</v>
      </c>
      <c r="R32" s="5">
        <f t="shared" si="23"/>
        <v>504</v>
      </c>
      <c r="S32" s="5"/>
      <c r="T32" s="1"/>
      <c r="U32" s="1">
        <f t="shared" si="5"/>
        <v>13.70722433460076</v>
      </c>
      <c r="V32" s="1">
        <f t="shared" si="6"/>
        <v>4.1254752851711025</v>
      </c>
      <c r="W32" s="1">
        <v>38</v>
      </c>
      <c r="X32" s="1">
        <v>32.799999999999997</v>
      </c>
      <c r="Y32" s="1">
        <v>23.4</v>
      </c>
      <c r="Z32" s="1">
        <v>41.6</v>
      </c>
      <c r="AA32" s="1">
        <v>42.6</v>
      </c>
      <c r="AB32" s="1"/>
      <c r="AC32" s="1">
        <f t="shared" si="7"/>
        <v>129.85</v>
      </c>
      <c r="AD32" s="6">
        <v>12</v>
      </c>
      <c r="AE32" s="10">
        <f t="shared" si="24"/>
        <v>42</v>
      </c>
      <c r="AF32" s="1">
        <f t="shared" si="25"/>
        <v>126</v>
      </c>
      <c r="AG32" s="1">
        <f>VLOOKUP(A32,[2]Sheet!$A:$AH,33,0)</f>
        <v>14</v>
      </c>
      <c r="AH32" s="1">
        <f>VLOOKUP(A32,[2]Sheet!$A:$AH,34,0)</f>
        <v>70</v>
      </c>
      <c r="AI32" s="1">
        <f t="shared" si="26"/>
        <v>0.6</v>
      </c>
      <c r="AJ32" s="1"/>
      <c r="AK32" s="1" t="str">
        <f>VLOOKUP(A32,[3]Лист1!$A:$B,2,0)</f>
        <v>SU003001</v>
      </c>
      <c r="AL32" s="41">
        <f>VLOOKUP(AK32,'[4]Бланк заказа'!$A:$AC,6,0)</f>
        <v>0.25</v>
      </c>
      <c r="AM32" s="42">
        <f>VLOOKUP(AK32,'[4]Бланк заказа'!$A:$AC,7,0)</f>
        <v>12</v>
      </c>
      <c r="AN32" s="43" t="str">
        <f>VLOOKUP(AK32,'[4]Бланк заказа'!$A:$AC,11,0)</f>
        <v>14</v>
      </c>
      <c r="AO32" s="44">
        <f>VLOOKUP(AK32,'[4]Бланк заказа'!$A:$AC,10,0)</f>
        <v>70</v>
      </c>
      <c r="AP32" s="6">
        <f t="shared" si="27"/>
        <v>0</v>
      </c>
      <c r="AQ32" s="1"/>
      <c r="AR32" s="1">
        <f t="shared" si="28"/>
        <v>0</v>
      </c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37</v>
      </c>
      <c r="C33" s="1">
        <v>152</v>
      </c>
      <c r="D33" s="1">
        <v>769</v>
      </c>
      <c r="E33" s="1">
        <v>112</v>
      </c>
      <c r="F33" s="1">
        <v>727</v>
      </c>
      <c r="G33" s="6">
        <v>0.25</v>
      </c>
      <c r="H33" s="1">
        <v>180</v>
      </c>
      <c r="I33" s="1" t="s">
        <v>35</v>
      </c>
      <c r="J33" s="1">
        <v>191</v>
      </c>
      <c r="K33" s="1">
        <f t="shared" si="1"/>
        <v>-79</v>
      </c>
      <c r="L33" s="1"/>
      <c r="M33" s="1"/>
      <c r="N33" s="1"/>
      <c r="O33" s="1">
        <f t="shared" si="3"/>
        <v>22.4</v>
      </c>
      <c r="P33" s="5"/>
      <c r="Q33" s="5"/>
      <c r="R33" s="5">
        <f t="shared" si="23"/>
        <v>0</v>
      </c>
      <c r="S33" s="5"/>
      <c r="T33" s="1"/>
      <c r="U33" s="1">
        <f t="shared" si="5"/>
        <v>32.455357142857146</v>
      </c>
      <c r="V33" s="1">
        <f t="shared" si="6"/>
        <v>32.455357142857146</v>
      </c>
      <c r="W33" s="1">
        <v>53.2</v>
      </c>
      <c r="X33" s="1">
        <v>0.6</v>
      </c>
      <c r="Y33" s="1">
        <v>31</v>
      </c>
      <c r="Z33" s="1">
        <v>16</v>
      </c>
      <c r="AA33" s="1">
        <v>17.399999999999999</v>
      </c>
      <c r="AB33" s="1" t="s">
        <v>61</v>
      </c>
      <c r="AC33" s="1">
        <f t="shared" si="7"/>
        <v>0</v>
      </c>
      <c r="AD33" s="6">
        <v>6</v>
      </c>
      <c r="AE33" s="10">
        <f t="shared" si="24"/>
        <v>0</v>
      </c>
      <c r="AF33" s="1">
        <f t="shared" si="25"/>
        <v>0</v>
      </c>
      <c r="AG33" s="1">
        <f>VLOOKUP(A33,[2]Sheet!$A:$AH,33,0)</f>
        <v>14</v>
      </c>
      <c r="AH33" s="1">
        <v>140</v>
      </c>
      <c r="AI33" s="1">
        <f t="shared" si="26"/>
        <v>0</v>
      </c>
      <c r="AJ33" s="1"/>
      <c r="AK33" s="1" t="str">
        <f>VLOOKUP(A33,[3]Лист1!$A:$B,2,0)</f>
        <v>SU002761</v>
      </c>
      <c r="AL33" s="41">
        <f>VLOOKUP(AK33,'[4]Бланк заказа'!$A:$AC,6,0)</f>
        <v>0.25</v>
      </c>
      <c r="AM33" s="42">
        <f>VLOOKUP(AK33,'[4]Бланк заказа'!$A:$AC,7,0)</f>
        <v>6</v>
      </c>
      <c r="AN33" s="43" t="str">
        <f>VLOOKUP(AK33,'[4]Бланк заказа'!$A:$AC,11,0)</f>
        <v>14</v>
      </c>
      <c r="AO33" s="44">
        <f>VLOOKUP(AK33,'[4]Бланк заказа'!$A:$AC,10,0)</f>
        <v>140</v>
      </c>
      <c r="AP33" s="6">
        <f t="shared" si="27"/>
        <v>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37</v>
      </c>
      <c r="C34" s="1"/>
      <c r="D34" s="1">
        <v>336</v>
      </c>
      <c r="E34" s="1">
        <v>126</v>
      </c>
      <c r="F34" s="1">
        <v>210</v>
      </c>
      <c r="G34" s="6">
        <v>0.25</v>
      </c>
      <c r="H34" s="1">
        <v>180</v>
      </c>
      <c r="I34" s="1" t="s">
        <v>35</v>
      </c>
      <c r="J34" s="1">
        <v>233</v>
      </c>
      <c r="K34" s="1">
        <f t="shared" si="1"/>
        <v>-107</v>
      </c>
      <c r="L34" s="1"/>
      <c r="M34" s="1"/>
      <c r="N34" s="1"/>
      <c r="O34" s="1">
        <f t="shared" si="3"/>
        <v>25.2</v>
      </c>
      <c r="P34" s="5">
        <v>142.80000000000001</v>
      </c>
      <c r="Q34" s="5">
        <f t="shared" si="22"/>
        <v>142.80000000000001</v>
      </c>
      <c r="R34" s="5">
        <f t="shared" si="23"/>
        <v>168</v>
      </c>
      <c r="S34" s="5"/>
      <c r="T34" s="1"/>
      <c r="U34" s="1">
        <f t="shared" si="5"/>
        <v>15</v>
      </c>
      <c r="V34" s="1">
        <f t="shared" si="6"/>
        <v>8.3333333333333339</v>
      </c>
      <c r="W34" s="1">
        <v>33.6</v>
      </c>
      <c r="X34" s="1">
        <v>10.6</v>
      </c>
      <c r="Y34" s="1">
        <v>17.600000000000001</v>
      </c>
      <c r="Z34" s="1">
        <v>44.2</v>
      </c>
      <c r="AA34" s="1">
        <v>31.4</v>
      </c>
      <c r="AB34" s="1" t="s">
        <v>61</v>
      </c>
      <c r="AC34" s="1">
        <f t="shared" si="7"/>
        <v>35.700000000000003</v>
      </c>
      <c r="AD34" s="6">
        <v>12</v>
      </c>
      <c r="AE34" s="10">
        <f t="shared" si="24"/>
        <v>14</v>
      </c>
      <c r="AF34" s="1">
        <f t="shared" si="25"/>
        <v>42</v>
      </c>
      <c r="AG34" s="1">
        <f>VLOOKUP(A34,[2]Sheet!$A:$AH,33,0)</f>
        <v>14</v>
      </c>
      <c r="AH34" s="1">
        <f>VLOOKUP(A34,[2]Sheet!$A:$AH,34,0)</f>
        <v>70</v>
      </c>
      <c r="AI34" s="1">
        <f t="shared" si="26"/>
        <v>0.2</v>
      </c>
      <c r="AJ34" s="1"/>
      <c r="AK34" s="1" t="str">
        <f>VLOOKUP(A34,[3]Лист1!$A:$B,2,0)</f>
        <v>SU002669</v>
      </c>
      <c r="AL34" s="41">
        <f>VLOOKUP(AK34,'[4]Бланк заказа'!$A:$AC,6,0)</f>
        <v>0.25</v>
      </c>
      <c r="AM34" s="42">
        <f>VLOOKUP(AK34,'[4]Бланк заказа'!$A:$AC,7,0)</f>
        <v>12</v>
      </c>
      <c r="AN34" s="43" t="str">
        <f>VLOOKUP(AK34,'[4]Бланк заказа'!$A:$AC,11,0)</f>
        <v>14</v>
      </c>
      <c r="AO34" s="44">
        <f>VLOOKUP(AK34,'[4]Бланк заказа'!$A:$AC,10,0)</f>
        <v>70</v>
      </c>
      <c r="AP34" s="6">
        <f t="shared" si="27"/>
        <v>0</v>
      </c>
      <c r="AQ34" s="1"/>
      <c r="AR34" s="1">
        <f t="shared" ref="AR34" si="29">AD34-AM34</f>
        <v>0</v>
      </c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0" t="s">
        <v>71</v>
      </c>
      <c r="B35" s="1" t="s">
        <v>37</v>
      </c>
      <c r="C35" s="1"/>
      <c r="D35" s="1"/>
      <c r="E35" s="1"/>
      <c r="F35" s="1"/>
      <c r="G35" s="6">
        <v>0.75</v>
      </c>
      <c r="H35" s="1">
        <v>180</v>
      </c>
      <c r="I35" s="1" t="s">
        <v>35</v>
      </c>
      <c r="J35" s="1">
        <v>75</v>
      </c>
      <c r="K35" s="1">
        <f t="shared" ref="K35:K61" si="30">E35-J35</f>
        <v>-75</v>
      </c>
      <c r="L35" s="1"/>
      <c r="M35" s="1"/>
      <c r="N35" s="1"/>
      <c r="O35" s="1">
        <f t="shared" si="3"/>
        <v>0</v>
      </c>
      <c r="P35" s="33">
        <v>96</v>
      </c>
      <c r="Q35" s="33">
        <f>AD35*AG35</f>
        <v>96</v>
      </c>
      <c r="R35" s="5">
        <f t="shared" si="23"/>
        <v>96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16</v>
      </c>
      <c r="X35" s="1">
        <v>30</v>
      </c>
      <c r="Y35" s="1">
        <v>8</v>
      </c>
      <c r="Z35" s="1">
        <v>11.2</v>
      </c>
      <c r="AA35" s="1">
        <v>13.4</v>
      </c>
      <c r="AB35" s="30" t="s">
        <v>134</v>
      </c>
      <c r="AC35" s="1">
        <f t="shared" si="7"/>
        <v>72</v>
      </c>
      <c r="AD35" s="6">
        <v>8</v>
      </c>
      <c r="AE35" s="10">
        <f t="shared" si="24"/>
        <v>12</v>
      </c>
      <c r="AF35" s="1">
        <f t="shared" si="25"/>
        <v>72</v>
      </c>
      <c r="AG35" s="1">
        <f>VLOOKUP(A35,[2]Sheet!$A:$AH,33,0)</f>
        <v>12</v>
      </c>
      <c r="AH35" s="1">
        <f>VLOOKUP(A35,[2]Sheet!$A:$AH,34,0)</f>
        <v>84</v>
      </c>
      <c r="AI35" s="1">
        <f t="shared" si="26"/>
        <v>0.14285714285714285</v>
      </c>
      <c r="AJ35" s="1"/>
      <c r="AK35" s="1" t="str">
        <f>VLOOKUP(A35,[3]Лист1!$A:$B,2,0)</f>
        <v>SU002346</v>
      </c>
      <c r="AL35" s="41"/>
      <c r="AM35" s="42"/>
      <c r="AN35" s="43"/>
      <c r="AO35" s="44"/>
      <c r="AP35" s="6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30" t="s">
        <v>72</v>
      </c>
      <c r="B36" s="1" t="s">
        <v>37</v>
      </c>
      <c r="C36" s="1"/>
      <c r="D36" s="1"/>
      <c r="E36" s="1"/>
      <c r="F36" s="1"/>
      <c r="G36" s="6">
        <v>0.75</v>
      </c>
      <c r="H36" s="1">
        <v>180</v>
      </c>
      <c r="I36" s="1" t="s">
        <v>35</v>
      </c>
      <c r="J36" s="1">
        <v>6</v>
      </c>
      <c r="K36" s="1">
        <f t="shared" si="30"/>
        <v>-6</v>
      </c>
      <c r="L36" s="1"/>
      <c r="M36" s="1"/>
      <c r="N36" s="1"/>
      <c r="O36" s="1">
        <f t="shared" si="3"/>
        <v>0</v>
      </c>
      <c r="P36" s="33">
        <v>96</v>
      </c>
      <c r="Q36" s="33">
        <f>AD36*AG36</f>
        <v>96</v>
      </c>
      <c r="R36" s="5">
        <f t="shared" si="23"/>
        <v>96</v>
      </c>
      <c r="S36" s="5"/>
      <c r="T36" s="1"/>
      <c r="U36" s="1" t="e">
        <f t="shared" si="5"/>
        <v>#DIV/0!</v>
      </c>
      <c r="V36" s="1" t="e">
        <f t="shared" si="6"/>
        <v>#DIV/0!</v>
      </c>
      <c r="W36" s="1">
        <v>0</v>
      </c>
      <c r="X36" s="1">
        <v>13.6</v>
      </c>
      <c r="Y36" s="1">
        <v>5.6</v>
      </c>
      <c r="Z36" s="1">
        <v>15.2</v>
      </c>
      <c r="AA36" s="1">
        <v>11.4</v>
      </c>
      <c r="AB36" s="30" t="s">
        <v>134</v>
      </c>
      <c r="AC36" s="1">
        <f t="shared" si="7"/>
        <v>72</v>
      </c>
      <c r="AD36" s="6">
        <v>8</v>
      </c>
      <c r="AE36" s="10">
        <f t="shared" si="24"/>
        <v>12</v>
      </c>
      <c r="AF36" s="1">
        <f t="shared" si="25"/>
        <v>72</v>
      </c>
      <c r="AG36" s="1">
        <f>VLOOKUP(A36,[2]Sheet!$A:$AH,33,0)</f>
        <v>12</v>
      </c>
      <c r="AH36" s="1">
        <f>VLOOKUP(A36,[2]Sheet!$A:$AH,34,0)</f>
        <v>84</v>
      </c>
      <c r="AI36" s="1">
        <f t="shared" si="26"/>
        <v>0.14285714285714285</v>
      </c>
      <c r="AJ36" s="1"/>
      <c r="AK36" s="1" t="str">
        <f>VLOOKUP(A36,[3]Лист1!$A:$B,2,0)</f>
        <v>SU002321</v>
      </c>
      <c r="AL36" s="41"/>
      <c r="AM36" s="42"/>
      <c r="AN36" s="43"/>
      <c r="AO36" s="44"/>
      <c r="AP36" s="6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37</v>
      </c>
      <c r="C37" s="1"/>
      <c r="D37" s="1">
        <v>288</v>
      </c>
      <c r="E37" s="1">
        <v>46</v>
      </c>
      <c r="F37" s="1">
        <v>242</v>
      </c>
      <c r="G37" s="6">
        <v>0.75</v>
      </c>
      <c r="H37" s="1">
        <v>180</v>
      </c>
      <c r="I37" s="1" t="s">
        <v>35</v>
      </c>
      <c r="J37" s="1">
        <v>142</v>
      </c>
      <c r="K37" s="1">
        <f t="shared" si="30"/>
        <v>-96</v>
      </c>
      <c r="L37" s="1"/>
      <c r="M37" s="1"/>
      <c r="N37" s="1"/>
      <c r="O37" s="1">
        <f t="shared" si="3"/>
        <v>9.1999999999999993</v>
      </c>
      <c r="P37" s="5"/>
      <c r="Q37" s="5"/>
      <c r="R37" s="5">
        <f t="shared" si="23"/>
        <v>0</v>
      </c>
      <c r="S37" s="5"/>
      <c r="T37" s="1"/>
      <c r="U37" s="1">
        <f t="shared" si="5"/>
        <v>26.304347826086957</v>
      </c>
      <c r="V37" s="1">
        <f t="shared" si="6"/>
        <v>26.304347826086957</v>
      </c>
      <c r="W37" s="1">
        <v>19.2</v>
      </c>
      <c r="X37" s="1">
        <v>0.6</v>
      </c>
      <c r="Y37" s="1">
        <v>7</v>
      </c>
      <c r="Z37" s="1">
        <v>7.8</v>
      </c>
      <c r="AA37" s="1">
        <v>0</v>
      </c>
      <c r="AB37" s="1" t="s">
        <v>61</v>
      </c>
      <c r="AC37" s="1">
        <f t="shared" si="7"/>
        <v>0</v>
      </c>
      <c r="AD37" s="6">
        <v>8</v>
      </c>
      <c r="AE37" s="10">
        <f t="shared" si="24"/>
        <v>0</v>
      </c>
      <c r="AF37" s="1">
        <f t="shared" si="25"/>
        <v>0</v>
      </c>
      <c r="AG37" s="1">
        <f>VLOOKUP(A37,[2]Sheet!$A:$AH,33,0)</f>
        <v>12</v>
      </c>
      <c r="AH37" s="1">
        <f>VLOOKUP(A37,[2]Sheet!$A:$AH,34,0)</f>
        <v>84</v>
      </c>
      <c r="AI37" s="1">
        <f t="shared" si="26"/>
        <v>0</v>
      </c>
      <c r="AJ37" s="1"/>
      <c r="AK37" s="1" t="str">
        <f>VLOOKUP(A37,[3]Лист1!$A:$B,2,0)</f>
        <v>SU002320</v>
      </c>
      <c r="AL37" s="41">
        <f>VLOOKUP(AK37,'[4]Бланк заказа'!$A:$AC,6,0)</f>
        <v>0.75</v>
      </c>
      <c r="AM37" s="42">
        <f>VLOOKUP(AK37,'[4]Бланк заказа'!$A:$AC,7,0)</f>
        <v>8</v>
      </c>
      <c r="AN37" s="43" t="str">
        <f>VLOOKUP(AK37,'[4]Бланк заказа'!$A:$AC,11,0)</f>
        <v>12</v>
      </c>
      <c r="AO37" s="44">
        <f>VLOOKUP(AK37,'[4]Бланк заказа'!$A:$AC,10,0)</f>
        <v>84</v>
      </c>
      <c r="AP37" s="6">
        <f t="shared" ref="AP37:AP38" si="31">G37*AD37+AG37+AH37-AL37*AM37-AN37-AO37</f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37</v>
      </c>
      <c r="C38" s="1">
        <v>6</v>
      </c>
      <c r="D38" s="1">
        <v>288</v>
      </c>
      <c r="E38" s="1">
        <v>10</v>
      </c>
      <c r="F38" s="1">
        <v>278</v>
      </c>
      <c r="G38" s="6">
        <v>0.75</v>
      </c>
      <c r="H38" s="1">
        <v>180</v>
      </c>
      <c r="I38" s="1" t="s">
        <v>35</v>
      </c>
      <c r="J38" s="1">
        <v>61</v>
      </c>
      <c r="K38" s="1">
        <f t="shared" si="30"/>
        <v>-51</v>
      </c>
      <c r="L38" s="1"/>
      <c r="M38" s="1"/>
      <c r="N38" s="1"/>
      <c r="O38" s="1">
        <f t="shared" si="3"/>
        <v>2</v>
      </c>
      <c r="P38" s="5"/>
      <c r="Q38" s="5"/>
      <c r="R38" s="5">
        <f t="shared" si="23"/>
        <v>0</v>
      </c>
      <c r="S38" s="5"/>
      <c r="T38" s="1"/>
      <c r="U38" s="1">
        <f t="shared" si="5"/>
        <v>139</v>
      </c>
      <c r="V38" s="1">
        <f t="shared" si="6"/>
        <v>139</v>
      </c>
      <c r="W38" s="1">
        <v>19.2</v>
      </c>
      <c r="X38" s="1">
        <v>1</v>
      </c>
      <c r="Y38" s="1">
        <v>4.8</v>
      </c>
      <c r="Z38" s="1">
        <v>12.2</v>
      </c>
      <c r="AA38" s="1">
        <v>16.399999999999999</v>
      </c>
      <c r="AB38" s="1" t="s">
        <v>61</v>
      </c>
      <c r="AC38" s="1">
        <f t="shared" si="7"/>
        <v>0</v>
      </c>
      <c r="AD38" s="6">
        <v>8</v>
      </c>
      <c r="AE38" s="10">
        <f t="shared" si="24"/>
        <v>0</v>
      </c>
      <c r="AF38" s="1">
        <f t="shared" si="25"/>
        <v>0</v>
      </c>
      <c r="AG38" s="1">
        <f>VLOOKUP(A38,[2]Sheet!$A:$AH,33,0)</f>
        <v>12</v>
      </c>
      <c r="AH38" s="1">
        <f>VLOOKUP(A38,[2]Sheet!$A:$AH,34,0)</f>
        <v>84</v>
      </c>
      <c r="AI38" s="1">
        <f t="shared" si="26"/>
        <v>0</v>
      </c>
      <c r="AJ38" s="1"/>
      <c r="AK38" s="1" t="str">
        <f>VLOOKUP(A38,[3]Лист1!$A:$B,2,0)</f>
        <v>SU002345</v>
      </c>
      <c r="AL38" s="41">
        <f>VLOOKUP(AK38,'[4]Бланк заказа'!$A:$AC,6,0)</f>
        <v>0.75</v>
      </c>
      <c r="AM38" s="42">
        <f>VLOOKUP(AK38,'[4]Бланк заказа'!$A:$AC,7,0)</f>
        <v>8</v>
      </c>
      <c r="AN38" s="43" t="str">
        <f>VLOOKUP(AK38,'[4]Бланк заказа'!$A:$AC,11,0)</f>
        <v>12</v>
      </c>
      <c r="AO38" s="44">
        <f>VLOOKUP(AK38,'[4]Бланк заказа'!$A:$AC,10,0)</f>
        <v>84</v>
      </c>
      <c r="AP38" s="6">
        <f t="shared" si="31"/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6" t="s">
        <v>75</v>
      </c>
      <c r="B39" s="26" t="s">
        <v>37</v>
      </c>
      <c r="C39" s="26"/>
      <c r="D39" s="26"/>
      <c r="E39" s="34">
        <f>E44</f>
        <v>3</v>
      </c>
      <c r="F39" s="26"/>
      <c r="G39" s="27">
        <v>0</v>
      </c>
      <c r="H39" s="26">
        <v>180</v>
      </c>
      <c r="I39" s="26" t="s">
        <v>35</v>
      </c>
      <c r="J39" s="26"/>
      <c r="K39" s="26">
        <f t="shared" si="30"/>
        <v>3</v>
      </c>
      <c r="L39" s="26"/>
      <c r="M39" s="26"/>
      <c r="N39" s="26"/>
      <c r="O39" s="26">
        <f t="shared" si="3"/>
        <v>0.6</v>
      </c>
      <c r="P39" s="28"/>
      <c r="Q39" s="28"/>
      <c r="R39" s="28"/>
      <c r="S39" s="28"/>
      <c r="T39" s="26"/>
      <c r="U39" s="26">
        <f t="shared" si="5"/>
        <v>0</v>
      </c>
      <c r="V39" s="26">
        <f t="shared" si="6"/>
        <v>0</v>
      </c>
      <c r="W39" s="26">
        <v>1.6</v>
      </c>
      <c r="X39" s="26">
        <v>4.2</v>
      </c>
      <c r="Y39" s="26">
        <v>0</v>
      </c>
      <c r="Z39" s="26">
        <v>2.6</v>
      </c>
      <c r="AA39" s="26">
        <v>4</v>
      </c>
      <c r="AB39" s="32" t="s">
        <v>132</v>
      </c>
      <c r="AC39" s="26">
        <f t="shared" si="7"/>
        <v>0</v>
      </c>
      <c r="AD39" s="27">
        <v>16</v>
      </c>
      <c r="AE39" s="29"/>
      <c r="AF39" s="26"/>
      <c r="AG39" s="26"/>
      <c r="AH39" s="26"/>
      <c r="AI39" s="1"/>
      <c r="AJ39" s="1"/>
      <c r="AK39" s="1" t="str">
        <f>VLOOKUP(A39,[3]Лист1!$A:$B,2,0)</f>
        <v>SU002625</v>
      </c>
      <c r="AL39" s="41">
        <f>VLOOKUP(AK39,'[4]Бланк заказа'!$A:$AC,6,0)</f>
        <v>0.43</v>
      </c>
      <c r="AM39" s="42">
        <f>VLOOKUP(AK39,'[4]Бланк заказа'!$A:$AC,7,0)</f>
        <v>16</v>
      </c>
      <c r="AN39" s="43" t="str">
        <f>VLOOKUP(AK39,'[4]Бланк заказа'!$A:$AC,11,0)</f>
        <v>12</v>
      </c>
      <c r="AO39" s="44">
        <f>VLOOKUP(AK39,'[4]Бланк заказа'!$A:$AC,10,0)</f>
        <v>84</v>
      </c>
      <c r="AP39" s="6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9" t="s">
        <v>76</v>
      </c>
      <c r="B40" s="1" t="s">
        <v>37</v>
      </c>
      <c r="C40" s="1"/>
      <c r="D40" s="1">
        <v>120</v>
      </c>
      <c r="E40" s="1"/>
      <c r="F40" s="1">
        <v>120</v>
      </c>
      <c r="G40" s="6">
        <v>0.7</v>
      </c>
      <c r="H40" s="1">
        <v>180</v>
      </c>
      <c r="I40" s="1" t="s">
        <v>35</v>
      </c>
      <c r="J40" s="1"/>
      <c r="K40" s="1">
        <f t="shared" si="30"/>
        <v>0</v>
      </c>
      <c r="L40" s="1"/>
      <c r="M40" s="1"/>
      <c r="N40" s="1"/>
      <c r="O40" s="1">
        <f t="shared" si="3"/>
        <v>0</v>
      </c>
      <c r="P40" s="5"/>
      <c r="Q40" s="5"/>
      <c r="R40" s="5">
        <f t="shared" si="23"/>
        <v>0</v>
      </c>
      <c r="S40" s="5"/>
      <c r="T40" s="1"/>
      <c r="U40" s="1" t="e">
        <f t="shared" si="5"/>
        <v>#DIV/0!</v>
      </c>
      <c r="V40" s="1" t="e">
        <f t="shared" si="6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46</v>
      </c>
      <c r="AC40" s="1">
        <f t="shared" si="7"/>
        <v>0</v>
      </c>
      <c r="AD40" s="6">
        <v>10</v>
      </c>
      <c r="AE40" s="10">
        <f t="shared" si="24"/>
        <v>0</v>
      </c>
      <c r="AF40" s="1">
        <f t="shared" si="25"/>
        <v>0</v>
      </c>
      <c r="AG40" s="1">
        <v>12</v>
      </c>
      <c r="AH40" s="1">
        <v>84</v>
      </c>
      <c r="AI40" s="1">
        <f t="shared" si="26"/>
        <v>0</v>
      </c>
      <c r="AJ40" s="1"/>
      <c r="AK40" s="1"/>
      <c r="AL40" s="50"/>
      <c r="AM40" s="48"/>
      <c r="AN40" s="48"/>
      <c r="AO40" s="4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thickBot="1" x14ac:dyDescent="0.3">
      <c r="A41" s="20" t="s">
        <v>77</v>
      </c>
      <c r="B41" s="20" t="s">
        <v>37</v>
      </c>
      <c r="C41" s="20">
        <v>192</v>
      </c>
      <c r="D41" s="20"/>
      <c r="E41" s="20">
        <v>137</v>
      </c>
      <c r="F41" s="20">
        <v>1</v>
      </c>
      <c r="G41" s="21">
        <v>0</v>
      </c>
      <c r="H41" s="20">
        <v>180</v>
      </c>
      <c r="I41" s="20" t="s">
        <v>53</v>
      </c>
      <c r="J41" s="20">
        <v>152</v>
      </c>
      <c r="K41" s="20">
        <f t="shared" si="30"/>
        <v>-15</v>
      </c>
      <c r="L41" s="20"/>
      <c r="M41" s="20"/>
      <c r="N41" s="20"/>
      <c r="O41" s="20">
        <f t="shared" si="3"/>
        <v>27.4</v>
      </c>
      <c r="P41" s="22"/>
      <c r="Q41" s="22"/>
      <c r="R41" s="22"/>
      <c r="S41" s="22"/>
      <c r="T41" s="20"/>
      <c r="U41" s="20">
        <f t="shared" si="5"/>
        <v>3.6496350364963508E-2</v>
      </c>
      <c r="V41" s="20">
        <f t="shared" si="6"/>
        <v>3.6496350364963508E-2</v>
      </c>
      <c r="W41" s="20">
        <v>32.799999999999997</v>
      </c>
      <c r="X41" s="20">
        <v>28.8</v>
      </c>
      <c r="Y41" s="20">
        <v>5.2</v>
      </c>
      <c r="Z41" s="20">
        <v>23.4</v>
      </c>
      <c r="AA41" s="20">
        <v>29.2</v>
      </c>
      <c r="AB41" s="20" t="s">
        <v>78</v>
      </c>
      <c r="AC41" s="20">
        <f t="shared" si="7"/>
        <v>0</v>
      </c>
      <c r="AD41" s="21">
        <v>0</v>
      </c>
      <c r="AE41" s="23"/>
      <c r="AF41" s="20"/>
      <c r="AG41" s="20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37</v>
      </c>
      <c r="C42" s="1">
        <v>326</v>
      </c>
      <c r="D42" s="1"/>
      <c r="E42" s="1">
        <v>159</v>
      </c>
      <c r="F42" s="1">
        <v>161</v>
      </c>
      <c r="G42" s="6">
        <v>0.43</v>
      </c>
      <c r="H42" s="1">
        <v>180</v>
      </c>
      <c r="I42" s="1" t="s">
        <v>35</v>
      </c>
      <c r="J42" s="1">
        <v>159</v>
      </c>
      <c r="K42" s="1">
        <f t="shared" si="30"/>
        <v>0</v>
      </c>
      <c r="L42" s="1"/>
      <c r="M42" s="1"/>
      <c r="N42" s="1"/>
      <c r="O42" s="1">
        <f t="shared" si="3"/>
        <v>31.8</v>
      </c>
      <c r="P42" s="5">
        <v>284.2</v>
      </c>
      <c r="Q42" s="5">
        <f t="shared" ref="Q42:Q43" si="32">14*O42-F42</f>
        <v>284.2</v>
      </c>
      <c r="R42" s="5">
        <f t="shared" ref="R42:R43" si="33">AD42*AE42</f>
        <v>192</v>
      </c>
      <c r="S42" s="5"/>
      <c r="T42" s="1"/>
      <c r="U42" s="1">
        <f t="shared" si="5"/>
        <v>11.10062893081761</v>
      </c>
      <c r="V42" s="1">
        <f t="shared" si="6"/>
        <v>5.0628930817610058</v>
      </c>
      <c r="W42" s="1">
        <v>11</v>
      </c>
      <c r="X42" s="1">
        <v>11</v>
      </c>
      <c r="Y42" s="1">
        <v>0.4</v>
      </c>
      <c r="Z42" s="1">
        <v>6.6</v>
      </c>
      <c r="AA42" s="1">
        <v>6.2</v>
      </c>
      <c r="AB42" s="1" t="s">
        <v>61</v>
      </c>
      <c r="AC42" s="1">
        <f t="shared" si="7"/>
        <v>122.20599999999999</v>
      </c>
      <c r="AD42" s="6">
        <v>16</v>
      </c>
      <c r="AE42" s="10">
        <f t="shared" ref="AE42:AE43" si="34">MROUND(Q42,AD42*AG42)/AD42</f>
        <v>12</v>
      </c>
      <c r="AF42" s="1">
        <f t="shared" ref="AF42:AF43" si="35">AE42*AD42*G42</f>
        <v>82.56</v>
      </c>
      <c r="AG42" s="1">
        <v>12</v>
      </c>
      <c r="AH42" s="1">
        <v>84</v>
      </c>
      <c r="AI42" s="1">
        <f t="shared" ref="AI42:AI43" si="36">AE42/AH42</f>
        <v>0.14285714285714285</v>
      </c>
      <c r="AJ42" s="1"/>
      <c r="AK42" s="1" t="str">
        <f>VLOOKUP(A42,[3]Лист1!$A:$B,2,0)</f>
        <v>SU002771</v>
      </c>
      <c r="AL42" s="37">
        <f>VLOOKUP(AK42,'[4]Бланк заказа'!$A:$AC,6,0)</f>
        <v>0.43</v>
      </c>
      <c r="AM42" s="38">
        <f>VLOOKUP(AK42,'[4]Бланк заказа'!$A:$AC,7,0)</f>
        <v>16</v>
      </c>
      <c r="AN42" s="39" t="str">
        <f>VLOOKUP(AK42,'[4]Бланк заказа'!$A:$AC,11,0)</f>
        <v>12</v>
      </c>
      <c r="AO42" s="40">
        <f>VLOOKUP(AK42,'[4]Бланк заказа'!$A:$AC,10,0)</f>
        <v>84</v>
      </c>
      <c r="AP42" s="6">
        <f t="shared" ref="AP42:AP43" si="37">G42*AD42+AG42+AH42-AL42*AM42-AN42-AO42</f>
        <v>0</v>
      </c>
      <c r="AQ42" s="1"/>
      <c r="AR42" s="1">
        <f t="shared" ref="AR42:AR43" si="38">AD42-AM42</f>
        <v>0</v>
      </c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" t="s">
        <v>80</v>
      </c>
      <c r="B43" s="1" t="s">
        <v>37</v>
      </c>
      <c r="C43" s="1">
        <v>192</v>
      </c>
      <c r="D43" s="1"/>
      <c r="E43" s="1">
        <v>124</v>
      </c>
      <c r="F43" s="1">
        <v>56</v>
      </c>
      <c r="G43" s="6">
        <v>0.9</v>
      </c>
      <c r="H43" s="1">
        <v>180</v>
      </c>
      <c r="I43" s="1" t="s">
        <v>35</v>
      </c>
      <c r="J43" s="1">
        <v>124</v>
      </c>
      <c r="K43" s="1">
        <f t="shared" si="30"/>
        <v>0</v>
      </c>
      <c r="L43" s="1"/>
      <c r="M43" s="1"/>
      <c r="N43" s="1"/>
      <c r="O43" s="1">
        <f t="shared" si="3"/>
        <v>24.8</v>
      </c>
      <c r="P43" s="5">
        <v>291.2</v>
      </c>
      <c r="Q43" s="5">
        <f t="shared" si="32"/>
        <v>291.2</v>
      </c>
      <c r="R43" s="5">
        <f t="shared" si="33"/>
        <v>288</v>
      </c>
      <c r="S43" s="5"/>
      <c r="T43" s="1"/>
      <c r="U43" s="1">
        <f t="shared" si="5"/>
        <v>13.870967741935484</v>
      </c>
      <c r="V43" s="1">
        <f t="shared" si="6"/>
        <v>2.258064516129032</v>
      </c>
      <c r="W43" s="1">
        <v>12.6</v>
      </c>
      <c r="X43" s="1">
        <v>20.2</v>
      </c>
      <c r="Y43" s="1">
        <v>1.6</v>
      </c>
      <c r="Z43" s="1">
        <v>14.8</v>
      </c>
      <c r="AA43" s="1">
        <v>20</v>
      </c>
      <c r="AB43" s="1" t="s">
        <v>61</v>
      </c>
      <c r="AC43" s="1">
        <f t="shared" si="7"/>
        <v>262.08</v>
      </c>
      <c r="AD43" s="6">
        <v>8</v>
      </c>
      <c r="AE43" s="10">
        <f t="shared" si="34"/>
        <v>36</v>
      </c>
      <c r="AF43" s="1">
        <f t="shared" si="35"/>
        <v>259.2</v>
      </c>
      <c r="AG43" s="1">
        <v>12</v>
      </c>
      <c r="AH43" s="1">
        <v>84</v>
      </c>
      <c r="AI43" s="1">
        <f t="shared" si="36"/>
        <v>0.42857142857142855</v>
      </c>
      <c r="AJ43" s="1"/>
      <c r="AK43" s="1" t="str">
        <f>VLOOKUP(A43,[3]Лист1!$A:$B,2,0)</f>
        <v>SU002624</v>
      </c>
      <c r="AL43" s="46">
        <f>VLOOKUP(AK43,'[4]Бланк заказа'!$A:$AC,6,0)</f>
        <v>0.9</v>
      </c>
      <c r="AM43" s="47">
        <f>VLOOKUP(AK43,'[4]Бланк заказа'!$A:$AC,7,0)</f>
        <v>8</v>
      </c>
      <c r="AN43" s="48" t="str">
        <f>VLOOKUP(AK43,'[4]Бланк заказа'!$A:$AC,11,0)</f>
        <v>12</v>
      </c>
      <c r="AO43" s="49">
        <f>VLOOKUP(AK43,'[4]Бланк заказа'!$A:$AC,10,0)</f>
        <v>84</v>
      </c>
      <c r="AP43" s="6">
        <f t="shared" si="37"/>
        <v>0</v>
      </c>
      <c r="AQ43" s="1"/>
      <c r="AR43" s="1">
        <f t="shared" si="38"/>
        <v>0</v>
      </c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20" t="s">
        <v>81</v>
      </c>
      <c r="B44" s="20" t="s">
        <v>37</v>
      </c>
      <c r="C44" s="20">
        <v>7</v>
      </c>
      <c r="D44" s="20"/>
      <c r="E44" s="31">
        <v>3</v>
      </c>
      <c r="F44" s="20"/>
      <c r="G44" s="21">
        <v>0</v>
      </c>
      <c r="H44" s="20">
        <v>180</v>
      </c>
      <c r="I44" s="20" t="s">
        <v>53</v>
      </c>
      <c r="J44" s="20">
        <v>5</v>
      </c>
      <c r="K44" s="20">
        <f t="shared" si="30"/>
        <v>-2</v>
      </c>
      <c r="L44" s="20"/>
      <c r="M44" s="20"/>
      <c r="N44" s="20"/>
      <c r="O44" s="20">
        <f t="shared" si="3"/>
        <v>0.6</v>
      </c>
      <c r="P44" s="22"/>
      <c r="Q44" s="22"/>
      <c r="R44" s="22"/>
      <c r="S44" s="22"/>
      <c r="T44" s="20"/>
      <c r="U44" s="20">
        <f t="shared" si="5"/>
        <v>0</v>
      </c>
      <c r="V44" s="20">
        <f t="shared" si="6"/>
        <v>0</v>
      </c>
      <c r="W44" s="20">
        <v>1.6</v>
      </c>
      <c r="X44" s="20">
        <v>4.2</v>
      </c>
      <c r="Y44" s="20">
        <v>0</v>
      </c>
      <c r="Z44" s="20">
        <v>2.6</v>
      </c>
      <c r="AA44" s="20">
        <v>4</v>
      </c>
      <c r="AB44" s="20" t="s">
        <v>54</v>
      </c>
      <c r="AC44" s="20">
        <f t="shared" si="7"/>
        <v>0</v>
      </c>
      <c r="AD44" s="21">
        <v>0</v>
      </c>
      <c r="AE44" s="23"/>
      <c r="AF44" s="20"/>
      <c r="AG44" s="20"/>
      <c r="AH44" s="2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37</v>
      </c>
      <c r="C45" s="1">
        <v>480</v>
      </c>
      <c r="D45" s="1">
        <v>8</v>
      </c>
      <c r="E45" s="1">
        <v>245</v>
      </c>
      <c r="F45" s="1">
        <v>197</v>
      </c>
      <c r="G45" s="6">
        <v>0.9</v>
      </c>
      <c r="H45" s="1">
        <v>180</v>
      </c>
      <c r="I45" s="1" t="s">
        <v>35</v>
      </c>
      <c r="J45" s="1">
        <v>242</v>
      </c>
      <c r="K45" s="1">
        <f t="shared" si="30"/>
        <v>3</v>
      </c>
      <c r="L45" s="1"/>
      <c r="M45" s="1"/>
      <c r="N45" s="1"/>
      <c r="O45" s="1">
        <f t="shared" si="3"/>
        <v>49</v>
      </c>
      <c r="P45" s="5">
        <v>489</v>
      </c>
      <c r="Q45" s="5">
        <f t="shared" ref="Q45" si="39">14*O45-F45</f>
        <v>489</v>
      </c>
      <c r="R45" s="5">
        <f t="shared" ref="R45:R46" si="40">AD45*AE45</f>
        <v>480</v>
      </c>
      <c r="S45" s="5"/>
      <c r="T45" s="1"/>
      <c r="U45" s="1">
        <f t="shared" si="5"/>
        <v>13.816326530612244</v>
      </c>
      <c r="V45" s="1">
        <f t="shared" si="6"/>
        <v>4.0204081632653059</v>
      </c>
      <c r="W45" s="1">
        <v>16.399999999999999</v>
      </c>
      <c r="X45" s="1">
        <v>37.799999999999997</v>
      </c>
      <c r="Y45" s="1">
        <v>12.4</v>
      </c>
      <c r="Z45" s="1">
        <v>41.2</v>
      </c>
      <c r="AA45" s="1">
        <v>42</v>
      </c>
      <c r="AB45" s="1" t="s">
        <v>61</v>
      </c>
      <c r="AC45" s="1">
        <f t="shared" si="7"/>
        <v>440.1</v>
      </c>
      <c r="AD45" s="6">
        <v>8</v>
      </c>
      <c r="AE45" s="10">
        <f t="shared" ref="AE45:AE46" si="41">MROUND(Q45,AD45*AG45)/AD45</f>
        <v>60</v>
      </c>
      <c r="AF45" s="1">
        <f t="shared" ref="AF45:AF46" si="42">AE45*AD45*G45</f>
        <v>432</v>
      </c>
      <c r="AG45" s="1">
        <v>12</v>
      </c>
      <c r="AH45" s="1">
        <v>84</v>
      </c>
      <c r="AI45" s="1">
        <f t="shared" ref="AI45:AI46" si="43">AE45/AH45</f>
        <v>0.7142857142857143</v>
      </c>
      <c r="AJ45" s="1"/>
      <c r="AK45" s="1" t="str">
        <f>VLOOKUP(A45,[3]Лист1!$A:$B,2,0)</f>
        <v>SU002838</v>
      </c>
      <c r="AL45" s="37">
        <f>VLOOKUP(AK45,'[4]Бланк заказа'!$A:$AC,6,0)</f>
        <v>0.9</v>
      </c>
      <c r="AM45" s="38">
        <f>VLOOKUP(AK45,'[4]Бланк заказа'!$A:$AC,7,0)</f>
        <v>8</v>
      </c>
      <c r="AN45" s="39" t="str">
        <f>VLOOKUP(AK45,'[4]Бланк заказа'!$A:$AC,11,0)</f>
        <v>12</v>
      </c>
      <c r="AO45" s="40">
        <f>VLOOKUP(AK45,'[4]Бланк заказа'!$A:$AC,10,0)</f>
        <v>84</v>
      </c>
      <c r="AP45" s="6">
        <f t="shared" ref="AP45" si="44">G45*AD45+AG45+AH45-AL45*AM45-AN45-AO45</f>
        <v>0</v>
      </c>
      <c r="AQ45" s="1"/>
      <c r="AR45" s="1">
        <f>AD45-AM45</f>
        <v>0</v>
      </c>
      <c r="AS45" s="1"/>
      <c r="AT45" s="1"/>
      <c r="AU45" s="1"/>
      <c r="AV45" s="1"/>
      <c r="AW45" s="1"/>
      <c r="AX45" s="1"/>
      <c r="AY45" s="1"/>
      <c r="AZ45" s="1"/>
    </row>
    <row r="46" spans="1:52" ht="15.75" thickBot="1" x14ac:dyDescent="0.3">
      <c r="A46" s="19" t="s">
        <v>83</v>
      </c>
      <c r="B46" s="1" t="s">
        <v>37</v>
      </c>
      <c r="C46" s="1"/>
      <c r="D46" s="1">
        <v>192</v>
      </c>
      <c r="E46" s="1"/>
      <c r="F46" s="1">
        <v>192</v>
      </c>
      <c r="G46" s="6">
        <v>0.4</v>
      </c>
      <c r="H46" s="1">
        <v>180</v>
      </c>
      <c r="I46" s="1" t="s">
        <v>35</v>
      </c>
      <c r="J46" s="1"/>
      <c r="K46" s="1">
        <f t="shared" si="30"/>
        <v>0</v>
      </c>
      <c r="L46" s="1"/>
      <c r="M46" s="1"/>
      <c r="N46" s="1"/>
      <c r="O46" s="1">
        <f t="shared" si="3"/>
        <v>0</v>
      </c>
      <c r="P46" s="5"/>
      <c r="Q46" s="5"/>
      <c r="R46" s="5">
        <f t="shared" si="40"/>
        <v>0</v>
      </c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 t="s">
        <v>46</v>
      </c>
      <c r="AC46" s="1">
        <f t="shared" si="7"/>
        <v>0</v>
      </c>
      <c r="AD46" s="6">
        <v>16</v>
      </c>
      <c r="AE46" s="10">
        <f t="shared" si="41"/>
        <v>0</v>
      </c>
      <c r="AF46" s="1">
        <f t="shared" si="42"/>
        <v>0</v>
      </c>
      <c r="AG46" s="1">
        <v>12</v>
      </c>
      <c r="AH46" s="1">
        <v>84</v>
      </c>
      <c r="AI46" s="1">
        <f t="shared" si="43"/>
        <v>0</v>
      </c>
      <c r="AJ46" s="1"/>
      <c r="AK46" s="1"/>
      <c r="AL46" s="50"/>
      <c r="AM46" s="48"/>
      <c r="AN46" s="48"/>
      <c r="AO46" s="49"/>
      <c r="AP46" s="6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0" t="s">
        <v>84</v>
      </c>
      <c r="B47" s="20" t="s">
        <v>37</v>
      </c>
      <c r="C47" s="20">
        <v>237</v>
      </c>
      <c r="D47" s="20">
        <v>5</v>
      </c>
      <c r="E47" s="20">
        <v>46</v>
      </c>
      <c r="F47" s="20">
        <v>185</v>
      </c>
      <c r="G47" s="21">
        <v>0</v>
      </c>
      <c r="H47" s="20">
        <v>180</v>
      </c>
      <c r="I47" s="20" t="s">
        <v>53</v>
      </c>
      <c r="J47" s="20">
        <v>46</v>
      </c>
      <c r="K47" s="20">
        <f t="shared" si="30"/>
        <v>0</v>
      </c>
      <c r="L47" s="20"/>
      <c r="M47" s="20"/>
      <c r="N47" s="20"/>
      <c r="O47" s="20">
        <f t="shared" si="3"/>
        <v>9.1999999999999993</v>
      </c>
      <c r="P47" s="22"/>
      <c r="Q47" s="22"/>
      <c r="R47" s="22"/>
      <c r="S47" s="22"/>
      <c r="T47" s="20"/>
      <c r="U47" s="20">
        <f t="shared" si="5"/>
        <v>20.108695652173914</v>
      </c>
      <c r="V47" s="20">
        <f t="shared" si="6"/>
        <v>20.108695652173914</v>
      </c>
      <c r="W47" s="20">
        <v>12.8</v>
      </c>
      <c r="X47" s="20">
        <v>3.8</v>
      </c>
      <c r="Y47" s="20">
        <v>3.2</v>
      </c>
      <c r="Z47" s="20">
        <v>1.8</v>
      </c>
      <c r="AA47" s="20">
        <v>10.8</v>
      </c>
      <c r="AB47" s="25" t="s">
        <v>131</v>
      </c>
      <c r="AC47" s="20">
        <f t="shared" si="7"/>
        <v>0</v>
      </c>
      <c r="AD47" s="21">
        <v>0</v>
      </c>
      <c r="AE47" s="23"/>
      <c r="AF47" s="20"/>
      <c r="AG47" s="20"/>
      <c r="AH47" s="2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0" t="s">
        <v>85</v>
      </c>
      <c r="B48" s="20" t="s">
        <v>37</v>
      </c>
      <c r="C48" s="20">
        <v>192</v>
      </c>
      <c r="D48" s="20">
        <v>16</v>
      </c>
      <c r="E48" s="20">
        <v>66</v>
      </c>
      <c r="F48" s="20"/>
      <c r="G48" s="21">
        <v>0</v>
      </c>
      <c r="H48" s="20">
        <v>180</v>
      </c>
      <c r="I48" s="20" t="s">
        <v>53</v>
      </c>
      <c r="J48" s="20">
        <v>141</v>
      </c>
      <c r="K48" s="20">
        <f t="shared" si="30"/>
        <v>-75</v>
      </c>
      <c r="L48" s="20"/>
      <c r="M48" s="20"/>
      <c r="N48" s="20"/>
      <c r="O48" s="20">
        <f t="shared" si="3"/>
        <v>13.2</v>
      </c>
      <c r="P48" s="22"/>
      <c r="Q48" s="22"/>
      <c r="R48" s="22"/>
      <c r="S48" s="22"/>
      <c r="T48" s="20"/>
      <c r="U48" s="20">
        <f t="shared" si="5"/>
        <v>0</v>
      </c>
      <c r="V48" s="20">
        <f t="shared" si="6"/>
        <v>0</v>
      </c>
      <c r="W48" s="20">
        <v>28.4</v>
      </c>
      <c r="X48" s="20">
        <v>11.2</v>
      </c>
      <c r="Y48" s="20">
        <v>0</v>
      </c>
      <c r="Z48" s="20">
        <v>109.6</v>
      </c>
      <c r="AA48" s="20">
        <v>60.6</v>
      </c>
      <c r="AB48" s="20" t="s">
        <v>78</v>
      </c>
      <c r="AC48" s="20">
        <f t="shared" si="7"/>
        <v>0</v>
      </c>
      <c r="AD48" s="21">
        <v>0</v>
      </c>
      <c r="AE48" s="23"/>
      <c r="AF48" s="20"/>
      <c r="AG48" s="20"/>
      <c r="AH48" s="2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thickBot="1" x14ac:dyDescent="0.3">
      <c r="A49" s="20" t="s">
        <v>86</v>
      </c>
      <c r="B49" s="20" t="s">
        <v>37</v>
      </c>
      <c r="C49" s="20">
        <v>303</v>
      </c>
      <c r="D49" s="20"/>
      <c r="E49" s="20">
        <v>172</v>
      </c>
      <c r="F49" s="20">
        <v>105</v>
      </c>
      <c r="G49" s="21">
        <v>0</v>
      </c>
      <c r="H49" s="20">
        <v>180</v>
      </c>
      <c r="I49" s="20" t="s">
        <v>53</v>
      </c>
      <c r="J49" s="20">
        <v>144</v>
      </c>
      <c r="K49" s="20">
        <f t="shared" si="30"/>
        <v>28</v>
      </c>
      <c r="L49" s="20"/>
      <c r="M49" s="20"/>
      <c r="N49" s="20"/>
      <c r="O49" s="20">
        <f t="shared" si="3"/>
        <v>34.4</v>
      </c>
      <c r="P49" s="22"/>
      <c r="Q49" s="22"/>
      <c r="R49" s="22"/>
      <c r="S49" s="22"/>
      <c r="T49" s="20"/>
      <c r="U49" s="20">
        <f t="shared" si="5"/>
        <v>3.0523255813953489</v>
      </c>
      <c r="V49" s="20">
        <f t="shared" si="6"/>
        <v>3.0523255813953489</v>
      </c>
      <c r="W49" s="20">
        <v>17.8</v>
      </c>
      <c r="X49" s="20">
        <v>23.6</v>
      </c>
      <c r="Y49" s="20">
        <v>9.1999999999999993</v>
      </c>
      <c r="Z49" s="20">
        <v>18.399999999999999</v>
      </c>
      <c r="AA49" s="20">
        <v>10.8</v>
      </c>
      <c r="AB49" s="20" t="s">
        <v>78</v>
      </c>
      <c r="AC49" s="20">
        <f t="shared" si="7"/>
        <v>0</v>
      </c>
      <c r="AD49" s="21">
        <v>0</v>
      </c>
      <c r="AE49" s="23"/>
      <c r="AF49" s="20"/>
      <c r="AG49" s="20"/>
      <c r="AH49" s="2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34</v>
      </c>
      <c r="C50" s="1">
        <v>805</v>
      </c>
      <c r="D50" s="1">
        <v>780</v>
      </c>
      <c r="E50" s="1">
        <v>595</v>
      </c>
      <c r="F50" s="1">
        <v>935</v>
      </c>
      <c r="G50" s="6">
        <v>1</v>
      </c>
      <c r="H50" s="1">
        <v>180</v>
      </c>
      <c r="I50" s="1" t="s">
        <v>35</v>
      </c>
      <c r="J50" s="1">
        <v>588</v>
      </c>
      <c r="K50" s="1">
        <f t="shared" si="30"/>
        <v>7</v>
      </c>
      <c r="L50" s="1"/>
      <c r="M50" s="1"/>
      <c r="N50" s="1"/>
      <c r="O50" s="1">
        <f t="shared" si="3"/>
        <v>119</v>
      </c>
      <c r="P50" s="5">
        <v>731</v>
      </c>
      <c r="Q50" s="5">
        <f t="shared" ref="Q50" si="45">14*O50-F50</f>
        <v>731</v>
      </c>
      <c r="R50" s="5">
        <f t="shared" ref="R50:R52" si="46">AD50*AE50</f>
        <v>720</v>
      </c>
      <c r="S50" s="5"/>
      <c r="T50" s="1"/>
      <c r="U50" s="1">
        <f t="shared" si="5"/>
        <v>13.907563025210084</v>
      </c>
      <c r="V50" s="1">
        <f t="shared" si="6"/>
        <v>7.8571428571428568</v>
      </c>
      <c r="W50" s="1">
        <v>121</v>
      </c>
      <c r="X50" s="1">
        <v>141.19999999999999</v>
      </c>
      <c r="Y50" s="1">
        <v>8</v>
      </c>
      <c r="Z50" s="1">
        <v>126</v>
      </c>
      <c r="AA50" s="1">
        <v>137.19999999999999</v>
      </c>
      <c r="AB50" s="1" t="s">
        <v>61</v>
      </c>
      <c r="AC50" s="1">
        <f t="shared" si="7"/>
        <v>731</v>
      </c>
      <c r="AD50" s="6">
        <v>5</v>
      </c>
      <c r="AE50" s="10">
        <f t="shared" ref="AE50:AE52" si="47">MROUND(Q50,AD50*AG50)/AD50</f>
        <v>144</v>
      </c>
      <c r="AF50" s="1">
        <f t="shared" ref="AF50:AF52" si="48">AE50*AD50*G50</f>
        <v>720</v>
      </c>
      <c r="AG50" s="1">
        <v>12</v>
      </c>
      <c r="AH50" s="1">
        <v>144</v>
      </c>
      <c r="AI50" s="1">
        <f t="shared" ref="AI50:AI52" si="49">AE50/AH50</f>
        <v>1</v>
      </c>
      <c r="AJ50" s="1"/>
      <c r="AK50" s="1" t="str">
        <f>VLOOKUP(A50,[3]Лист1!$A:$B,2,0)</f>
        <v>SU002595</v>
      </c>
      <c r="AL50" s="37">
        <f>VLOOKUP(AK50,'[4]Бланк заказа'!$A:$AC,6,0)</f>
        <v>5</v>
      </c>
      <c r="AM50" s="38">
        <f>VLOOKUP(AK50,'[4]Бланк заказа'!$A:$AC,7,0)</f>
        <v>1</v>
      </c>
      <c r="AN50" s="39" t="str">
        <f>VLOOKUP(AK50,'[4]Бланк заказа'!$A:$AC,11,0)</f>
        <v>12</v>
      </c>
      <c r="AO50" s="40">
        <f>VLOOKUP(AK50,'[4]Бланк заказа'!$A:$AC,10,0)</f>
        <v>144</v>
      </c>
      <c r="AP50" s="6">
        <f t="shared" ref="AP50" si="50">G50*AD50+AG50+AH50-AL50*AM50-AN50-AO50</f>
        <v>0</v>
      </c>
      <c r="AQ50" s="1"/>
      <c r="AR50" s="1">
        <f>AD50-AM50</f>
        <v>4</v>
      </c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9" t="s">
        <v>88</v>
      </c>
      <c r="B51" s="1" t="s">
        <v>37</v>
      </c>
      <c r="C51" s="1"/>
      <c r="D51" s="1">
        <v>192</v>
      </c>
      <c r="E51" s="1"/>
      <c r="F51" s="1">
        <v>192</v>
      </c>
      <c r="G51" s="6">
        <v>0.4</v>
      </c>
      <c r="H51" s="1">
        <v>180</v>
      </c>
      <c r="I51" s="1" t="s">
        <v>35</v>
      </c>
      <c r="J51" s="1"/>
      <c r="K51" s="1">
        <f t="shared" si="30"/>
        <v>0</v>
      </c>
      <c r="L51" s="1"/>
      <c r="M51" s="1"/>
      <c r="N51" s="1"/>
      <c r="O51" s="1">
        <f t="shared" si="3"/>
        <v>0</v>
      </c>
      <c r="P51" s="5"/>
      <c r="Q51" s="5"/>
      <c r="R51" s="5">
        <f t="shared" si="46"/>
        <v>0</v>
      </c>
      <c r="S51" s="5"/>
      <c r="T51" s="1"/>
      <c r="U51" s="1" t="e">
        <f t="shared" si="5"/>
        <v>#DIV/0!</v>
      </c>
      <c r="V51" s="1" t="e">
        <f t="shared" si="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 t="s">
        <v>46</v>
      </c>
      <c r="AC51" s="1">
        <f t="shared" si="7"/>
        <v>0</v>
      </c>
      <c r="AD51" s="6">
        <v>16</v>
      </c>
      <c r="AE51" s="10">
        <f t="shared" si="47"/>
        <v>0</v>
      </c>
      <c r="AF51" s="1">
        <f t="shared" si="48"/>
        <v>0</v>
      </c>
      <c r="AG51" s="1">
        <v>12</v>
      </c>
      <c r="AH51" s="1">
        <v>84</v>
      </c>
      <c r="AI51" s="1">
        <f t="shared" si="49"/>
        <v>0</v>
      </c>
      <c r="AJ51" s="1"/>
      <c r="AK51" s="1"/>
      <c r="AL51" s="45"/>
      <c r="AM51" s="43"/>
      <c r="AN51" s="43"/>
      <c r="AO51" s="44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thickBot="1" x14ac:dyDescent="0.3">
      <c r="A52" s="19" t="s">
        <v>89</v>
      </c>
      <c r="B52" s="1" t="s">
        <v>37</v>
      </c>
      <c r="C52" s="1"/>
      <c r="D52" s="1">
        <v>120</v>
      </c>
      <c r="E52" s="1"/>
      <c r="F52" s="1">
        <v>120</v>
      </c>
      <c r="G52" s="6">
        <v>0.7</v>
      </c>
      <c r="H52" s="1">
        <v>180</v>
      </c>
      <c r="I52" s="1" t="s">
        <v>35</v>
      </c>
      <c r="J52" s="1"/>
      <c r="K52" s="1">
        <f t="shared" si="30"/>
        <v>0</v>
      </c>
      <c r="L52" s="1"/>
      <c r="M52" s="1"/>
      <c r="N52" s="1"/>
      <c r="O52" s="1">
        <f t="shared" si="3"/>
        <v>0</v>
      </c>
      <c r="P52" s="5"/>
      <c r="Q52" s="5"/>
      <c r="R52" s="5">
        <f t="shared" si="46"/>
        <v>0</v>
      </c>
      <c r="S52" s="5"/>
      <c r="T52" s="1"/>
      <c r="U52" s="1" t="e">
        <f t="shared" si="5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 t="s">
        <v>46</v>
      </c>
      <c r="AC52" s="1">
        <f t="shared" si="7"/>
        <v>0</v>
      </c>
      <c r="AD52" s="6">
        <v>10</v>
      </c>
      <c r="AE52" s="10">
        <f t="shared" si="47"/>
        <v>0</v>
      </c>
      <c r="AF52" s="1">
        <f t="shared" si="48"/>
        <v>0</v>
      </c>
      <c r="AG52" s="1">
        <v>12</v>
      </c>
      <c r="AH52" s="1">
        <v>84</v>
      </c>
      <c r="AI52" s="1">
        <f t="shared" si="49"/>
        <v>0</v>
      </c>
      <c r="AJ52" s="1"/>
      <c r="AK52" s="1"/>
      <c r="AL52" s="50"/>
      <c r="AM52" s="48"/>
      <c r="AN52" s="48"/>
      <c r="AO52" s="49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20" t="s">
        <v>90</v>
      </c>
      <c r="B53" s="20" t="s">
        <v>37</v>
      </c>
      <c r="C53" s="20">
        <v>672</v>
      </c>
      <c r="D53" s="20"/>
      <c r="E53" s="20">
        <v>412</v>
      </c>
      <c r="F53" s="20">
        <v>128</v>
      </c>
      <c r="G53" s="21">
        <v>0</v>
      </c>
      <c r="H53" s="20">
        <v>180</v>
      </c>
      <c r="I53" s="20" t="s">
        <v>53</v>
      </c>
      <c r="J53" s="20">
        <v>404</v>
      </c>
      <c r="K53" s="20">
        <f t="shared" si="30"/>
        <v>8</v>
      </c>
      <c r="L53" s="20"/>
      <c r="M53" s="20"/>
      <c r="N53" s="20"/>
      <c r="O53" s="20">
        <f t="shared" si="3"/>
        <v>82.4</v>
      </c>
      <c r="P53" s="22"/>
      <c r="Q53" s="22"/>
      <c r="R53" s="22"/>
      <c r="S53" s="22"/>
      <c r="T53" s="20"/>
      <c r="U53" s="20">
        <f t="shared" si="5"/>
        <v>1.5533980582524272</v>
      </c>
      <c r="V53" s="20">
        <f t="shared" si="6"/>
        <v>1.5533980582524272</v>
      </c>
      <c r="W53" s="20">
        <v>29.2</v>
      </c>
      <c r="X53" s="20">
        <v>47</v>
      </c>
      <c r="Y53" s="20">
        <v>3.2</v>
      </c>
      <c r="Z53" s="20">
        <v>131.80000000000001</v>
      </c>
      <c r="AA53" s="20">
        <v>79.599999999999994</v>
      </c>
      <c r="AB53" s="20" t="s">
        <v>78</v>
      </c>
      <c r="AC53" s="20">
        <f t="shared" si="7"/>
        <v>0</v>
      </c>
      <c r="AD53" s="21">
        <v>0</v>
      </c>
      <c r="AE53" s="23"/>
      <c r="AF53" s="20"/>
      <c r="AG53" s="20"/>
      <c r="AH53" s="2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thickBot="1" x14ac:dyDescent="0.3">
      <c r="A54" s="20" t="s">
        <v>91</v>
      </c>
      <c r="B54" s="20" t="s">
        <v>37</v>
      </c>
      <c r="C54" s="20">
        <v>193</v>
      </c>
      <c r="D54" s="20">
        <v>4</v>
      </c>
      <c r="E54" s="20">
        <v>166</v>
      </c>
      <c r="F54" s="20"/>
      <c r="G54" s="21">
        <v>0</v>
      </c>
      <c r="H54" s="20">
        <v>180</v>
      </c>
      <c r="I54" s="20" t="s">
        <v>53</v>
      </c>
      <c r="J54" s="20">
        <v>203</v>
      </c>
      <c r="K54" s="20">
        <f t="shared" si="30"/>
        <v>-37</v>
      </c>
      <c r="L54" s="20"/>
      <c r="M54" s="20"/>
      <c r="N54" s="20"/>
      <c r="O54" s="20">
        <f t="shared" si="3"/>
        <v>33.200000000000003</v>
      </c>
      <c r="P54" s="22"/>
      <c r="Q54" s="22"/>
      <c r="R54" s="22"/>
      <c r="S54" s="22"/>
      <c r="T54" s="20"/>
      <c r="U54" s="20">
        <f t="shared" si="5"/>
        <v>0</v>
      </c>
      <c r="V54" s="20">
        <f t="shared" si="6"/>
        <v>0</v>
      </c>
      <c r="W54" s="20">
        <v>21</v>
      </c>
      <c r="X54" s="20">
        <v>14.4</v>
      </c>
      <c r="Y54" s="20">
        <v>9.6</v>
      </c>
      <c r="Z54" s="20">
        <v>12.8</v>
      </c>
      <c r="AA54" s="20">
        <v>9.4</v>
      </c>
      <c r="AB54" s="20" t="s">
        <v>78</v>
      </c>
      <c r="AC54" s="20">
        <f t="shared" si="7"/>
        <v>0</v>
      </c>
      <c r="AD54" s="21">
        <v>0</v>
      </c>
      <c r="AE54" s="23"/>
      <c r="AF54" s="20"/>
      <c r="AG54" s="20"/>
      <c r="AH54" s="20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9" t="s">
        <v>92</v>
      </c>
      <c r="B55" s="1" t="s">
        <v>37</v>
      </c>
      <c r="C55" s="1"/>
      <c r="D55" s="1">
        <v>192</v>
      </c>
      <c r="E55" s="1"/>
      <c r="F55" s="1">
        <v>192</v>
      </c>
      <c r="G55" s="6">
        <v>0.4</v>
      </c>
      <c r="H55" s="1">
        <v>180</v>
      </c>
      <c r="I55" s="1" t="s">
        <v>35</v>
      </c>
      <c r="J55" s="1"/>
      <c r="K55" s="1">
        <f t="shared" si="30"/>
        <v>0</v>
      </c>
      <c r="L55" s="1"/>
      <c r="M55" s="1"/>
      <c r="N55" s="1"/>
      <c r="O55" s="1">
        <f t="shared" si="3"/>
        <v>0</v>
      </c>
      <c r="P55" s="5"/>
      <c r="Q55" s="5"/>
      <c r="R55" s="5">
        <f t="shared" ref="R55:R64" si="51">AD55*AE55</f>
        <v>0</v>
      </c>
      <c r="S55" s="5"/>
      <c r="T55" s="1"/>
      <c r="U55" s="1" t="e">
        <f t="shared" si="5"/>
        <v>#DIV/0!</v>
      </c>
      <c r="V55" s="1" t="e">
        <f t="shared" si="6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 t="s">
        <v>46</v>
      </c>
      <c r="AC55" s="1">
        <f t="shared" si="7"/>
        <v>0</v>
      </c>
      <c r="AD55" s="6">
        <v>16</v>
      </c>
      <c r="AE55" s="10">
        <f t="shared" ref="AE55:AE64" si="52">MROUND(Q55,AD55*AG55)/AD55</f>
        <v>0</v>
      </c>
      <c r="AF55" s="1">
        <f t="shared" ref="AF55:AF64" si="53">AE55*AD55*G55</f>
        <v>0</v>
      </c>
      <c r="AG55" s="1">
        <v>12</v>
      </c>
      <c r="AH55" s="1">
        <v>84</v>
      </c>
      <c r="AI55" s="1">
        <f t="shared" ref="AI55:AI64" si="54">AE55/AH55</f>
        <v>0</v>
      </c>
      <c r="AJ55" s="1"/>
      <c r="AK55" s="1"/>
      <c r="AL55" s="51"/>
      <c r="AM55" s="39"/>
      <c r="AN55" s="39"/>
      <c r="AO55" s="40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9" t="s">
        <v>93</v>
      </c>
      <c r="B56" s="1" t="s">
        <v>37</v>
      </c>
      <c r="C56" s="1"/>
      <c r="D56" s="1">
        <v>120</v>
      </c>
      <c r="E56" s="1"/>
      <c r="F56" s="1">
        <v>120</v>
      </c>
      <c r="G56" s="6">
        <v>0.7</v>
      </c>
      <c r="H56" s="1">
        <v>180</v>
      </c>
      <c r="I56" s="1" t="s">
        <v>35</v>
      </c>
      <c r="J56" s="1"/>
      <c r="K56" s="1">
        <f t="shared" si="30"/>
        <v>0</v>
      </c>
      <c r="L56" s="1"/>
      <c r="M56" s="1"/>
      <c r="N56" s="1"/>
      <c r="O56" s="1">
        <f t="shared" si="3"/>
        <v>0</v>
      </c>
      <c r="P56" s="5"/>
      <c r="Q56" s="5"/>
      <c r="R56" s="5">
        <f t="shared" si="51"/>
        <v>0</v>
      </c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 t="s">
        <v>46</v>
      </c>
      <c r="AC56" s="1">
        <f t="shared" si="7"/>
        <v>0</v>
      </c>
      <c r="AD56" s="6">
        <v>10</v>
      </c>
      <c r="AE56" s="10">
        <f t="shared" si="52"/>
        <v>0</v>
      </c>
      <c r="AF56" s="1">
        <f t="shared" si="53"/>
        <v>0</v>
      </c>
      <c r="AG56" s="1">
        <v>12</v>
      </c>
      <c r="AH56" s="1">
        <v>84</v>
      </c>
      <c r="AI56" s="1">
        <f t="shared" si="54"/>
        <v>0</v>
      </c>
      <c r="AJ56" s="1"/>
      <c r="AK56" s="1"/>
      <c r="AL56" s="45"/>
      <c r="AM56" s="43"/>
      <c r="AN56" s="43"/>
      <c r="AO56" s="44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37</v>
      </c>
      <c r="C57" s="1">
        <v>12</v>
      </c>
      <c r="D57" s="1"/>
      <c r="E57" s="1">
        <v>11</v>
      </c>
      <c r="F57" s="1">
        <v>1</v>
      </c>
      <c r="G57" s="6">
        <v>0.7</v>
      </c>
      <c r="H57" s="1">
        <v>180</v>
      </c>
      <c r="I57" s="1" t="s">
        <v>35</v>
      </c>
      <c r="J57" s="1">
        <v>11</v>
      </c>
      <c r="K57" s="1">
        <f t="shared" si="30"/>
        <v>0</v>
      </c>
      <c r="L57" s="1"/>
      <c r="M57" s="1"/>
      <c r="N57" s="1"/>
      <c r="O57" s="1">
        <f t="shared" si="3"/>
        <v>2.2000000000000002</v>
      </c>
      <c r="P57" s="36">
        <v>65</v>
      </c>
      <c r="Q57" s="36">
        <f>30*O57-F57</f>
        <v>65</v>
      </c>
      <c r="R57" s="36">
        <f t="shared" si="51"/>
        <v>120</v>
      </c>
      <c r="S57" s="5"/>
      <c r="T57" s="1"/>
      <c r="U57" s="35">
        <f t="shared" si="5"/>
        <v>54.999999999999993</v>
      </c>
      <c r="V57" s="1">
        <f t="shared" si="6"/>
        <v>0.45454545454545453</v>
      </c>
      <c r="W57" s="1">
        <v>12.4</v>
      </c>
      <c r="X57" s="1">
        <v>4.8</v>
      </c>
      <c r="Y57" s="1">
        <v>0</v>
      </c>
      <c r="Z57" s="1">
        <v>6.4</v>
      </c>
      <c r="AA57" s="1">
        <v>5.8</v>
      </c>
      <c r="AB57" s="1" t="s">
        <v>42</v>
      </c>
      <c r="AC57" s="1">
        <f t="shared" si="7"/>
        <v>45.5</v>
      </c>
      <c r="AD57" s="6">
        <v>10</v>
      </c>
      <c r="AE57" s="10">
        <f t="shared" si="52"/>
        <v>12</v>
      </c>
      <c r="AF57" s="1">
        <f t="shared" si="53"/>
        <v>84</v>
      </c>
      <c r="AG57" s="1">
        <f>VLOOKUP(A57,[2]Sheet!$A:$AH,33,0)</f>
        <v>12</v>
      </c>
      <c r="AH57" s="1">
        <f>VLOOKUP(A57,[2]Sheet!$A:$AH,34,0)</f>
        <v>84</v>
      </c>
      <c r="AI57" s="1">
        <f t="shared" si="54"/>
        <v>0.14285714285714285</v>
      </c>
      <c r="AJ57" s="1"/>
      <c r="AK57" s="1" t="str">
        <f>VLOOKUP(A57,[3]Лист1!$A:$B,2,0)</f>
        <v>SU003320</v>
      </c>
      <c r="AL57" s="41">
        <f>VLOOKUP(AK57,'[4]Бланк заказа'!$A:$AC,6,0)</f>
        <v>0.7</v>
      </c>
      <c r="AM57" s="42">
        <f>VLOOKUP(AK57,'[4]Бланк заказа'!$A:$AC,7,0)</f>
        <v>10</v>
      </c>
      <c r="AN57" s="43" t="str">
        <f>VLOOKUP(AK57,'[4]Бланк заказа'!$A:$AC,11,0)</f>
        <v>12</v>
      </c>
      <c r="AO57" s="44">
        <f>VLOOKUP(AK57,'[4]Бланк заказа'!$A:$AC,10,0)</f>
        <v>84</v>
      </c>
      <c r="AP57" s="6">
        <f t="shared" ref="AP57:AP84" si="55">G57*AD57+AG57+AH57-AL57*AM57-AN57-AO57</f>
        <v>0</v>
      </c>
      <c r="AQ57" s="1"/>
      <c r="AR57" s="1">
        <f t="shared" ref="AR57:AR64" si="56">AD57-AM57</f>
        <v>0</v>
      </c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37</v>
      </c>
      <c r="C58" s="1">
        <v>192</v>
      </c>
      <c r="D58" s="1"/>
      <c r="E58" s="1">
        <v>107</v>
      </c>
      <c r="F58" s="1">
        <v>64</v>
      </c>
      <c r="G58" s="6">
        <v>0.7</v>
      </c>
      <c r="H58" s="1">
        <v>180</v>
      </c>
      <c r="I58" s="1" t="s">
        <v>35</v>
      </c>
      <c r="J58" s="1">
        <v>107</v>
      </c>
      <c r="K58" s="1">
        <f t="shared" si="30"/>
        <v>0</v>
      </c>
      <c r="L58" s="1"/>
      <c r="M58" s="1"/>
      <c r="N58" s="1"/>
      <c r="O58" s="1">
        <f t="shared" si="3"/>
        <v>21.4</v>
      </c>
      <c r="P58" s="5">
        <v>235.59999999999997</v>
      </c>
      <c r="Q58" s="5">
        <f t="shared" ref="Q58:Q63" si="57">14*O58-F58</f>
        <v>235.59999999999997</v>
      </c>
      <c r="R58" s="5">
        <f t="shared" si="51"/>
        <v>192</v>
      </c>
      <c r="S58" s="5"/>
      <c r="T58" s="1"/>
      <c r="U58" s="1">
        <f t="shared" si="5"/>
        <v>11.962616822429908</v>
      </c>
      <c r="V58" s="1">
        <f t="shared" si="6"/>
        <v>2.990654205607477</v>
      </c>
      <c r="W58" s="1">
        <v>10</v>
      </c>
      <c r="X58" s="1">
        <v>13.6</v>
      </c>
      <c r="Y58" s="1">
        <v>0</v>
      </c>
      <c r="Z58" s="1">
        <v>25</v>
      </c>
      <c r="AA58" s="1">
        <v>14.6</v>
      </c>
      <c r="AB58" s="1" t="s">
        <v>61</v>
      </c>
      <c r="AC58" s="1">
        <f t="shared" si="7"/>
        <v>164.91999999999996</v>
      </c>
      <c r="AD58" s="6">
        <v>8</v>
      </c>
      <c r="AE58" s="10">
        <f t="shared" si="52"/>
        <v>24</v>
      </c>
      <c r="AF58" s="1">
        <f t="shared" si="53"/>
        <v>134.39999999999998</v>
      </c>
      <c r="AG58" s="1">
        <f>VLOOKUP(A58,[2]Sheet!$A:$AH,33,0)</f>
        <v>12</v>
      </c>
      <c r="AH58" s="1">
        <f>VLOOKUP(A58,[2]Sheet!$A:$AH,34,0)</f>
        <v>84</v>
      </c>
      <c r="AI58" s="1">
        <f t="shared" si="54"/>
        <v>0.2857142857142857</v>
      </c>
      <c r="AJ58" s="1"/>
      <c r="AK58" s="1" t="str">
        <f>VLOOKUP(A58,[3]Лист1!$A:$B,2,0)</f>
        <v>SU003259</v>
      </c>
      <c r="AL58" s="41">
        <f>VLOOKUP(AK58,'[4]Бланк заказа'!$A:$AC,6,0)</f>
        <v>0.7</v>
      </c>
      <c r="AM58" s="42">
        <f>VLOOKUP(AK58,'[4]Бланк заказа'!$A:$AC,7,0)</f>
        <v>8</v>
      </c>
      <c r="AN58" s="43" t="str">
        <f>VLOOKUP(AK58,'[4]Бланк заказа'!$A:$AC,11,0)</f>
        <v>12</v>
      </c>
      <c r="AO58" s="44">
        <f>VLOOKUP(AK58,'[4]Бланк заказа'!$A:$AC,10,0)</f>
        <v>84</v>
      </c>
      <c r="AP58" s="6">
        <f t="shared" si="55"/>
        <v>0</v>
      </c>
      <c r="AQ58" s="1"/>
      <c r="AR58" s="1">
        <f t="shared" si="56"/>
        <v>0</v>
      </c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37</v>
      </c>
      <c r="C59" s="1">
        <v>96</v>
      </c>
      <c r="D59" s="1">
        <v>11</v>
      </c>
      <c r="E59" s="1">
        <v>78</v>
      </c>
      <c r="F59" s="1">
        <v>16</v>
      </c>
      <c r="G59" s="6">
        <v>0.7</v>
      </c>
      <c r="H59" s="1">
        <v>180</v>
      </c>
      <c r="I59" s="1" t="s">
        <v>35</v>
      </c>
      <c r="J59" s="1">
        <v>78</v>
      </c>
      <c r="K59" s="1">
        <f t="shared" si="30"/>
        <v>0</v>
      </c>
      <c r="L59" s="1"/>
      <c r="M59" s="1"/>
      <c r="N59" s="1"/>
      <c r="O59" s="1">
        <f t="shared" si="3"/>
        <v>15.6</v>
      </c>
      <c r="P59" s="5">
        <v>202.4</v>
      </c>
      <c r="Q59" s="5">
        <f t="shared" si="57"/>
        <v>202.4</v>
      </c>
      <c r="R59" s="5">
        <f t="shared" si="51"/>
        <v>192</v>
      </c>
      <c r="S59" s="5"/>
      <c r="T59" s="1"/>
      <c r="U59" s="1">
        <f t="shared" si="5"/>
        <v>13.333333333333334</v>
      </c>
      <c r="V59" s="1">
        <f t="shared" si="6"/>
        <v>1.0256410256410258</v>
      </c>
      <c r="W59" s="1">
        <v>14.6</v>
      </c>
      <c r="X59" s="1">
        <v>7</v>
      </c>
      <c r="Y59" s="1">
        <v>0</v>
      </c>
      <c r="Z59" s="1">
        <v>10.199999999999999</v>
      </c>
      <c r="AA59" s="1">
        <v>7.6</v>
      </c>
      <c r="AB59" s="1" t="s">
        <v>133</v>
      </c>
      <c r="AC59" s="1">
        <f t="shared" si="7"/>
        <v>141.68</v>
      </c>
      <c r="AD59" s="6">
        <v>8</v>
      </c>
      <c r="AE59" s="10">
        <f t="shared" si="52"/>
        <v>24</v>
      </c>
      <c r="AF59" s="1">
        <f t="shared" si="53"/>
        <v>134.39999999999998</v>
      </c>
      <c r="AG59" s="1">
        <f>VLOOKUP(A59,[2]Sheet!$A:$AH,33,0)</f>
        <v>12</v>
      </c>
      <c r="AH59" s="1">
        <f>VLOOKUP(A59,[2]Sheet!$A:$AH,34,0)</f>
        <v>84</v>
      </c>
      <c r="AI59" s="1">
        <f t="shared" si="54"/>
        <v>0.2857142857142857</v>
      </c>
      <c r="AJ59" s="1"/>
      <c r="AK59" s="1" t="str">
        <f>VLOOKUP(A59,[3]Лист1!$A:$B,2,0)</f>
        <v>SU003065</v>
      </c>
      <c r="AL59" s="41">
        <f>VLOOKUP(AK59,'[4]Бланк заказа'!$A:$AC,6,0)</f>
        <v>0.7</v>
      </c>
      <c r="AM59" s="42">
        <f>VLOOKUP(AK59,'[4]Бланк заказа'!$A:$AC,7,0)</f>
        <v>8</v>
      </c>
      <c r="AN59" s="43" t="str">
        <f>VLOOKUP(AK59,'[4]Бланк заказа'!$A:$AC,11,0)</f>
        <v>12</v>
      </c>
      <c r="AO59" s="44">
        <f>VLOOKUP(AK59,'[4]Бланк заказа'!$A:$AC,10,0)</f>
        <v>84</v>
      </c>
      <c r="AP59" s="6">
        <f t="shared" si="55"/>
        <v>0</v>
      </c>
      <c r="AQ59" s="1"/>
      <c r="AR59" s="1">
        <f t="shared" si="56"/>
        <v>0</v>
      </c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37</v>
      </c>
      <c r="C60" s="1">
        <v>96</v>
      </c>
      <c r="D60" s="1"/>
      <c r="E60" s="1">
        <v>65</v>
      </c>
      <c r="F60" s="1">
        <v>26</v>
      </c>
      <c r="G60" s="6">
        <v>0.7</v>
      </c>
      <c r="H60" s="1">
        <v>180</v>
      </c>
      <c r="I60" s="1" t="s">
        <v>35</v>
      </c>
      <c r="J60" s="1">
        <v>65</v>
      </c>
      <c r="K60" s="1">
        <f t="shared" si="30"/>
        <v>0</v>
      </c>
      <c r="L60" s="1"/>
      <c r="M60" s="1"/>
      <c r="N60" s="1"/>
      <c r="O60" s="1">
        <f t="shared" si="3"/>
        <v>13</v>
      </c>
      <c r="P60" s="5">
        <v>156</v>
      </c>
      <c r="Q60" s="5">
        <f t="shared" si="57"/>
        <v>156</v>
      </c>
      <c r="R60" s="5">
        <f t="shared" si="51"/>
        <v>192</v>
      </c>
      <c r="S60" s="5"/>
      <c r="T60" s="1"/>
      <c r="U60" s="1">
        <f t="shared" si="5"/>
        <v>16.76923076923077</v>
      </c>
      <c r="V60" s="1">
        <f t="shared" si="6"/>
        <v>2</v>
      </c>
      <c r="W60" s="1">
        <v>6</v>
      </c>
      <c r="X60" s="1">
        <v>9</v>
      </c>
      <c r="Y60" s="1">
        <v>0</v>
      </c>
      <c r="Z60" s="1">
        <v>9</v>
      </c>
      <c r="AA60" s="1">
        <v>8.8000000000000007</v>
      </c>
      <c r="AB60" s="1" t="s">
        <v>61</v>
      </c>
      <c r="AC60" s="1">
        <f t="shared" si="7"/>
        <v>109.19999999999999</v>
      </c>
      <c r="AD60" s="6">
        <v>8</v>
      </c>
      <c r="AE60" s="10">
        <f t="shared" si="52"/>
        <v>24</v>
      </c>
      <c r="AF60" s="1">
        <f t="shared" si="53"/>
        <v>134.39999999999998</v>
      </c>
      <c r="AG60" s="1">
        <f>VLOOKUP(A60,[2]Sheet!$A:$AH,33,0)</f>
        <v>12</v>
      </c>
      <c r="AH60" s="1">
        <f>VLOOKUP(A60,[2]Sheet!$A:$AH,34,0)</f>
        <v>84</v>
      </c>
      <c r="AI60" s="1">
        <f t="shared" si="54"/>
        <v>0.2857142857142857</v>
      </c>
      <c r="AJ60" s="1"/>
      <c r="AK60" s="1" t="str">
        <f>VLOOKUP(A60,[3]Лист1!$A:$B,2,0)</f>
        <v>SU003067</v>
      </c>
      <c r="AL60" s="41">
        <f>VLOOKUP(AK60,'[4]Бланк заказа'!$A:$AC,6,0)</f>
        <v>0.7</v>
      </c>
      <c r="AM60" s="42">
        <f>VLOOKUP(AK60,'[4]Бланк заказа'!$A:$AC,7,0)</f>
        <v>8</v>
      </c>
      <c r="AN60" s="43" t="str">
        <f>VLOOKUP(AK60,'[4]Бланк заказа'!$A:$AC,11,0)</f>
        <v>12</v>
      </c>
      <c r="AO60" s="44">
        <f>VLOOKUP(AK60,'[4]Бланк заказа'!$A:$AC,10,0)</f>
        <v>84</v>
      </c>
      <c r="AP60" s="6">
        <f t="shared" si="55"/>
        <v>0</v>
      </c>
      <c r="AQ60" s="1"/>
      <c r="AR60" s="1">
        <f t="shared" si="56"/>
        <v>0</v>
      </c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37</v>
      </c>
      <c r="C61" s="1">
        <v>192</v>
      </c>
      <c r="D61" s="1">
        <v>1</v>
      </c>
      <c r="E61" s="1">
        <v>146</v>
      </c>
      <c r="F61" s="1">
        <v>29</v>
      </c>
      <c r="G61" s="6">
        <v>0.7</v>
      </c>
      <c r="H61" s="1">
        <v>180</v>
      </c>
      <c r="I61" s="1" t="s">
        <v>35</v>
      </c>
      <c r="J61" s="1">
        <v>146</v>
      </c>
      <c r="K61" s="1">
        <f t="shared" si="30"/>
        <v>0</v>
      </c>
      <c r="L61" s="1"/>
      <c r="M61" s="1"/>
      <c r="N61" s="1"/>
      <c r="O61" s="1">
        <f t="shared" si="3"/>
        <v>29.2</v>
      </c>
      <c r="P61" s="5">
        <v>379.8</v>
      </c>
      <c r="Q61" s="5">
        <f t="shared" si="57"/>
        <v>379.8</v>
      </c>
      <c r="R61" s="5">
        <f t="shared" si="51"/>
        <v>384</v>
      </c>
      <c r="S61" s="5"/>
      <c r="T61" s="1"/>
      <c r="U61" s="1">
        <f t="shared" si="5"/>
        <v>14.143835616438356</v>
      </c>
      <c r="V61" s="1">
        <f t="shared" si="6"/>
        <v>0.99315068493150682</v>
      </c>
      <c r="W61" s="1">
        <v>3.6</v>
      </c>
      <c r="X61" s="1">
        <v>14.4</v>
      </c>
      <c r="Y61" s="1">
        <v>6.6</v>
      </c>
      <c r="Z61" s="1">
        <v>10.6</v>
      </c>
      <c r="AA61" s="1">
        <v>15.4</v>
      </c>
      <c r="AB61" s="1" t="s">
        <v>61</v>
      </c>
      <c r="AC61" s="1">
        <f t="shared" si="7"/>
        <v>265.86</v>
      </c>
      <c r="AD61" s="6">
        <v>8</v>
      </c>
      <c r="AE61" s="10">
        <f t="shared" si="52"/>
        <v>48</v>
      </c>
      <c r="AF61" s="1">
        <f t="shared" si="53"/>
        <v>268.79999999999995</v>
      </c>
      <c r="AG61" s="1">
        <f>VLOOKUP(A61,[2]Sheet!$A:$AH,33,0)</f>
        <v>12</v>
      </c>
      <c r="AH61" s="1">
        <f>VLOOKUP(A61,[2]Sheet!$A:$AH,34,0)</f>
        <v>84</v>
      </c>
      <c r="AI61" s="1">
        <f t="shared" si="54"/>
        <v>0.5714285714285714</v>
      </c>
      <c r="AJ61" s="1"/>
      <c r="AK61" s="1" t="str">
        <f>VLOOKUP(A61,[3]Лист1!$A:$B,2,0)</f>
        <v>SU002920</v>
      </c>
      <c r="AL61" s="41">
        <f>VLOOKUP(AK61,'[4]Бланк заказа'!$A:$AC,6,0)</f>
        <v>0.7</v>
      </c>
      <c r="AM61" s="42">
        <f>VLOOKUP(AK61,'[4]Бланк заказа'!$A:$AC,7,0)</f>
        <v>8</v>
      </c>
      <c r="AN61" s="43" t="str">
        <f>VLOOKUP(AK61,'[4]Бланк заказа'!$A:$AC,11,0)</f>
        <v>12</v>
      </c>
      <c r="AO61" s="44">
        <f>VLOOKUP(AK61,'[4]Бланк заказа'!$A:$AC,10,0)</f>
        <v>84</v>
      </c>
      <c r="AP61" s="6">
        <f t="shared" si="55"/>
        <v>0</v>
      </c>
      <c r="AQ61" s="1"/>
      <c r="AR61" s="1">
        <f t="shared" si="56"/>
        <v>0</v>
      </c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37</v>
      </c>
      <c r="C62" s="1">
        <v>192</v>
      </c>
      <c r="D62" s="1"/>
      <c r="E62" s="1">
        <v>102</v>
      </c>
      <c r="F62" s="1">
        <v>86</v>
      </c>
      <c r="G62" s="6">
        <v>0.9</v>
      </c>
      <c r="H62" s="1">
        <v>180</v>
      </c>
      <c r="I62" s="1" t="s">
        <v>35</v>
      </c>
      <c r="J62" s="1">
        <v>102</v>
      </c>
      <c r="K62" s="1">
        <f t="shared" ref="K62:K84" si="58">E62-J62</f>
        <v>0</v>
      </c>
      <c r="L62" s="1"/>
      <c r="M62" s="1"/>
      <c r="N62" s="1"/>
      <c r="O62" s="1">
        <f t="shared" si="3"/>
        <v>20.399999999999999</v>
      </c>
      <c r="P62" s="5">
        <v>199.59999999999997</v>
      </c>
      <c r="Q62" s="5">
        <f t="shared" si="57"/>
        <v>199.59999999999997</v>
      </c>
      <c r="R62" s="5">
        <f t="shared" si="51"/>
        <v>192</v>
      </c>
      <c r="S62" s="5"/>
      <c r="T62" s="1"/>
      <c r="U62" s="1">
        <f t="shared" si="5"/>
        <v>13.627450980392158</v>
      </c>
      <c r="V62" s="1">
        <f t="shared" si="6"/>
        <v>4.215686274509804</v>
      </c>
      <c r="W62" s="1">
        <v>0.4</v>
      </c>
      <c r="X62" s="1">
        <v>20.6</v>
      </c>
      <c r="Y62" s="1">
        <v>3.4</v>
      </c>
      <c r="Z62" s="1">
        <v>13.6</v>
      </c>
      <c r="AA62" s="1">
        <v>11.4</v>
      </c>
      <c r="AB62" s="1" t="s">
        <v>61</v>
      </c>
      <c r="AC62" s="1">
        <f t="shared" si="7"/>
        <v>179.64</v>
      </c>
      <c r="AD62" s="6">
        <v>8</v>
      </c>
      <c r="AE62" s="10">
        <f t="shared" si="52"/>
        <v>24</v>
      </c>
      <c r="AF62" s="1">
        <f t="shared" si="53"/>
        <v>172.8</v>
      </c>
      <c r="AG62" s="1">
        <f>VLOOKUP(A62,[2]Sheet!$A:$AH,33,0)</f>
        <v>12</v>
      </c>
      <c r="AH62" s="1">
        <f>VLOOKUP(A62,[2]Sheet!$A:$AH,34,0)</f>
        <v>84</v>
      </c>
      <c r="AI62" s="1">
        <f t="shared" si="54"/>
        <v>0.2857142857142857</v>
      </c>
      <c r="AJ62" s="1"/>
      <c r="AK62" s="1" t="str">
        <f>VLOOKUP(A62,[3]Лист1!$A:$B,2,0)</f>
        <v>SU002066</v>
      </c>
      <c r="AL62" s="41">
        <f>VLOOKUP(AK62,'[4]Бланк заказа'!$A:$AC,6,0)</f>
        <v>0.9</v>
      </c>
      <c r="AM62" s="42">
        <f>VLOOKUP(AK62,'[4]Бланк заказа'!$A:$AC,7,0)</f>
        <v>8</v>
      </c>
      <c r="AN62" s="43" t="str">
        <f>VLOOKUP(AK62,'[4]Бланк заказа'!$A:$AC,11,0)</f>
        <v>12</v>
      </c>
      <c r="AO62" s="44">
        <f>VLOOKUP(AK62,'[4]Бланк заказа'!$A:$AC,10,0)</f>
        <v>84</v>
      </c>
      <c r="AP62" s="6">
        <f t="shared" si="55"/>
        <v>0</v>
      </c>
      <c r="AQ62" s="1"/>
      <c r="AR62" s="1">
        <f t="shared" si="56"/>
        <v>0</v>
      </c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37</v>
      </c>
      <c r="C63" s="1">
        <v>192</v>
      </c>
      <c r="D63" s="1"/>
      <c r="E63" s="1">
        <v>93</v>
      </c>
      <c r="F63" s="1">
        <v>95</v>
      </c>
      <c r="G63" s="6">
        <v>0.9</v>
      </c>
      <c r="H63" s="1">
        <v>180</v>
      </c>
      <c r="I63" s="1" t="s">
        <v>35</v>
      </c>
      <c r="J63" s="1">
        <v>93</v>
      </c>
      <c r="K63" s="1">
        <f t="shared" si="58"/>
        <v>0</v>
      </c>
      <c r="L63" s="1"/>
      <c r="M63" s="1"/>
      <c r="N63" s="1"/>
      <c r="O63" s="1">
        <f t="shared" ref="O63:O84" si="59">E63/5</f>
        <v>18.600000000000001</v>
      </c>
      <c r="P63" s="5">
        <v>165.40000000000003</v>
      </c>
      <c r="Q63" s="5">
        <f t="shared" si="57"/>
        <v>165.40000000000003</v>
      </c>
      <c r="R63" s="5">
        <f t="shared" si="51"/>
        <v>192</v>
      </c>
      <c r="S63" s="5"/>
      <c r="T63" s="1"/>
      <c r="U63" s="1">
        <f t="shared" ref="U63:U84" si="60">(F63+R63)/O63</f>
        <v>15.43010752688172</v>
      </c>
      <c r="V63" s="1">
        <f t="shared" ref="V63:V84" si="61">F63/O63</f>
        <v>5.10752688172043</v>
      </c>
      <c r="W63" s="1">
        <v>10</v>
      </c>
      <c r="X63" s="1">
        <v>22.4</v>
      </c>
      <c r="Y63" s="1">
        <v>6.8</v>
      </c>
      <c r="Z63" s="1">
        <v>11.2</v>
      </c>
      <c r="AA63" s="1">
        <v>20</v>
      </c>
      <c r="AB63" s="1" t="s">
        <v>61</v>
      </c>
      <c r="AC63" s="1">
        <f t="shared" si="7"/>
        <v>148.86000000000004</v>
      </c>
      <c r="AD63" s="6">
        <v>8</v>
      </c>
      <c r="AE63" s="10">
        <f t="shared" si="52"/>
        <v>24</v>
      </c>
      <c r="AF63" s="1">
        <f t="shared" si="53"/>
        <v>172.8</v>
      </c>
      <c r="AG63" s="1">
        <f>VLOOKUP(A63,[2]Sheet!$A:$AH,33,0)</f>
        <v>12</v>
      </c>
      <c r="AH63" s="1">
        <f>VLOOKUP(A63,[2]Sheet!$A:$AH,34,0)</f>
        <v>84</v>
      </c>
      <c r="AI63" s="1">
        <f t="shared" si="54"/>
        <v>0.2857142857142857</v>
      </c>
      <c r="AJ63" s="1"/>
      <c r="AK63" s="1" t="str">
        <f>VLOOKUP(A63,[3]Лист1!$A:$B,2,0)</f>
        <v>SU002068</v>
      </c>
      <c r="AL63" s="41">
        <f>VLOOKUP(AK63,'[4]Бланк заказа'!$A:$AC,6,0)</f>
        <v>0.9</v>
      </c>
      <c r="AM63" s="42">
        <f>VLOOKUP(AK63,'[4]Бланк заказа'!$A:$AC,7,0)</f>
        <v>8</v>
      </c>
      <c r="AN63" s="43" t="str">
        <f>VLOOKUP(AK63,'[4]Бланк заказа'!$A:$AC,11,0)</f>
        <v>12</v>
      </c>
      <c r="AO63" s="44">
        <f>VLOOKUP(AK63,'[4]Бланк заказа'!$A:$AC,10,0)</f>
        <v>84</v>
      </c>
      <c r="AP63" s="6">
        <f t="shared" si="55"/>
        <v>0</v>
      </c>
      <c r="AQ63" s="1"/>
      <c r="AR63" s="1">
        <f t="shared" si="56"/>
        <v>0</v>
      </c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34</v>
      </c>
      <c r="C64" s="1">
        <v>300</v>
      </c>
      <c r="D64" s="1"/>
      <c r="E64" s="1">
        <v>280</v>
      </c>
      <c r="F64" s="1"/>
      <c r="G64" s="6">
        <v>1</v>
      </c>
      <c r="H64" s="1">
        <v>180</v>
      </c>
      <c r="I64" s="1" t="s">
        <v>35</v>
      </c>
      <c r="J64" s="1">
        <v>293.7</v>
      </c>
      <c r="K64" s="1">
        <f t="shared" si="58"/>
        <v>-13.699999999999989</v>
      </c>
      <c r="L64" s="1"/>
      <c r="M64" s="1"/>
      <c r="N64" s="1"/>
      <c r="O64" s="1">
        <f t="shared" si="59"/>
        <v>56</v>
      </c>
      <c r="P64" s="5">
        <v>784</v>
      </c>
      <c r="Q64" s="5">
        <f>S64</f>
        <v>500</v>
      </c>
      <c r="R64" s="5">
        <f t="shared" si="51"/>
        <v>480</v>
      </c>
      <c r="S64" s="5">
        <v>500</v>
      </c>
      <c r="T64" s="1" t="s">
        <v>135</v>
      </c>
      <c r="U64" s="1">
        <f t="shared" si="60"/>
        <v>8.5714285714285712</v>
      </c>
      <c r="V64" s="1">
        <f t="shared" si="61"/>
        <v>0</v>
      </c>
      <c r="W64" s="1">
        <v>4</v>
      </c>
      <c r="X64" s="1">
        <v>38</v>
      </c>
      <c r="Y64" s="1">
        <v>5</v>
      </c>
      <c r="Z64" s="1">
        <v>52</v>
      </c>
      <c r="AA64" s="1">
        <v>47</v>
      </c>
      <c r="AB64" s="1"/>
      <c r="AC64" s="1">
        <f t="shared" si="7"/>
        <v>500</v>
      </c>
      <c r="AD64" s="6">
        <v>5</v>
      </c>
      <c r="AE64" s="10">
        <f t="shared" si="52"/>
        <v>96</v>
      </c>
      <c r="AF64" s="1">
        <f t="shared" si="53"/>
        <v>480</v>
      </c>
      <c r="AG64" s="1">
        <f>VLOOKUP(A64,[2]Sheet!$A:$AH,33,0)</f>
        <v>12</v>
      </c>
      <c r="AH64" s="1">
        <f>VLOOKUP(A64,[2]Sheet!$A:$AH,34,0)</f>
        <v>144</v>
      </c>
      <c r="AI64" s="1">
        <f t="shared" si="54"/>
        <v>0.66666666666666663</v>
      </c>
      <c r="AJ64" s="1"/>
      <c r="AK64" s="1" t="str">
        <f>VLOOKUP(A64,[3]Лист1!$A:$B,2,0)</f>
        <v>SU000197</v>
      </c>
      <c r="AL64" s="41">
        <f>VLOOKUP(AK64,'[4]Бланк заказа'!$A:$AC,6,0)</f>
        <v>5</v>
      </c>
      <c r="AM64" s="42">
        <f>VLOOKUP(AK64,'[4]Бланк заказа'!$A:$AC,7,0)</f>
        <v>1</v>
      </c>
      <c r="AN64" s="43" t="str">
        <f>VLOOKUP(AK64,'[4]Бланк заказа'!$A:$AC,11,0)</f>
        <v>12</v>
      </c>
      <c r="AO64" s="44">
        <f>VLOOKUP(AK64,'[4]Бланк заказа'!$A:$AC,10,0)</f>
        <v>144</v>
      </c>
      <c r="AP64" s="6">
        <f t="shared" si="55"/>
        <v>0</v>
      </c>
      <c r="AQ64" s="1"/>
      <c r="AR64" s="1">
        <f t="shared" si="56"/>
        <v>4</v>
      </c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6" t="s">
        <v>102</v>
      </c>
      <c r="B65" s="26" t="s">
        <v>37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58"/>
        <v>0</v>
      </c>
      <c r="L65" s="26"/>
      <c r="M65" s="26"/>
      <c r="N65" s="26"/>
      <c r="O65" s="26">
        <f t="shared" si="59"/>
        <v>0</v>
      </c>
      <c r="P65" s="28"/>
      <c r="Q65" s="28"/>
      <c r="R65" s="28"/>
      <c r="S65" s="28"/>
      <c r="T65" s="26"/>
      <c r="U65" s="26" t="e">
        <f t="shared" si="60"/>
        <v>#DIV/0!</v>
      </c>
      <c r="V65" s="26" t="e">
        <f t="shared" si="61"/>
        <v>#DIV/0!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 t="s">
        <v>103</v>
      </c>
      <c r="AC65" s="26">
        <f t="shared" si="7"/>
        <v>0</v>
      </c>
      <c r="AD65" s="27">
        <v>0</v>
      </c>
      <c r="AE65" s="29"/>
      <c r="AF65" s="26"/>
      <c r="AG65" s="26">
        <f>VLOOKUP(A65,[2]Sheet!$A:$AH,33,0)</f>
        <v>12</v>
      </c>
      <c r="AH65" s="26">
        <f>VLOOKUP(A65,[2]Sheet!$A:$AH,34,0)</f>
        <v>84</v>
      </c>
      <c r="AI65" s="1"/>
      <c r="AJ65" s="1"/>
      <c r="AK65" s="1" t="str">
        <f>VLOOKUP(A65,[3]Лист1!$A:$B,2,0)</f>
        <v>SU002268</v>
      </c>
      <c r="AL65" s="41">
        <f>VLOOKUP(AK65,'[4]Бланк заказа'!$A:$AC,6,0)</f>
        <v>1</v>
      </c>
      <c r="AM65" s="42">
        <f>VLOOKUP(AK65,'[4]Бланк заказа'!$A:$AC,7,0)</f>
        <v>5</v>
      </c>
      <c r="AN65" s="43" t="str">
        <f>VLOOKUP(AK65,'[4]Бланк заказа'!$A:$AC,11,0)</f>
        <v>12</v>
      </c>
      <c r="AO65" s="44">
        <f>VLOOKUP(AK65,'[4]Бланк заказа'!$A:$AC,10,0)</f>
        <v>84</v>
      </c>
      <c r="AP65" s="6">
        <f t="shared" si="55"/>
        <v>-5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37</v>
      </c>
      <c r="C66" s="1">
        <v>128</v>
      </c>
      <c r="D66" s="1"/>
      <c r="E66" s="1">
        <v>65</v>
      </c>
      <c r="F66" s="1">
        <v>47</v>
      </c>
      <c r="G66" s="6">
        <v>0.2</v>
      </c>
      <c r="H66" s="1">
        <v>180</v>
      </c>
      <c r="I66" s="1" t="s">
        <v>35</v>
      </c>
      <c r="J66" s="1">
        <v>65</v>
      </c>
      <c r="K66" s="1">
        <f t="shared" si="58"/>
        <v>0</v>
      </c>
      <c r="L66" s="1"/>
      <c r="M66" s="1"/>
      <c r="N66" s="1"/>
      <c r="O66" s="1">
        <f t="shared" si="59"/>
        <v>13</v>
      </c>
      <c r="P66" s="5">
        <v>135</v>
      </c>
      <c r="Q66" s="5">
        <f t="shared" ref="Q66:Q67" si="62">14*O66-F66</f>
        <v>135</v>
      </c>
      <c r="R66" s="5">
        <f t="shared" ref="R66:R69" si="63">AD66*AE66</f>
        <v>144</v>
      </c>
      <c r="S66" s="5"/>
      <c r="T66" s="1"/>
      <c r="U66" s="1">
        <f t="shared" si="60"/>
        <v>14.692307692307692</v>
      </c>
      <c r="V66" s="1">
        <f t="shared" si="61"/>
        <v>3.6153846153846154</v>
      </c>
      <c r="W66" s="1">
        <v>5.6</v>
      </c>
      <c r="X66" s="1">
        <v>11</v>
      </c>
      <c r="Y66" s="1">
        <v>3.4</v>
      </c>
      <c r="Z66" s="1">
        <v>1.4</v>
      </c>
      <c r="AA66" s="1">
        <v>4.4000000000000004</v>
      </c>
      <c r="AB66" s="1" t="s">
        <v>61</v>
      </c>
      <c r="AC66" s="1">
        <f t="shared" si="7"/>
        <v>27</v>
      </c>
      <c r="AD66" s="6">
        <v>8</v>
      </c>
      <c r="AE66" s="10">
        <f t="shared" ref="AE66:AE69" si="64">MROUND(Q66,AD66*AG66)/AD66</f>
        <v>18</v>
      </c>
      <c r="AF66" s="1">
        <f t="shared" ref="AF66:AF69" si="65">AE66*AD66*G66</f>
        <v>28.8</v>
      </c>
      <c r="AG66" s="1">
        <v>6</v>
      </c>
      <c r="AH66" s="1">
        <v>72</v>
      </c>
      <c r="AI66" s="1">
        <f t="shared" ref="AI66:AI69" si="66">AE66/AH66</f>
        <v>0.25</v>
      </c>
      <c r="AJ66" s="1"/>
      <c r="AK66" s="1" t="str">
        <f>VLOOKUP(A66,[3]Лист1!$A:$B,2,0)</f>
        <v>SU002176</v>
      </c>
      <c r="AL66" s="41">
        <f>VLOOKUP(AK66,'[4]Бланк заказа'!$A:$AC,6,0)</f>
        <v>0.2</v>
      </c>
      <c r="AM66" s="42">
        <f>VLOOKUP(AK66,'[4]Бланк заказа'!$A:$AC,7,0)</f>
        <v>8</v>
      </c>
      <c r="AN66" s="43" t="str">
        <f>VLOOKUP(AK66,'[4]Бланк заказа'!$A:$AC,11,0)</f>
        <v>6</v>
      </c>
      <c r="AO66" s="44">
        <f>VLOOKUP(AK66,'[4]Бланк заказа'!$A:$AC,10,0)</f>
        <v>72</v>
      </c>
      <c r="AP66" s="6">
        <f t="shared" si="55"/>
        <v>0</v>
      </c>
      <c r="AQ66" s="1"/>
      <c r="AR66" s="1">
        <f t="shared" ref="AR66:AR67" si="67">AD66-AM66</f>
        <v>0</v>
      </c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37</v>
      </c>
      <c r="C67" s="1">
        <v>144</v>
      </c>
      <c r="D67" s="1"/>
      <c r="E67" s="1">
        <v>66</v>
      </c>
      <c r="F67" s="1">
        <v>68</v>
      </c>
      <c r="G67" s="6">
        <v>0.2</v>
      </c>
      <c r="H67" s="1">
        <v>180</v>
      </c>
      <c r="I67" s="1" t="s">
        <v>35</v>
      </c>
      <c r="J67" s="1">
        <v>66</v>
      </c>
      <c r="K67" s="1">
        <f t="shared" si="58"/>
        <v>0</v>
      </c>
      <c r="L67" s="1"/>
      <c r="M67" s="1"/>
      <c r="N67" s="1"/>
      <c r="O67" s="1">
        <f t="shared" si="59"/>
        <v>13.2</v>
      </c>
      <c r="P67" s="5">
        <v>116.79999999999998</v>
      </c>
      <c r="Q67" s="5">
        <f t="shared" si="62"/>
        <v>116.79999999999998</v>
      </c>
      <c r="R67" s="5">
        <f t="shared" si="63"/>
        <v>96</v>
      </c>
      <c r="S67" s="5"/>
      <c r="T67" s="1"/>
      <c r="U67" s="1">
        <f t="shared" si="60"/>
        <v>12.424242424242426</v>
      </c>
      <c r="V67" s="1">
        <f t="shared" si="61"/>
        <v>5.1515151515151514</v>
      </c>
      <c r="W67" s="1">
        <v>6.6</v>
      </c>
      <c r="X67" s="1">
        <v>10.4</v>
      </c>
      <c r="Y67" s="1">
        <v>2.6</v>
      </c>
      <c r="Z67" s="1">
        <v>1.4</v>
      </c>
      <c r="AA67" s="1">
        <v>4.4000000000000004</v>
      </c>
      <c r="AB67" s="1" t="s">
        <v>61</v>
      </c>
      <c r="AC67" s="1">
        <f t="shared" si="7"/>
        <v>23.36</v>
      </c>
      <c r="AD67" s="6">
        <v>8</v>
      </c>
      <c r="AE67" s="10">
        <f t="shared" si="64"/>
        <v>12</v>
      </c>
      <c r="AF67" s="1">
        <f t="shared" si="65"/>
        <v>19.200000000000003</v>
      </c>
      <c r="AG67" s="1">
        <f>VLOOKUP(A67,[2]Sheet!$A:$AH,33,0)</f>
        <v>6</v>
      </c>
      <c r="AH67" s="1">
        <f>VLOOKUP(A67,[2]Sheet!$A:$AH,34,0)</f>
        <v>72</v>
      </c>
      <c r="AI67" s="1">
        <f t="shared" si="66"/>
        <v>0.16666666666666666</v>
      </c>
      <c r="AJ67" s="1"/>
      <c r="AK67" s="1" t="str">
        <f>VLOOKUP(A67,[3]Лист1!$A:$B,2,0)</f>
        <v>SU002177</v>
      </c>
      <c r="AL67" s="41">
        <f>VLOOKUP(AK67,'[4]Бланк заказа'!$A:$AC,6,0)</f>
        <v>0.2</v>
      </c>
      <c r="AM67" s="42">
        <f>VLOOKUP(AK67,'[4]Бланк заказа'!$A:$AC,7,0)</f>
        <v>8</v>
      </c>
      <c r="AN67" s="43" t="str">
        <f>VLOOKUP(AK67,'[4]Бланк заказа'!$A:$AC,11,0)</f>
        <v>6</v>
      </c>
      <c r="AO67" s="44">
        <f>VLOOKUP(AK67,'[4]Бланк заказа'!$A:$AC,10,0)</f>
        <v>72</v>
      </c>
      <c r="AP67" s="6">
        <f t="shared" si="55"/>
        <v>0</v>
      </c>
      <c r="AQ67" s="1"/>
      <c r="AR67" s="1">
        <f t="shared" si="67"/>
        <v>0</v>
      </c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30" t="s">
        <v>106</v>
      </c>
      <c r="B68" s="1" t="s">
        <v>37</v>
      </c>
      <c r="C68" s="1"/>
      <c r="D68" s="1"/>
      <c r="E68" s="1"/>
      <c r="F68" s="1"/>
      <c r="G68" s="6">
        <v>0.2</v>
      </c>
      <c r="H68" s="1">
        <v>180</v>
      </c>
      <c r="I68" s="1" t="s">
        <v>35</v>
      </c>
      <c r="J68" s="1"/>
      <c r="K68" s="1">
        <f t="shared" si="58"/>
        <v>0</v>
      </c>
      <c r="L68" s="1"/>
      <c r="M68" s="1"/>
      <c r="N68" s="1"/>
      <c r="O68" s="1">
        <f t="shared" si="59"/>
        <v>0</v>
      </c>
      <c r="P68" s="33">
        <v>48</v>
      </c>
      <c r="Q68" s="33">
        <f>AD68*AG68</f>
        <v>48</v>
      </c>
      <c r="R68" s="5">
        <f t="shared" si="63"/>
        <v>48</v>
      </c>
      <c r="S68" s="5"/>
      <c r="T68" s="1"/>
      <c r="U68" s="1" t="e">
        <f t="shared" si="60"/>
        <v>#DIV/0!</v>
      </c>
      <c r="V68" s="1" t="e">
        <f t="shared" si="61"/>
        <v>#DIV/0!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30" t="s">
        <v>134</v>
      </c>
      <c r="AC68" s="1">
        <f t="shared" si="7"/>
        <v>9.6000000000000014</v>
      </c>
      <c r="AD68" s="6">
        <v>8</v>
      </c>
      <c r="AE68" s="10">
        <f t="shared" si="64"/>
        <v>6</v>
      </c>
      <c r="AF68" s="1">
        <f t="shared" si="65"/>
        <v>9.6000000000000014</v>
      </c>
      <c r="AG68" s="1">
        <f>VLOOKUP(A68,[2]Sheet!$A:$AH,33,0)</f>
        <v>6</v>
      </c>
      <c r="AH68" s="1">
        <f>VLOOKUP(A68,[2]Sheet!$A:$AH,34,0)</f>
        <v>72</v>
      </c>
      <c r="AI68" s="1">
        <f t="shared" si="66"/>
        <v>8.3333333333333329E-2</v>
      </c>
      <c r="AJ68" s="1"/>
      <c r="AK68" s="1" t="str">
        <f>VLOOKUP(A68,[3]Лист1!$A:$B,2,0)</f>
        <v>SU002225</v>
      </c>
      <c r="AL68" s="41"/>
      <c r="AM68" s="42"/>
      <c r="AN68" s="43"/>
      <c r="AO68" s="44"/>
      <c r="AP68" s="6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thickBot="1" x14ac:dyDescent="0.3">
      <c r="A69" s="1" t="s">
        <v>107</v>
      </c>
      <c r="B69" s="1" t="s">
        <v>34</v>
      </c>
      <c r="C69" s="1">
        <v>1579.9</v>
      </c>
      <c r="D69" s="1">
        <v>1139.5999999999999</v>
      </c>
      <c r="E69" s="1">
        <v>714.1</v>
      </c>
      <c r="F69" s="1">
        <v>1842.6</v>
      </c>
      <c r="G69" s="6">
        <v>1</v>
      </c>
      <c r="H69" s="1">
        <v>180</v>
      </c>
      <c r="I69" s="1" t="s">
        <v>35</v>
      </c>
      <c r="J69" s="1">
        <v>710.2</v>
      </c>
      <c r="K69" s="1">
        <f t="shared" si="58"/>
        <v>3.8999999999999773</v>
      </c>
      <c r="L69" s="1"/>
      <c r="M69" s="1"/>
      <c r="N69" s="1"/>
      <c r="O69" s="1">
        <f t="shared" si="59"/>
        <v>142.82</v>
      </c>
      <c r="P69" s="5">
        <v>156.88000000000011</v>
      </c>
      <c r="Q69" s="5">
        <v>0</v>
      </c>
      <c r="R69" s="5">
        <f t="shared" si="63"/>
        <v>0</v>
      </c>
      <c r="S69" s="5">
        <v>0</v>
      </c>
      <c r="T69" s="1" t="s">
        <v>135</v>
      </c>
      <c r="U69" s="1">
        <f t="shared" si="60"/>
        <v>12.901554404145077</v>
      </c>
      <c r="V69" s="1">
        <f t="shared" si="61"/>
        <v>12.901554404145077</v>
      </c>
      <c r="W69" s="1">
        <v>159.1</v>
      </c>
      <c r="X69" s="1">
        <v>192.32</v>
      </c>
      <c r="Y69" s="1">
        <v>79.179999999999993</v>
      </c>
      <c r="Z69" s="1">
        <v>170.18</v>
      </c>
      <c r="AA69" s="1">
        <v>199.78</v>
      </c>
      <c r="AB69" s="1" t="s">
        <v>136</v>
      </c>
      <c r="AC69" s="1">
        <f t="shared" si="7"/>
        <v>0</v>
      </c>
      <c r="AD69" s="6">
        <v>3.7</v>
      </c>
      <c r="AE69" s="10">
        <f t="shared" si="64"/>
        <v>0</v>
      </c>
      <c r="AF69" s="1">
        <f t="shared" si="65"/>
        <v>0</v>
      </c>
      <c r="AG69" s="1">
        <f>VLOOKUP(A69,[2]Sheet!$A:$AH,33,0)</f>
        <v>14</v>
      </c>
      <c r="AH69" s="1">
        <f>VLOOKUP(A69,[2]Sheet!$A:$AH,34,0)</f>
        <v>126</v>
      </c>
      <c r="AI69" s="1">
        <f t="shared" si="66"/>
        <v>0</v>
      </c>
      <c r="AJ69" s="1"/>
      <c r="AK69" s="1" t="str">
        <f>VLOOKUP(A69,[3]Лист1!$A:$B,2,0)</f>
        <v>SU003439</v>
      </c>
      <c r="AL69" s="46">
        <f>VLOOKUP(AK69,'[4]Бланк заказа'!$A:$AC,6,0)</f>
        <v>3.7</v>
      </c>
      <c r="AM69" s="47">
        <f>VLOOKUP(AK69,'[4]Бланк заказа'!$A:$AC,7,0)</f>
        <v>1</v>
      </c>
      <c r="AN69" s="48" t="str">
        <f>VLOOKUP(AK69,'[4]Бланк заказа'!$A:$AC,11,0)</f>
        <v>14</v>
      </c>
      <c r="AO69" s="49">
        <f>VLOOKUP(AK69,'[4]Бланк заказа'!$A:$AC,10,0)</f>
        <v>126</v>
      </c>
      <c r="AP69" s="6">
        <f t="shared" si="55"/>
        <v>0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thickBot="1" x14ac:dyDescent="0.3">
      <c r="A70" s="20" t="s">
        <v>108</v>
      </c>
      <c r="B70" s="20" t="s">
        <v>34</v>
      </c>
      <c r="C70" s="20">
        <v>21</v>
      </c>
      <c r="D70" s="20"/>
      <c r="E70" s="20">
        <v>3</v>
      </c>
      <c r="F70" s="20">
        <v>18</v>
      </c>
      <c r="G70" s="21">
        <v>0</v>
      </c>
      <c r="H70" s="20">
        <v>180</v>
      </c>
      <c r="I70" s="20" t="s">
        <v>53</v>
      </c>
      <c r="J70" s="20">
        <v>3.7</v>
      </c>
      <c r="K70" s="20">
        <f t="shared" si="58"/>
        <v>-0.70000000000000018</v>
      </c>
      <c r="L70" s="20"/>
      <c r="M70" s="20"/>
      <c r="N70" s="20"/>
      <c r="O70" s="20">
        <f t="shared" si="59"/>
        <v>0.6</v>
      </c>
      <c r="P70" s="22"/>
      <c r="Q70" s="22"/>
      <c r="R70" s="22"/>
      <c r="S70" s="22"/>
      <c r="T70" s="20"/>
      <c r="U70" s="20">
        <f t="shared" si="60"/>
        <v>30</v>
      </c>
      <c r="V70" s="20">
        <f t="shared" si="61"/>
        <v>30</v>
      </c>
      <c r="W70" s="20">
        <v>0</v>
      </c>
      <c r="X70" s="20">
        <v>1.2</v>
      </c>
      <c r="Y70" s="20">
        <v>0</v>
      </c>
      <c r="Z70" s="20">
        <v>0</v>
      </c>
      <c r="AA70" s="20">
        <v>0.6</v>
      </c>
      <c r="AB70" s="25" t="s">
        <v>130</v>
      </c>
      <c r="AC70" s="20">
        <f t="shared" si="7"/>
        <v>0</v>
      </c>
      <c r="AD70" s="21">
        <v>0</v>
      </c>
      <c r="AE70" s="23"/>
      <c r="AF70" s="20"/>
      <c r="AG70" s="20"/>
      <c r="AH70" s="2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thickBot="1" x14ac:dyDescent="0.3">
      <c r="A71" s="1" t="s">
        <v>109</v>
      </c>
      <c r="B71" s="1" t="s">
        <v>37</v>
      </c>
      <c r="C71" s="1">
        <v>507</v>
      </c>
      <c r="D71" s="1">
        <v>1176</v>
      </c>
      <c r="E71" s="1">
        <v>428</v>
      </c>
      <c r="F71" s="1">
        <v>1115</v>
      </c>
      <c r="G71" s="6">
        <v>0.25</v>
      </c>
      <c r="H71" s="1">
        <v>180</v>
      </c>
      <c r="I71" s="1" t="s">
        <v>35</v>
      </c>
      <c r="J71" s="1">
        <v>574</v>
      </c>
      <c r="K71" s="1">
        <f t="shared" si="58"/>
        <v>-146</v>
      </c>
      <c r="L71" s="1"/>
      <c r="M71" s="1"/>
      <c r="N71" s="1"/>
      <c r="O71" s="1">
        <f t="shared" si="59"/>
        <v>85.6</v>
      </c>
      <c r="P71" s="5">
        <v>254.59999999999991</v>
      </c>
      <c r="Q71" s="5">
        <v>0</v>
      </c>
      <c r="R71" s="5">
        <f>AD71*AE71</f>
        <v>0</v>
      </c>
      <c r="S71" s="5">
        <v>0</v>
      </c>
      <c r="T71" s="1" t="s">
        <v>135</v>
      </c>
      <c r="U71" s="1">
        <f t="shared" si="60"/>
        <v>13.02570093457944</v>
      </c>
      <c r="V71" s="1">
        <f t="shared" si="61"/>
        <v>13.02570093457944</v>
      </c>
      <c r="W71" s="1">
        <v>128.19999999999999</v>
      </c>
      <c r="X71" s="1">
        <v>24.6</v>
      </c>
      <c r="Y71" s="1">
        <v>81.2</v>
      </c>
      <c r="Z71" s="1">
        <v>64.2</v>
      </c>
      <c r="AA71" s="1">
        <v>71.2</v>
      </c>
      <c r="AB71" s="1" t="s">
        <v>138</v>
      </c>
      <c r="AC71" s="1">
        <f t="shared" ref="AC71:AC84" si="68">Q71*G71</f>
        <v>0</v>
      </c>
      <c r="AD71" s="6">
        <v>12</v>
      </c>
      <c r="AE71" s="10">
        <f>MROUND(Q71,AD71*AG71)/AD71</f>
        <v>0</v>
      </c>
      <c r="AF71" s="1">
        <f>AE71*AD71*G71</f>
        <v>0</v>
      </c>
      <c r="AG71" s="1">
        <f>VLOOKUP(A71,[2]Sheet!$A:$AH,33,0)</f>
        <v>14</v>
      </c>
      <c r="AH71" s="1">
        <f>VLOOKUP(A71,[2]Sheet!$A:$AH,34,0)</f>
        <v>70</v>
      </c>
      <c r="AI71" s="1">
        <f>AE71/AH71</f>
        <v>0</v>
      </c>
      <c r="AJ71" s="1"/>
      <c r="AK71" s="1" t="str">
        <f>VLOOKUP(A71,[3]Лист1!$A:$B,2,0)</f>
        <v>SU002565</v>
      </c>
      <c r="AL71" s="52">
        <f>VLOOKUP(AK71,'[4]Бланк заказа'!$A:$AC,6,0)</f>
        <v>0.25</v>
      </c>
      <c r="AM71" s="53">
        <f>VLOOKUP(AK71,'[4]Бланк заказа'!$A:$AC,7,0)</f>
        <v>12</v>
      </c>
      <c r="AN71" s="54" t="str">
        <f>VLOOKUP(AK71,'[4]Бланк заказа'!$A:$AC,11,0)</f>
        <v>14</v>
      </c>
      <c r="AO71" s="55">
        <f>VLOOKUP(AK71,'[4]Бланк заказа'!$A:$AC,10,0)</f>
        <v>70</v>
      </c>
      <c r="AP71" s="6">
        <f t="shared" si="55"/>
        <v>0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thickBot="1" x14ac:dyDescent="0.3">
      <c r="A72" s="24" t="s">
        <v>110</v>
      </c>
      <c r="B72" s="20" t="s">
        <v>37</v>
      </c>
      <c r="C72" s="20"/>
      <c r="D72" s="20">
        <v>2</v>
      </c>
      <c r="E72" s="20">
        <v>2</v>
      </c>
      <c r="F72" s="20"/>
      <c r="G72" s="21">
        <v>0</v>
      </c>
      <c r="H72" s="20">
        <v>180</v>
      </c>
      <c r="I72" s="20" t="s">
        <v>53</v>
      </c>
      <c r="J72" s="20">
        <v>2</v>
      </c>
      <c r="K72" s="20">
        <f t="shared" si="58"/>
        <v>0</v>
      </c>
      <c r="L72" s="20"/>
      <c r="M72" s="20"/>
      <c r="N72" s="20"/>
      <c r="O72" s="20">
        <f t="shared" si="59"/>
        <v>0.4</v>
      </c>
      <c r="P72" s="22"/>
      <c r="Q72" s="22"/>
      <c r="R72" s="22"/>
      <c r="S72" s="22"/>
      <c r="T72" s="20"/>
      <c r="U72" s="20">
        <f t="shared" si="60"/>
        <v>0</v>
      </c>
      <c r="V72" s="20">
        <f t="shared" si="61"/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/>
      <c r="AC72" s="20">
        <f t="shared" si="68"/>
        <v>0</v>
      </c>
      <c r="AD72" s="21">
        <v>0</v>
      </c>
      <c r="AE72" s="23"/>
      <c r="AF72" s="20"/>
      <c r="AG72" s="20"/>
      <c r="AH72" s="2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37</v>
      </c>
      <c r="C73" s="1">
        <v>123</v>
      </c>
      <c r="D73" s="1">
        <v>841</v>
      </c>
      <c r="E73" s="1">
        <v>77</v>
      </c>
      <c r="F73" s="1">
        <v>819</v>
      </c>
      <c r="G73" s="6">
        <v>0.3</v>
      </c>
      <c r="H73" s="1">
        <v>180</v>
      </c>
      <c r="I73" s="1" t="s">
        <v>35</v>
      </c>
      <c r="J73" s="1">
        <v>171</v>
      </c>
      <c r="K73" s="1">
        <f t="shared" si="58"/>
        <v>-94</v>
      </c>
      <c r="L73" s="1"/>
      <c r="M73" s="1"/>
      <c r="N73" s="1"/>
      <c r="O73" s="1">
        <f t="shared" si="59"/>
        <v>15.4</v>
      </c>
      <c r="P73" s="5"/>
      <c r="Q73" s="5"/>
      <c r="R73" s="5">
        <f t="shared" ref="R73:R75" si="69">AD73*AE73</f>
        <v>0</v>
      </c>
      <c r="S73" s="5"/>
      <c r="T73" s="1"/>
      <c r="U73" s="1">
        <f t="shared" si="60"/>
        <v>53.18181818181818</v>
      </c>
      <c r="V73" s="1">
        <f t="shared" si="61"/>
        <v>53.18181818181818</v>
      </c>
      <c r="W73" s="1">
        <v>55.8</v>
      </c>
      <c r="X73" s="1">
        <v>13.8</v>
      </c>
      <c r="Y73" s="1">
        <v>29.4</v>
      </c>
      <c r="Z73" s="1">
        <v>39.4</v>
      </c>
      <c r="AA73" s="1">
        <v>46.4</v>
      </c>
      <c r="AB73" s="1" t="s">
        <v>61</v>
      </c>
      <c r="AC73" s="1">
        <f t="shared" si="68"/>
        <v>0</v>
      </c>
      <c r="AD73" s="6">
        <v>12</v>
      </c>
      <c r="AE73" s="10">
        <f t="shared" ref="AE73:AE75" si="70">MROUND(Q73,AD73*AG73)/AD73</f>
        <v>0</v>
      </c>
      <c r="AF73" s="1">
        <f t="shared" ref="AF73:AF75" si="71">AE73*AD73*G73</f>
        <v>0</v>
      </c>
      <c r="AG73" s="1">
        <f>VLOOKUP(A73,[2]Sheet!$A:$AH,33,0)</f>
        <v>14</v>
      </c>
      <c r="AH73" s="1">
        <f>VLOOKUP(A73,[2]Sheet!$A:$AH,34,0)</f>
        <v>70</v>
      </c>
      <c r="AI73" s="1">
        <f t="shared" ref="AI73:AI75" si="72">AE73/AH73</f>
        <v>0</v>
      </c>
      <c r="AJ73" s="1"/>
      <c r="AK73" s="1" t="str">
        <f>VLOOKUP(A73,[3]Лист1!$A:$B,2,0)</f>
        <v>SU002563</v>
      </c>
      <c r="AL73" s="37">
        <f>VLOOKUP(AK73,'[4]Бланк заказа'!$A:$AC,6,0)</f>
        <v>0.3</v>
      </c>
      <c r="AM73" s="38">
        <f>VLOOKUP(AK73,'[4]Бланк заказа'!$A:$AC,7,0)</f>
        <v>12</v>
      </c>
      <c r="AN73" s="39" t="str">
        <f>VLOOKUP(AK73,'[4]Бланк заказа'!$A:$AC,11,0)</f>
        <v>14</v>
      </c>
      <c r="AO73" s="40">
        <f>VLOOKUP(AK73,'[4]Бланк заказа'!$A:$AC,10,0)</f>
        <v>70</v>
      </c>
      <c r="AP73" s="6">
        <f t="shared" si="55"/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34</v>
      </c>
      <c r="C74" s="1">
        <v>32.4</v>
      </c>
      <c r="D74" s="1">
        <v>2</v>
      </c>
      <c r="E74" s="1">
        <v>12.8</v>
      </c>
      <c r="F74" s="1"/>
      <c r="G74" s="6">
        <v>1</v>
      </c>
      <c r="H74" s="1">
        <v>180</v>
      </c>
      <c r="I74" s="1" t="s">
        <v>35</v>
      </c>
      <c r="J74" s="1">
        <v>20</v>
      </c>
      <c r="K74" s="1">
        <f t="shared" si="58"/>
        <v>-7.1999999999999993</v>
      </c>
      <c r="L74" s="1"/>
      <c r="M74" s="1"/>
      <c r="N74" s="1"/>
      <c r="O74" s="1">
        <f t="shared" si="59"/>
        <v>2.56</v>
      </c>
      <c r="P74" s="5">
        <v>35.840000000000003</v>
      </c>
      <c r="Q74" s="5">
        <f t="shared" ref="Q74" si="73">14*O74-F74</f>
        <v>35.840000000000003</v>
      </c>
      <c r="R74" s="5">
        <f t="shared" si="69"/>
        <v>32.4</v>
      </c>
      <c r="S74" s="5"/>
      <c r="T74" s="1"/>
      <c r="U74" s="1">
        <f t="shared" si="60"/>
        <v>12.65625</v>
      </c>
      <c r="V74" s="1">
        <f t="shared" si="61"/>
        <v>0</v>
      </c>
      <c r="W74" s="1">
        <v>4.32</v>
      </c>
      <c r="X74" s="1">
        <v>0.36</v>
      </c>
      <c r="Y74" s="1">
        <v>8.64</v>
      </c>
      <c r="Z74" s="1">
        <v>7.2</v>
      </c>
      <c r="AA74" s="1">
        <v>4.32</v>
      </c>
      <c r="AB74" s="1" t="s">
        <v>42</v>
      </c>
      <c r="AC74" s="1">
        <f t="shared" si="68"/>
        <v>35.840000000000003</v>
      </c>
      <c r="AD74" s="6">
        <v>1.8</v>
      </c>
      <c r="AE74" s="10">
        <f t="shared" si="70"/>
        <v>18</v>
      </c>
      <c r="AF74" s="1">
        <f t="shared" si="71"/>
        <v>32.4</v>
      </c>
      <c r="AG74" s="1">
        <f>VLOOKUP(A74,[2]Sheet!$A:$AH,33,0)</f>
        <v>18</v>
      </c>
      <c r="AH74" s="1">
        <f>VLOOKUP(A74,[2]Sheet!$A:$AH,34,0)</f>
        <v>234</v>
      </c>
      <c r="AI74" s="1">
        <f t="shared" si="72"/>
        <v>7.6923076923076927E-2</v>
      </c>
      <c r="AJ74" s="1"/>
      <c r="AK74" s="1" t="str">
        <f>VLOOKUP(A74,[3]Лист1!$A:$B,2,0)</f>
        <v>SU003024</v>
      </c>
      <c r="AL74" s="41">
        <f>VLOOKUP(AK74,'[4]Бланк заказа'!$A:$AC,6,0)</f>
        <v>1.8</v>
      </c>
      <c r="AM74" s="42">
        <f>VLOOKUP(AK74,'[4]Бланк заказа'!$A:$AC,7,0)</f>
        <v>1</v>
      </c>
      <c r="AN74" s="43" t="str">
        <f>VLOOKUP(AK74,'[4]Бланк заказа'!$A:$AC,11,0)</f>
        <v>18</v>
      </c>
      <c r="AO74" s="44">
        <f>VLOOKUP(AK74,'[4]Бланк заказа'!$A:$AC,10,0)</f>
        <v>234</v>
      </c>
      <c r="AP74" s="6">
        <f t="shared" si="55"/>
        <v>0</v>
      </c>
      <c r="AQ74" s="1"/>
      <c r="AR74" s="1">
        <f>AD74-AM74</f>
        <v>0.8</v>
      </c>
      <c r="AS74" s="1"/>
      <c r="AT74" s="1"/>
      <c r="AU74" s="1"/>
      <c r="AV74" s="1"/>
      <c r="AW74" s="1"/>
      <c r="AX74" s="1"/>
      <c r="AY74" s="1"/>
      <c r="AZ74" s="1"/>
    </row>
    <row r="75" spans="1:52" ht="15.75" thickBot="1" x14ac:dyDescent="0.3">
      <c r="A75" s="1" t="s">
        <v>113</v>
      </c>
      <c r="B75" s="1" t="s">
        <v>37</v>
      </c>
      <c r="C75" s="1">
        <v>213</v>
      </c>
      <c r="D75" s="1">
        <v>841</v>
      </c>
      <c r="E75" s="1">
        <v>183</v>
      </c>
      <c r="F75" s="1">
        <v>825</v>
      </c>
      <c r="G75" s="6">
        <v>0.3</v>
      </c>
      <c r="H75" s="1">
        <v>180</v>
      </c>
      <c r="I75" s="1" t="s">
        <v>35</v>
      </c>
      <c r="J75" s="1">
        <v>285</v>
      </c>
      <c r="K75" s="1">
        <f t="shared" si="58"/>
        <v>-102</v>
      </c>
      <c r="L75" s="1"/>
      <c r="M75" s="1"/>
      <c r="N75" s="1"/>
      <c r="O75" s="1">
        <f t="shared" si="59"/>
        <v>36.6</v>
      </c>
      <c r="P75" s="5"/>
      <c r="Q75" s="5"/>
      <c r="R75" s="5">
        <f t="shared" si="69"/>
        <v>0</v>
      </c>
      <c r="S75" s="5"/>
      <c r="T75" s="1"/>
      <c r="U75" s="1">
        <f t="shared" si="60"/>
        <v>22.540983606557376</v>
      </c>
      <c r="V75" s="1">
        <f t="shared" si="61"/>
        <v>22.540983606557376</v>
      </c>
      <c r="W75" s="1">
        <v>67.400000000000006</v>
      </c>
      <c r="X75" s="1">
        <v>18.8</v>
      </c>
      <c r="Y75" s="1">
        <v>43</v>
      </c>
      <c r="Z75" s="1">
        <v>51</v>
      </c>
      <c r="AA75" s="1">
        <v>46</v>
      </c>
      <c r="AB75" s="1" t="s">
        <v>61</v>
      </c>
      <c r="AC75" s="1">
        <f t="shared" si="68"/>
        <v>0</v>
      </c>
      <c r="AD75" s="6">
        <v>12</v>
      </c>
      <c r="AE75" s="10">
        <f t="shared" si="70"/>
        <v>0</v>
      </c>
      <c r="AF75" s="1">
        <f t="shared" si="71"/>
        <v>0</v>
      </c>
      <c r="AG75" s="1">
        <f>VLOOKUP(A75,[2]Sheet!$A:$AH,33,0)</f>
        <v>14</v>
      </c>
      <c r="AH75" s="1">
        <f>VLOOKUP(A75,[2]Sheet!$A:$AH,34,0)</f>
        <v>70</v>
      </c>
      <c r="AI75" s="1">
        <f t="shared" si="72"/>
        <v>0</v>
      </c>
      <c r="AJ75" s="1"/>
      <c r="AK75" s="1" t="str">
        <f>VLOOKUP(A75,[3]Лист1!$A:$B,2,0)</f>
        <v>SU002564</v>
      </c>
      <c r="AL75" s="46">
        <f>VLOOKUP(AK75,'[4]Бланк заказа'!$A:$AC,6,0)</f>
        <v>0.3</v>
      </c>
      <c r="AM75" s="47">
        <f>VLOOKUP(AK75,'[4]Бланк заказа'!$A:$AC,7,0)</f>
        <v>12</v>
      </c>
      <c r="AN75" s="48" t="str">
        <f>VLOOKUP(AK75,'[4]Бланк заказа'!$A:$AC,11,0)</f>
        <v>14</v>
      </c>
      <c r="AO75" s="49">
        <f>VLOOKUP(AK75,'[4]Бланк заказа'!$A:$AC,10,0)</f>
        <v>70</v>
      </c>
      <c r="AP75" s="6">
        <f t="shared" si="55"/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thickBot="1" x14ac:dyDescent="0.3">
      <c r="A76" s="20" t="s">
        <v>114</v>
      </c>
      <c r="B76" s="20" t="s">
        <v>37</v>
      </c>
      <c r="C76" s="20">
        <v>122</v>
      </c>
      <c r="D76" s="20"/>
      <c r="E76" s="20">
        <v>66</v>
      </c>
      <c r="F76" s="20">
        <v>12</v>
      </c>
      <c r="G76" s="21">
        <v>0</v>
      </c>
      <c r="H76" s="20">
        <v>365</v>
      </c>
      <c r="I76" s="20" t="s">
        <v>53</v>
      </c>
      <c r="J76" s="20">
        <v>67</v>
      </c>
      <c r="K76" s="20">
        <f t="shared" si="58"/>
        <v>-1</v>
      </c>
      <c r="L76" s="20"/>
      <c r="M76" s="20"/>
      <c r="N76" s="20"/>
      <c r="O76" s="20">
        <f t="shared" si="59"/>
        <v>13.2</v>
      </c>
      <c r="P76" s="22"/>
      <c r="Q76" s="22"/>
      <c r="R76" s="22"/>
      <c r="S76" s="22"/>
      <c r="T76" s="20"/>
      <c r="U76" s="20">
        <f t="shared" si="60"/>
        <v>0.90909090909090917</v>
      </c>
      <c r="V76" s="20">
        <f t="shared" si="61"/>
        <v>0.90909090909090917</v>
      </c>
      <c r="W76" s="20">
        <v>20.2</v>
      </c>
      <c r="X76" s="20">
        <v>2.6</v>
      </c>
      <c r="Y76" s="20">
        <v>15.8</v>
      </c>
      <c r="Z76" s="20">
        <v>17</v>
      </c>
      <c r="AA76" s="20">
        <v>17</v>
      </c>
      <c r="AB76" s="20" t="s">
        <v>78</v>
      </c>
      <c r="AC76" s="20">
        <f t="shared" si="68"/>
        <v>0</v>
      </c>
      <c r="AD76" s="21">
        <v>0</v>
      </c>
      <c r="AE76" s="23"/>
      <c r="AF76" s="20"/>
      <c r="AG76" s="20"/>
      <c r="AH76" s="20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37</v>
      </c>
      <c r="C77" s="1">
        <v>197</v>
      </c>
      <c r="D77" s="1">
        <v>2</v>
      </c>
      <c r="E77" s="1">
        <v>192</v>
      </c>
      <c r="F77" s="1"/>
      <c r="G77" s="6">
        <v>0.3</v>
      </c>
      <c r="H77" s="1">
        <v>180</v>
      </c>
      <c r="I77" s="1" t="s">
        <v>35</v>
      </c>
      <c r="J77" s="1">
        <v>196</v>
      </c>
      <c r="K77" s="1">
        <f t="shared" si="58"/>
        <v>-4</v>
      </c>
      <c r="L77" s="1"/>
      <c r="M77" s="1"/>
      <c r="N77" s="1"/>
      <c r="O77" s="1">
        <f t="shared" si="59"/>
        <v>38.4</v>
      </c>
      <c r="P77" s="5">
        <v>537.6</v>
      </c>
      <c r="Q77" s="5">
        <f t="shared" ref="Q77" si="74">14*O77-F77</f>
        <v>537.6</v>
      </c>
      <c r="R77" s="5">
        <f t="shared" ref="R77:R82" si="75">AD77*AE77</f>
        <v>588</v>
      </c>
      <c r="S77" s="5"/>
      <c r="T77" s="1"/>
      <c r="U77" s="1">
        <f t="shared" si="60"/>
        <v>15.3125</v>
      </c>
      <c r="V77" s="1">
        <f t="shared" si="61"/>
        <v>0</v>
      </c>
      <c r="W77" s="1">
        <v>15.8</v>
      </c>
      <c r="X77" s="1">
        <v>26.6</v>
      </c>
      <c r="Y77" s="1">
        <v>9.4</v>
      </c>
      <c r="Z77" s="1">
        <v>13.8</v>
      </c>
      <c r="AA77" s="1">
        <v>15.2</v>
      </c>
      <c r="AB77" s="1" t="s">
        <v>61</v>
      </c>
      <c r="AC77" s="1">
        <f t="shared" si="68"/>
        <v>161.28</v>
      </c>
      <c r="AD77" s="6">
        <v>14</v>
      </c>
      <c r="AE77" s="10">
        <f t="shared" ref="AE77:AE82" si="76">MROUND(Q77,AD77*AG77)/AD77</f>
        <v>42</v>
      </c>
      <c r="AF77" s="1">
        <f t="shared" ref="AF77:AF82" si="77">AE77*AD77*G77</f>
        <v>176.4</v>
      </c>
      <c r="AG77" s="1">
        <f>VLOOKUP(A77,[2]Sheet!$A:$AH,33,0)</f>
        <v>14</v>
      </c>
      <c r="AH77" s="1">
        <f>VLOOKUP(A77,[2]Sheet!$A:$AH,34,0)</f>
        <v>70</v>
      </c>
      <c r="AI77" s="1">
        <f t="shared" ref="AI77:AI82" si="78">AE77/AH77</f>
        <v>0.6</v>
      </c>
      <c r="AJ77" s="1"/>
      <c r="AK77" s="1" t="str">
        <f>VLOOKUP(A77,[3]Лист1!$A:$B,2,0)</f>
        <v>SU002293</v>
      </c>
      <c r="AL77" s="37">
        <f>VLOOKUP(AK77,'[4]Бланк заказа'!$A:$AC,6,0)</f>
        <v>0.3</v>
      </c>
      <c r="AM77" s="38">
        <f>VLOOKUP(AK77,'[4]Бланк заказа'!$A:$AC,7,0)</f>
        <v>14</v>
      </c>
      <c r="AN77" s="39" t="str">
        <f>VLOOKUP(AK77,'[4]Бланк заказа'!$A:$AC,11,0)</f>
        <v>14</v>
      </c>
      <c r="AO77" s="40">
        <f>VLOOKUP(AK77,'[4]Бланк заказа'!$A:$AC,10,0)</f>
        <v>70</v>
      </c>
      <c r="AP77" s="6">
        <f t="shared" si="55"/>
        <v>0</v>
      </c>
      <c r="AQ77" s="1"/>
      <c r="AR77" s="1">
        <f>AD77-AM77</f>
        <v>0</v>
      </c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37</v>
      </c>
      <c r="C78" s="1">
        <v>108</v>
      </c>
      <c r="D78" s="1">
        <v>340</v>
      </c>
      <c r="E78" s="1">
        <v>107</v>
      </c>
      <c r="F78" s="1">
        <v>320</v>
      </c>
      <c r="G78" s="6">
        <v>0.48</v>
      </c>
      <c r="H78" s="1">
        <v>180</v>
      </c>
      <c r="I78" s="1" t="s">
        <v>35</v>
      </c>
      <c r="J78" s="1">
        <v>104</v>
      </c>
      <c r="K78" s="1">
        <f t="shared" si="58"/>
        <v>3</v>
      </c>
      <c r="L78" s="1"/>
      <c r="M78" s="1"/>
      <c r="N78" s="1"/>
      <c r="O78" s="1">
        <f t="shared" si="59"/>
        <v>21.4</v>
      </c>
      <c r="P78" s="5"/>
      <c r="Q78" s="5"/>
      <c r="R78" s="5">
        <f t="shared" si="75"/>
        <v>0</v>
      </c>
      <c r="S78" s="5"/>
      <c r="T78" s="1"/>
      <c r="U78" s="1">
        <f t="shared" si="60"/>
        <v>14.953271028037385</v>
      </c>
      <c r="V78" s="1">
        <f t="shared" si="61"/>
        <v>14.953271028037385</v>
      </c>
      <c r="W78" s="1">
        <v>27.4</v>
      </c>
      <c r="X78" s="1">
        <v>15</v>
      </c>
      <c r="Y78" s="1">
        <v>19.399999999999999</v>
      </c>
      <c r="Z78" s="1">
        <v>9</v>
      </c>
      <c r="AA78" s="1">
        <v>10.4</v>
      </c>
      <c r="AB78" s="1" t="s">
        <v>61</v>
      </c>
      <c r="AC78" s="1">
        <f t="shared" si="68"/>
        <v>0</v>
      </c>
      <c r="AD78" s="6">
        <v>8</v>
      </c>
      <c r="AE78" s="10">
        <f t="shared" si="76"/>
        <v>0</v>
      </c>
      <c r="AF78" s="1">
        <f t="shared" si="77"/>
        <v>0</v>
      </c>
      <c r="AG78" s="1">
        <f>VLOOKUP(A78,[2]Sheet!$A:$AH,33,0)</f>
        <v>14</v>
      </c>
      <c r="AH78" s="1">
        <f>VLOOKUP(A78,[2]Sheet!$A:$AH,34,0)</f>
        <v>70</v>
      </c>
      <c r="AI78" s="1">
        <f t="shared" si="78"/>
        <v>0</v>
      </c>
      <c r="AJ78" s="1"/>
      <c r="AK78" s="1" t="str">
        <f>VLOOKUP(A78,[3]Лист1!$A:$B,2,0)</f>
        <v>SU002571</v>
      </c>
      <c r="AL78" s="41">
        <f>VLOOKUP(AK78,'[4]Бланк заказа'!$A:$AC,6,0)</f>
        <v>0.48</v>
      </c>
      <c r="AM78" s="42">
        <f>VLOOKUP(AK78,'[4]Бланк заказа'!$A:$AC,7,0)</f>
        <v>8</v>
      </c>
      <c r="AN78" s="43" t="str">
        <f>VLOOKUP(AK78,'[4]Бланк заказа'!$A:$AC,11,0)</f>
        <v>14</v>
      </c>
      <c r="AO78" s="44">
        <f>VLOOKUP(AK78,'[4]Бланк заказа'!$A:$AC,10,0)</f>
        <v>70</v>
      </c>
      <c r="AP78" s="6">
        <f t="shared" si="55"/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37</v>
      </c>
      <c r="C79" s="1">
        <v>2561</v>
      </c>
      <c r="D79" s="1">
        <v>2186</v>
      </c>
      <c r="E79" s="1">
        <v>1330</v>
      </c>
      <c r="F79" s="1">
        <v>2834</v>
      </c>
      <c r="G79" s="6">
        <v>0.25</v>
      </c>
      <c r="H79" s="1">
        <v>180</v>
      </c>
      <c r="I79" s="1" t="s">
        <v>35</v>
      </c>
      <c r="J79" s="1">
        <v>1330</v>
      </c>
      <c r="K79" s="1">
        <f t="shared" si="58"/>
        <v>0</v>
      </c>
      <c r="L79" s="1"/>
      <c r="M79" s="1"/>
      <c r="N79" s="1"/>
      <c r="O79" s="1">
        <f t="shared" si="59"/>
        <v>266</v>
      </c>
      <c r="P79" s="5">
        <v>890</v>
      </c>
      <c r="Q79" s="5">
        <f t="shared" ref="Q79:Q80" si="79">S79</f>
        <v>500</v>
      </c>
      <c r="R79" s="5">
        <f t="shared" si="75"/>
        <v>504</v>
      </c>
      <c r="S79" s="5">
        <v>500</v>
      </c>
      <c r="T79" s="1" t="s">
        <v>135</v>
      </c>
      <c r="U79" s="1">
        <f t="shared" si="60"/>
        <v>12.548872180451127</v>
      </c>
      <c r="V79" s="1">
        <f t="shared" si="61"/>
        <v>10.654135338345865</v>
      </c>
      <c r="W79" s="1">
        <v>321.2</v>
      </c>
      <c r="X79" s="1">
        <v>188.6</v>
      </c>
      <c r="Y79" s="1">
        <v>327.2</v>
      </c>
      <c r="Z79" s="1">
        <v>184.2</v>
      </c>
      <c r="AA79" s="1">
        <v>285.2</v>
      </c>
      <c r="AB79" s="1" t="s">
        <v>61</v>
      </c>
      <c r="AC79" s="1">
        <f t="shared" si="68"/>
        <v>125</v>
      </c>
      <c r="AD79" s="6">
        <v>12</v>
      </c>
      <c r="AE79" s="10">
        <f t="shared" si="76"/>
        <v>42</v>
      </c>
      <c r="AF79" s="1">
        <f t="shared" si="77"/>
        <v>126</v>
      </c>
      <c r="AG79" s="1">
        <f>VLOOKUP(A79,[2]Sheet!$A:$AH,33,0)</f>
        <v>14</v>
      </c>
      <c r="AH79" s="1">
        <f>VLOOKUP(A79,[2]Sheet!$A:$AH,34,0)</f>
        <v>70</v>
      </c>
      <c r="AI79" s="1">
        <f t="shared" si="78"/>
        <v>0.6</v>
      </c>
      <c r="AJ79" s="1"/>
      <c r="AK79" s="1" t="str">
        <f>VLOOKUP(A79,[3]Лист1!$A:$B,2,0)</f>
        <v>SU003580</v>
      </c>
      <c r="AL79" s="41">
        <f>VLOOKUP(AK79,'[4]Бланк заказа'!$A:$AC,6,0)</f>
        <v>0.25</v>
      </c>
      <c r="AM79" s="42">
        <f>VLOOKUP(AK79,'[4]Бланк заказа'!$A:$AC,7,0)</f>
        <v>12</v>
      </c>
      <c r="AN79" s="43" t="str">
        <f>VLOOKUP(AK79,'[4]Бланк заказа'!$A:$AC,11,0)</f>
        <v>14</v>
      </c>
      <c r="AO79" s="44">
        <f>VLOOKUP(AK79,'[4]Бланк заказа'!$A:$AC,10,0)</f>
        <v>70</v>
      </c>
      <c r="AP79" s="6">
        <f t="shared" si="55"/>
        <v>0</v>
      </c>
      <c r="AQ79" s="1"/>
      <c r="AR79" s="1">
        <f t="shared" ref="AR79:AR80" si="80">AD79-AM79</f>
        <v>0</v>
      </c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37</v>
      </c>
      <c r="C80" s="1">
        <v>2204</v>
      </c>
      <c r="D80" s="1">
        <v>2352</v>
      </c>
      <c r="E80" s="1">
        <v>1366</v>
      </c>
      <c r="F80" s="1">
        <v>2611</v>
      </c>
      <c r="G80" s="6">
        <v>0.25</v>
      </c>
      <c r="H80" s="1">
        <v>180</v>
      </c>
      <c r="I80" s="1" t="s">
        <v>35</v>
      </c>
      <c r="J80" s="1">
        <v>1360</v>
      </c>
      <c r="K80" s="1">
        <f t="shared" si="58"/>
        <v>6</v>
      </c>
      <c r="L80" s="1"/>
      <c r="M80" s="1"/>
      <c r="N80" s="1"/>
      <c r="O80" s="1">
        <f t="shared" si="59"/>
        <v>273.2</v>
      </c>
      <c r="P80" s="5">
        <v>1213.7999999999997</v>
      </c>
      <c r="Q80" s="5">
        <f t="shared" si="79"/>
        <v>500</v>
      </c>
      <c r="R80" s="5">
        <f t="shared" si="75"/>
        <v>504</v>
      </c>
      <c r="S80" s="5">
        <v>500</v>
      </c>
      <c r="T80" s="1" t="s">
        <v>135</v>
      </c>
      <c r="U80" s="1">
        <f t="shared" si="60"/>
        <v>11.40190336749634</v>
      </c>
      <c r="V80" s="1">
        <f t="shared" si="61"/>
        <v>9.5571010248901906</v>
      </c>
      <c r="W80" s="1">
        <v>313.8</v>
      </c>
      <c r="X80" s="1">
        <v>175.2</v>
      </c>
      <c r="Y80" s="1">
        <v>291.39999999999998</v>
      </c>
      <c r="Z80" s="1">
        <v>312.8</v>
      </c>
      <c r="AA80" s="1">
        <v>275</v>
      </c>
      <c r="AB80" s="1" t="s">
        <v>61</v>
      </c>
      <c r="AC80" s="1">
        <f t="shared" si="68"/>
        <v>125</v>
      </c>
      <c r="AD80" s="6">
        <v>12</v>
      </c>
      <c r="AE80" s="10">
        <f t="shared" si="76"/>
        <v>42</v>
      </c>
      <c r="AF80" s="1">
        <f t="shared" si="77"/>
        <v>126</v>
      </c>
      <c r="AG80" s="1">
        <f>VLOOKUP(A80,[2]Sheet!$A:$AH,33,0)</f>
        <v>14</v>
      </c>
      <c r="AH80" s="1">
        <f>VLOOKUP(A80,[2]Sheet!$A:$AH,34,0)</f>
        <v>70</v>
      </c>
      <c r="AI80" s="1">
        <f t="shared" si="78"/>
        <v>0.6</v>
      </c>
      <c r="AJ80" s="1"/>
      <c r="AK80" s="1" t="str">
        <f>VLOOKUP(A80,[3]Лист1!$A:$B,2,0)</f>
        <v>SU003578</v>
      </c>
      <c r="AL80" s="41">
        <f>VLOOKUP(AK80,'[4]Бланк заказа'!$A:$AC,6,0)</f>
        <v>0.25</v>
      </c>
      <c r="AM80" s="42">
        <f>VLOOKUP(AK80,'[4]Бланк заказа'!$A:$AC,7,0)</f>
        <v>12</v>
      </c>
      <c r="AN80" s="43" t="str">
        <f>VLOOKUP(AK80,'[4]Бланк заказа'!$A:$AC,11,0)</f>
        <v>14</v>
      </c>
      <c r="AO80" s="44">
        <f>VLOOKUP(AK80,'[4]Бланк заказа'!$A:$AC,10,0)</f>
        <v>70</v>
      </c>
      <c r="AP80" s="6">
        <f t="shared" si="55"/>
        <v>0</v>
      </c>
      <c r="AQ80" s="1"/>
      <c r="AR80" s="1">
        <f t="shared" si="80"/>
        <v>0</v>
      </c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34</v>
      </c>
      <c r="C81" s="1">
        <v>116.1</v>
      </c>
      <c r="D81" s="1">
        <v>529.20000000000005</v>
      </c>
      <c r="E81" s="1">
        <v>91.8</v>
      </c>
      <c r="F81" s="1">
        <v>523.79999999999995</v>
      </c>
      <c r="G81" s="6">
        <v>1</v>
      </c>
      <c r="H81" s="1">
        <v>180</v>
      </c>
      <c r="I81" s="1" t="s">
        <v>35</v>
      </c>
      <c r="J81" s="1">
        <v>110.7</v>
      </c>
      <c r="K81" s="1">
        <f t="shared" si="58"/>
        <v>-18.900000000000006</v>
      </c>
      <c r="L81" s="1"/>
      <c r="M81" s="1"/>
      <c r="N81" s="1"/>
      <c r="O81" s="1">
        <f t="shared" si="59"/>
        <v>18.36</v>
      </c>
      <c r="P81" s="5"/>
      <c r="Q81" s="5"/>
      <c r="R81" s="5">
        <f t="shared" si="75"/>
        <v>0</v>
      </c>
      <c r="S81" s="5"/>
      <c r="T81" s="1"/>
      <c r="U81" s="1">
        <f t="shared" si="60"/>
        <v>28.52941176470588</v>
      </c>
      <c r="V81" s="1">
        <f t="shared" si="61"/>
        <v>28.52941176470588</v>
      </c>
      <c r="W81" s="1">
        <v>43.739999999999988</v>
      </c>
      <c r="X81" s="1">
        <v>9.18</v>
      </c>
      <c r="Y81" s="1">
        <v>45.36</v>
      </c>
      <c r="Z81" s="1">
        <v>28.62</v>
      </c>
      <c r="AA81" s="1">
        <v>37.799999999999997</v>
      </c>
      <c r="AB81" s="1"/>
      <c r="AC81" s="1">
        <f t="shared" si="68"/>
        <v>0</v>
      </c>
      <c r="AD81" s="6">
        <v>2.7</v>
      </c>
      <c r="AE81" s="10">
        <f t="shared" si="76"/>
        <v>0</v>
      </c>
      <c r="AF81" s="1">
        <f t="shared" si="77"/>
        <v>0</v>
      </c>
      <c r="AG81" s="1">
        <f>VLOOKUP(A81,[2]Sheet!$A:$AH,33,0)</f>
        <v>14</v>
      </c>
      <c r="AH81" s="1">
        <f>VLOOKUP(A81,[2]Sheet!$A:$AH,34,0)</f>
        <v>126</v>
      </c>
      <c r="AI81" s="1">
        <f t="shared" si="78"/>
        <v>0</v>
      </c>
      <c r="AJ81" s="1"/>
      <c r="AK81" s="1" t="str">
        <f>VLOOKUP(A81,[3]Лист1!$A:$B,2,0)</f>
        <v>SU003012</v>
      </c>
      <c r="AL81" s="41">
        <f>VLOOKUP(AK81,'[4]Бланк заказа'!$A:$AC,6,0)</f>
        <v>2.7</v>
      </c>
      <c r="AM81" s="42">
        <f>VLOOKUP(AK81,'[4]Бланк заказа'!$A:$AC,7,0)</f>
        <v>1</v>
      </c>
      <c r="AN81" s="43" t="str">
        <f>VLOOKUP(AK81,'[4]Бланк заказа'!$A:$AC,11,0)</f>
        <v>14</v>
      </c>
      <c r="AO81" s="44">
        <f>VLOOKUP(AK81,'[4]Бланк заказа'!$A:$AC,10,0)</f>
        <v>126</v>
      </c>
      <c r="AP81" s="6">
        <f t="shared" si="55"/>
        <v>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thickBot="1" x14ac:dyDescent="0.3">
      <c r="A82" s="1" t="s">
        <v>120</v>
      </c>
      <c r="B82" s="1" t="s">
        <v>34</v>
      </c>
      <c r="C82" s="1"/>
      <c r="D82" s="1">
        <v>480</v>
      </c>
      <c r="E82" s="31">
        <f>65+E83</f>
        <v>200</v>
      </c>
      <c r="F82" s="1">
        <v>400</v>
      </c>
      <c r="G82" s="6">
        <v>1</v>
      </c>
      <c r="H82" s="1">
        <v>180</v>
      </c>
      <c r="I82" s="1" t="s">
        <v>35</v>
      </c>
      <c r="J82" s="1">
        <v>65</v>
      </c>
      <c r="K82" s="1">
        <f t="shared" si="58"/>
        <v>135</v>
      </c>
      <c r="L82" s="1"/>
      <c r="M82" s="1"/>
      <c r="N82" s="1"/>
      <c r="O82" s="1">
        <f t="shared" si="59"/>
        <v>40</v>
      </c>
      <c r="P82" s="5">
        <v>160</v>
      </c>
      <c r="Q82" s="5">
        <v>0</v>
      </c>
      <c r="R82" s="5">
        <f t="shared" si="75"/>
        <v>0</v>
      </c>
      <c r="S82" s="5">
        <v>0</v>
      </c>
      <c r="T82" s="1" t="s">
        <v>135</v>
      </c>
      <c r="U82" s="1">
        <f t="shared" si="60"/>
        <v>10</v>
      </c>
      <c r="V82" s="1">
        <f t="shared" si="61"/>
        <v>10</v>
      </c>
      <c r="W82" s="1">
        <v>28</v>
      </c>
      <c r="X82" s="1">
        <v>70</v>
      </c>
      <c r="Y82" s="1">
        <v>19.100000000000001</v>
      </c>
      <c r="Z82" s="1">
        <v>69</v>
      </c>
      <c r="AA82" s="1">
        <v>80</v>
      </c>
      <c r="AB82" s="1" t="s">
        <v>137</v>
      </c>
      <c r="AC82" s="1">
        <f t="shared" si="68"/>
        <v>0</v>
      </c>
      <c r="AD82" s="6">
        <v>5</v>
      </c>
      <c r="AE82" s="10">
        <f t="shared" si="76"/>
        <v>0</v>
      </c>
      <c r="AF82" s="1">
        <f t="shared" si="77"/>
        <v>0</v>
      </c>
      <c r="AG82" s="1">
        <f>VLOOKUP(A82,[2]Sheet!$A:$AH,33,0)</f>
        <v>12</v>
      </c>
      <c r="AH82" s="1">
        <f>VLOOKUP(A82,[2]Sheet!$A:$AH,34,0)</f>
        <v>84</v>
      </c>
      <c r="AI82" s="1">
        <f t="shared" si="78"/>
        <v>0</v>
      </c>
      <c r="AJ82" s="1"/>
      <c r="AK82" s="1" t="str">
        <f>VLOOKUP(A82,[3]Лист1!$A:$B,2,0)</f>
        <v>SU003010</v>
      </c>
      <c r="AL82" s="46">
        <f>VLOOKUP(AK82,'[4]Бланк заказа'!$A:$AC,6,0)</f>
        <v>5</v>
      </c>
      <c r="AM82" s="47">
        <f>VLOOKUP(AK82,'[4]Бланк заказа'!$A:$AC,7,0)</f>
        <v>1</v>
      </c>
      <c r="AN82" s="48" t="str">
        <f>VLOOKUP(AK82,'[4]Бланк заказа'!$A:$AC,11,0)</f>
        <v>12</v>
      </c>
      <c r="AO82" s="49">
        <f>VLOOKUP(AK82,'[4]Бланк заказа'!$A:$AC,10,0)</f>
        <v>84</v>
      </c>
      <c r="AP82" s="6">
        <f t="shared" si="55"/>
        <v>0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thickBot="1" x14ac:dyDescent="0.3">
      <c r="A83" s="20" t="s">
        <v>121</v>
      </c>
      <c r="B83" s="20" t="s">
        <v>34</v>
      </c>
      <c r="C83" s="20">
        <v>600</v>
      </c>
      <c r="D83" s="20">
        <v>15</v>
      </c>
      <c r="E83" s="31">
        <v>135</v>
      </c>
      <c r="F83" s="20"/>
      <c r="G83" s="21">
        <v>0</v>
      </c>
      <c r="H83" s="20" t="e">
        <v>#N/A</v>
      </c>
      <c r="I83" s="20" t="s">
        <v>53</v>
      </c>
      <c r="J83" s="20">
        <v>135</v>
      </c>
      <c r="K83" s="20">
        <f t="shared" si="58"/>
        <v>0</v>
      </c>
      <c r="L83" s="20"/>
      <c r="M83" s="20"/>
      <c r="N83" s="20"/>
      <c r="O83" s="20">
        <f t="shared" si="59"/>
        <v>27</v>
      </c>
      <c r="P83" s="22"/>
      <c r="Q83" s="22"/>
      <c r="R83" s="22"/>
      <c r="S83" s="22"/>
      <c r="T83" s="20"/>
      <c r="U83" s="20">
        <f t="shared" si="60"/>
        <v>0</v>
      </c>
      <c r="V83" s="20">
        <f t="shared" si="61"/>
        <v>0</v>
      </c>
      <c r="W83" s="20">
        <v>0</v>
      </c>
      <c r="X83" s="20">
        <v>0</v>
      </c>
      <c r="Y83" s="20">
        <v>11</v>
      </c>
      <c r="Z83" s="20">
        <v>1</v>
      </c>
      <c r="AA83" s="20">
        <v>1</v>
      </c>
      <c r="AB83" s="20" t="s">
        <v>122</v>
      </c>
      <c r="AC83" s="20">
        <f t="shared" si="68"/>
        <v>0</v>
      </c>
      <c r="AD83" s="21">
        <v>0</v>
      </c>
      <c r="AE83" s="23"/>
      <c r="AF83" s="20"/>
      <c r="AG83" s="20"/>
      <c r="AH83" s="2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thickBot="1" x14ac:dyDescent="0.3">
      <c r="A84" s="1" t="s">
        <v>123</v>
      </c>
      <c r="B84" s="1" t="s">
        <v>37</v>
      </c>
      <c r="C84" s="1">
        <v>414</v>
      </c>
      <c r="D84" s="1">
        <v>3432</v>
      </c>
      <c r="E84" s="1">
        <v>310</v>
      </c>
      <c r="F84" s="1">
        <v>3272</v>
      </c>
      <c r="G84" s="6">
        <v>0.14000000000000001</v>
      </c>
      <c r="H84" s="1">
        <v>180</v>
      </c>
      <c r="I84" s="1" t="s">
        <v>35</v>
      </c>
      <c r="J84" s="1">
        <v>478</v>
      </c>
      <c r="K84" s="1">
        <f t="shared" si="58"/>
        <v>-168</v>
      </c>
      <c r="L84" s="1"/>
      <c r="M84" s="1"/>
      <c r="N84" s="1"/>
      <c r="O84" s="1">
        <f t="shared" si="59"/>
        <v>62</v>
      </c>
      <c r="P84" s="5"/>
      <c r="Q84" s="5"/>
      <c r="R84" s="5">
        <f>AD84*AE84</f>
        <v>0</v>
      </c>
      <c r="S84" s="5"/>
      <c r="T84" s="1"/>
      <c r="U84" s="1">
        <f t="shared" si="60"/>
        <v>52.774193548387096</v>
      </c>
      <c r="V84" s="1">
        <f t="shared" si="61"/>
        <v>52.774193548387096</v>
      </c>
      <c r="W84" s="1">
        <v>286.60000000000002</v>
      </c>
      <c r="X84" s="1">
        <v>108.4</v>
      </c>
      <c r="Y84" s="1">
        <v>160.6</v>
      </c>
      <c r="Z84" s="1">
        <v>246.8</v>
      </c>
      <c r="AA84" s="1">
        <v>237</v>
      </c>
      <c r="AB84" s="1"/>
      <c r="AC84" s="1">
        <f t="shared" si="68"/>
        <v>0</v>
      </c>
      <c r="AD84" s="6">
        <v>22</v>
      </c>
      <c r="AE84" s="10">
        <f>MROUND(Q84,AD84*AG84)/AD84</f>
        <v>0</v>
      </c>
      <c r="AF84" s="1">
        <f>AE84*AD84*G84</f>
        <v>0</v>
      </c>
      <c r="AG84" s="1">
        <f>VLOOKUP(A84,[2]Sheet!$A:$AH,33,0)</f>
        <v>12</v>
      </c>
      <c r="AH84" s="1">
        <f>VLOOKUP(A84,[2]Sheet!$A:$AH,34,0)</f>
        <v>84</v>
      </c>
      <c r="AI84" s="1">
        <f>AE84/AH84</f>
        <v>0</v>
      </c>
      <c r="AJ84" s="1"/>
      <c r="AK84" s="1" t="str">
        <f>VLOOKUP(A84,[3]Лист1!$A:$B,2,0)</f>
        <v>SU002570</v>
      </c>
      <c r="AL84" s="52">
        <f>VLOOKUP(AK84,'[4]Бланк заказа'!$A:$AC,6,0)</f>
        <v>0.14000000000000001</v>
      </c>
      <c r="AM84" s="53">
        <f>VLOOKUP(AK84,'[4]Бланк заказа'!$A:$AC,7,0)</f>
        <v>22</v>
      </c>
      <c r="AN84" s="54" t="str">
        <f>VLOOKUP(AK84,'[4]Бланк заказа'!$A:$AC,11,0)</f>
        <v>12</v>
      </c>
      <c r="AO84" s="55">
        <f>VLOOKUP(AK84,'[4]Бланк заказа'!$A:$AC,10,0)</f>
        <v>84</v>
      </c>
      <c r="AP84" s="6">
        <f t="shared" si="55"/>
        <v>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6"/>
      <c r="AM85" s="6"/>
      <c r="AN85" s="1"/>
      <c r="AO85" s="1"/>
      <c r="AP85" s="6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6"/>
      <c r="AM86" s="6"/>
      <c r="AN86" s="1"/>
      <c r="AO86" s="1"/>
      <c r="AP86" s="6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6"/>
      <c r="AM87" s="6"/>
      <c r="AN87" s="1"/>
      <c r="AO87" s="1"/>
      <c r="AP87" s="6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6"/>
      <c r="AM88" s="6"/>
      <c r="AN88" s="1"/>
      <c r="AO88" s="1"/>
      <c r="AP88" s="6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6"/>
      <c r="AM89" s="6"/>
      <c r="AN89" s="1"/>
      <c r="AO89" s="1"/>
      <c r="AP89" s="6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6"/>
      <c r="AM90" s="6"/>
      <c r="AN90" s="1"/>
      <c r="AO90" s="1"/>
      <c r="AP90" s="6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6"/>
      <c r="AM91" s="6"/>
      <c r="AN91" s="1"/>
      <c r="AO91" s="1"/>
      <c r="AP91" s="6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6"/>
      <c r="AM92" s="6"/>
      <c r="AN92" s="1"/>
      <c r="AO92" s="1"/>
      <c r="AP92" s="6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6"/>
      <c r="AM93" s="6"/>
      <c r="AN93" s="1"/>
      <c r="AO93" s="1"/>
      <c r="AP93" s="6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6"/>
      <c r="AM94" s="6"/>
      <c r="AN94" s="1"/>
      <c r="AO94" s="1"/>
      <c r="AP94" s="6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6"/>
      <c r="AM95" s="6"/>
      <c r="AN95" s="1"/>
      <c r="AO95" s="1"/>
      <c r="AP95" s="6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6"/>
      <c r="AM96" s="6"/>
      <c r="AN96" s="1"/>
      <c r="AO96" s="1"/>
      <c r="AP96" s="6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6"/>
      <c r="AM97" s="6"/>
      <c r="AN97" s="1"/>
      <c r="AO97" s="1"/>
      <c r="AP97" s="6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6"/>
      <c r="AM98" s="6"/>
      <c r="AN98" s="1"/>
      <c r="AO98" s="1"/>
      <c r="AP98" s="6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6"/>
      <c r="AM99" s="6"/>
      <c r="AN99" s="1"/>
      <c r="AO99" s="1"/>
      <c r="AP99" s="6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6"/>
      <c r="AM100" s="6"/>
      <c r="AN100" s="1"/>
      <c r="AO100" s="1"/>
      <c r="AP100" s="6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6"/>
      <c r="AM101" s="6"/>
      <c r="AN101" s="1"/>
      <c r="AO101" s="1"/>
      <c r="AP101" s="6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6"/>
      <c r="AM102" s="6"/>
      <c r="AN102" s="1"/>
      <c r="AO102" s="1"/>
      <c r="AP102" s="6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6"/>
      <c r="AM103" s="6"/>
      <c r="AN103" s="1"/>
      <c r="AO103" s="1"/>
      <c r="AP103" s="6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6"/>
      <c r="AM104" s="6"/>
      <c r="AN104" s="1"/>
      <c r="AO104" s="1"/>
      <c r="AP104" s="6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6"/>
      <c r="AM105" s="6"/>
      <c r="AN105" s="1"/>
      <c r="AO105" s="1"/>
      <c r="AP105" s="6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6"/>
      <c r="AM106" s="6"/>
      <c r="AN106" s="1"/>
      <c r="AO106" s="1"/>
      <c r="AP106" s="6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6"/>
      <c r="AM107" s="6"/>
      <c r="AN107" s="1"/>
      <c r="AO107" s="1"/>
      <c r="AP107" s="6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6"/>
      <c r="AM108" s="6"/>
      <c r="AN108" s="1"/>
      <c r="AO108" s="1"/>
      <c r="AP108" s="6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6"/>
      <c r="AM109" s="6"/>
      <c r="AN109" s="1"/>
      <c r="AO109" s="1"/>
      <c r="AP109" s="6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6"/>
      <c r="AM110" s="6"/>
      <c r="AN110" s="1"/>
      <c r="AO110" s="1"/>
      <c r="AP110" s="6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6"/>
      <c r="AM111" s="6"/>
      <c r="AN111" s="1"/>
      <c r="AO111" s="1"/>
      <c r="AP111" s="6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6"/>
      <c r="AM112" s="6"/>
      <c r="AN112" s="1"/>
      <c r="AO112" s="1"/>
      <c r="AP112" s="6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6"/>
      <c r="AM113" s="6"/>
      <c r="AN113" s="1"/>
      <c r="AO113" s="1"/>
      <c r="AP113" s="6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6"/>
      <c r="AM114" s="6"/>
      <c r="AN114" s="1"/>
      <c r="AO114" s="1"/>
      <c r="AP114" s="6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6"/>
      <c r="AM115" s="6"/>
      <c r="AN115" s="1"/>
      <c r="AO115" s="1"/>
      <c r="AP115" s="6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6"/>
      <c r="AM116" s="6"/>
      <c r="AN116" s="1"/>
      <c r="AO116" s="1"/>
      <c r="AP116" s="6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6"/>
      <c r="AM117" s="6"/>
      <c r="AN117" s="1"/>
      <c r="AO117" s="1"/>
      <c r="AP117" s="6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6"/>
      <c r="AM118" s="6"/>
      <c r="AN118" s="1"/>
      <c r="AO118" s="1"/>
      <c r="AP118" s="6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6"/>
      <c r="AM119" s="6"/>
      <c r="AN119" s="1"/>
      <c r="AO119" s="1"/>
      <c r="AP119" s="6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6"/>
      <c r="AM120" s="6"/>
      <c r="AN120" s="1"/>
      <c r="AO120" s="1"/>
      <c r="AP120" s="6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6"/>
      <c r="AM121" s="6"/>
      <c r="AN121" s="1"/>
      <c r="AO121" s="1"/>
      <c r="AP121" s="6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6"/>
      <c r="AM122" s="6"/>
      <c r="AN122" s="1"/>
      <c r="AO122" s="1"/>
      <c r="AP122" s="6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6"/>
      <c r="AM123" s="6"/>
      <c r="AN123" s="1"/>
      <c r="AO123" s="1"/>
      <c r="AP123" s="6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6"/>
      <c r="AM124" s="6"/>
      <c r="AN124" s="1"/>
      <c r="AO124" s="1"/>
      <c r="AP124" s="6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6"/>
      <c r="AM125" s="6"/>
      <c r="AN125" s="1"/>
      <c r="AO125" s="1"/>
      <c r="AP125" s="6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6"/>
      <c r="AM126" s="6"/>
      <c r="AN126" s="1"/>
      <c r="AO126" s="1"/>
      <c r="AP126" s="6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6"/>
      <c r="AM127" s="6"/>
      <c r="AN127" s="1"/>
      <c r="AO127" s="1"/>
      <c r="AP127" s="6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6"/>
      <c r="AM128" s="6"/>
      <c r="AN128" s="1"/>
      <c r="AO128" s="1"/>
      <c r="AP128" s="6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6"/>
      <c r="AM129" s="6"/>
      <c r="AN129" s="1"/>
      <c r="AO129" s="1"/>
      <c r="AP129" s="6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6"/>
      <c r="AM130" s="6"/>
      <c r="AN130" s="1"/>
      <c r="AO130" s="1"/>
      <c r="AP130" s="6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6"/>
      <c r="AM131" s="6"/>
      <c r="AN131" s="1"/>
      <c r="AO131" s="1"/>
      <c r="AP131" s="6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6"/>
      <c r="AM132" s="6"/>
      <c r="AN132" s="1"/>
      <c r="AO132" s="1"/>
      <c r="AP132" s="6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6"/>
      <c r="AM133" s="6"/>
      <c r="AN133" s="1"/>
      <c r="AO133" s="1"/>
      <c r="AP133" s="6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6"/>
      <c r="AM134" s="6"/>
      <c r="AN134" s="1"/>
      <c r="AO134" s="1"/>
      <c r="AP134" s="6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6"/>
      <c r="AM135" s="6"/>
      <c r="AN135" s="1"/>
      <c r="AO135" s="1"/>
      <c r="AP135" s="6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6"/>
      <c r="AM136" s="6"/>
      <c r="AN136" s="1"/>
      <c r="AO136" s="1"/>
      <c r="AP136" s="6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6"/>
      <c r="AM137" s="6"/>
      <c r="AN137" s="1"/>
      <c r="AO137" s="1"/>
      <c r="AP137" s="6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6"/>
      <c r="AM138" s="6"/>
      <c r="AN138" s="1"/>
      <c r="AO138" s="1"/>
      <c r="AP138" s="6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6"/>
      <c r="AM139" s="6"/>
      <c r="AN139" s="1"/>
      <c r="AO139" s="1"/>
      <c r="AP139" s="6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6"/>
      <c r="AM140" s="6"/>
      <c r="AN140" s="1"/>
      <c r="AO140" s="1"/>
      <c r="AP140" s="6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6"/>
      <c r="AM141" s="6"/>
      <c r="AN141" s="1"/>
      <c r="AO141" s="1"/>
      <c r="AP141" s="6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6"/>
      <c r="AM142" s="6"/>
      <c r="AN142" s="1"/>
      <c r="AO142" s="1"/>
      <c r="AP142" s="6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6"/>
      <c r="AM143" s="6"/>
      <c r="AN143" s="1"/>
      <c r="AO143" s="1"/>
      <c r="AP143" s="6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6"/>
      <c r="AM144" s="6"/>
      <c r="AN144" s="1"/>
      <c r="AO144" s="1"/>
      <c r="AP144" s="6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6"/>
      <c r="AM145" s="6"/>
      <c r="AN145" s="1"/>
      <c r="AO145" s="1"/>
      <c r="AP145" s="6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6"/>
      <c r="AM146" s="6"/>
      <c r="AN146" s="1"/>
      <c r="AO146" s="1"/>
      <c r="AP146" s="6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6"/>
      <c r="AM147" s="6"/>
      <c r="AN147" s="1"/>
      <c r="AO147" s="1"/>
      <c r="AP147" s="6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6"/>
      <c r="AM148" s="6"/>
      <c r="AN148" s="1"/>
      <c r="AO148" s="1"/>
      <c r="AP148" s="6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6"/>
      <c r="AM149" s="6"/>
      <c r="AN149" s="1"/>
      <c r="AO149" s="1"/>
      <c r="AP149" s="6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6"/>
      <c r="AM150" s="6"/>
      <c r="AN150" s="1"/>
      <c r="AO150" s="1"/>
      <c r="AP150" s="6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6"/>
      <c r="AM151" s="6"/>
      <c r="AN151" s="1"/>
      <c r="AO151" s="1"/>
      <c r="AP151" s="6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6"/>
      <c r="AM152" s="6"/>
      <c r="AN152" s="1"/>
      <c r="AO152" s="1"/>
      <c r="AP152" s="6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6"/>
      <c r="AM153" s="6"/>
      <c r="AN153" s="1"/>
      <c r="AO153" s="1"/>
      <c r="AP153" s="6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6"/>
      <c r="AM154" s="6"/>
      <c r="AN154" s="1"/>
      <c r="AO154" s="1"/>
      <c r="AP154" s="6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6"/>
      <c r="AM155" s="6"/>
      <c r="AN155" s="1"/>
      <c r="AO155" s="1"/>
      <c r="AP155" s="6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6"/>
      <c r="AM156" s="6"/>
      <c r="AN156" s="1"/>
      <c r="AO156" s="1"/>
      <c r="AP156" s="6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6"/>
      <c r="AM157" s="6"/>
      <c r="AN157" s="1"/>
      <c r="AO157" s="1"/>
      <c r="AP157" s="6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6"/>
      <c r="AM158" s="6"/>
      <c r="AN158" s="1"/>
      <c r="AO158" s="1"/>
      <c r="AP158" s="6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6"/>
      <c r="AM159" s="6"/>
      <c r="AN159" s="1"/>
      <c r="AO159" s="1"/>
      <c r="AP159" s="6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6"/>
      <c r="AM160" s="6"/>
      <c r="AN160" s="1"/>
      <c r="AO160" s="1"/>
      <c r="AP160" s="6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6"/>
      <c r="AM161" s="6"/>
      <c r="AN161" s="1"/>
      <c r="AO161" s="1"/>
      <c r="AP161" s="6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6"/>
      <c r="AM162" s="6"/>
      <c r="AN162" s="1"/>
      <c r="AO162" s="1"/>
      <c r="AP162" s="6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6"/>
      <c r="AM163" s="6"/>
      <c r="AN163" s="1"/>
      <c r="AO163" s="1"/>
      <c r="AP163" s="6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6"/>
      <c r="AM164" s="6"/>
      <c r="AN164" s="1"/>
      <c r="AO164" s="1"/>
      <c r="AP164" s="6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6"/>
      <c r="AM165" s="6"/>
      <c r="AN165" s="1"/>
      <c r="AO165" s="1"/>
      <c r="AP165" s="6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6"/>
      <c r="AM166" s="6"/>
      <c r="AN166" s="1"/>
      <c r="AO166" s="1"/>
      <c r="AP166" s="6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6"/>
      <c r="AM167" s="6"/>
      <c r="AN167" s="1"/>
      <c r="AO167" s="1"/>
      <c r="AP167" s="6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6"/>
      <c r="AM168" s="6"/>
      <c r="AN168" s="1"/>
      <c r="AO168" s="1"/>
      <c r="AP168" s="6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6"/>
      <c r="AM169" s="6"/>
      <c r="AN169" s="1"/>
      <c r="AO169" s="1"/>
      <c r="AP169" s="6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6"/>
      <c r="AM170" s="6"/>
      <c r="AN170" s="1"/>
      <c r="AO170" s="1"/>
      <c r="AP170" s="6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6"/>
      <c r="AM171" s="6"/>
      <c r="AN171" s="1"/>
      <c r="AO171" s="1"/>
      <c r="AP171" s="6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6"/>
      <c r="AM172" s="6"/>
      <c r="AN172" s="1"/>
      <c r="AO172" s="1"/>
      <c r="AP172" s="6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6"/>
      <c r="AM173" s="6"/>
      <c r="AN173" s="1"/>
      <c r="AO173" s="1"/>
      <c r="AP173" s="6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6"/>
      <c r="AM174" s="6"/>
      <c r="AN174" s="1"/>
      <c r="AO174" s="1"/>
      <c r="AP174" s="6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6"/>
      <c r="AM175" s="6"/>
      <c r="AN175" s="1"/>
      <c r="AO175" s="1"/>
      <c r="AP175" s="6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6"/>
      <c r="AM176" s="6"/>
      <c r="AN176" s="1"/>
      <c r="AO176" s="1"/>
      <c r="AP176" s="6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6"/>
      <c r="AM177" s="6"/>
      <c r="AN177" s="1"/>
      <c r="AO177" s="1"/>
      <c r="AP177" s="6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6"/>
      <c r="AM178" s="6"/>
      <c r="AN178" s="1"/>
      <c r="AO178" s="1"/>
      <c r="AP178" s="6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6"/>
      <c r="AM179" s="6"/>
      <c r="AN179" s="1"/>
      <c r="AO179" s="1"/>
      <c r="AP179" s="6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6"/>
      <c r="AM180" s="6"/>
      <c r="AN180" s="1"/>
      <c r="AO180" s="1"/>
      <c r="AP180" s="6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6"/>
      <c r="AM181" s="6"/>
      <c r="AN181" s="1"/>
      <c r="AO181" s="1"/>
      <c r="AP181" s="6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6"/>
      <c r="AM182" s="6"/>
      <c r="AN182" s="1"/>
      <c r="AO182" s="1"/>
      <c r="AP182" s="6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6"/>
      <c r="AM183" s="6"/>
      <c r="AN183" s="1"/>
      <c r="AO183" s="1"/>
      <c r="AP183" s="6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6"/>
      <c r="AM184" s="6"/>
      <c r="AN184" s="1"/>
      <c r="AO184" s="1"/>
      <c r="AP184" s="6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6"/>
      <c r="AM185" s="6"/>
      <c r="AN185" s="1"/>
      <c r="AO185" s="1"/>
      <c r="AP185" s="6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6"/>
      <c r="AM186" s="6"/>
      <c r="AN186" s="1"/>
      <c r="AO186" s="1"/>
      <c r="AP186" s="6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6"/>
      <c r="AM187" s="6"/>
      <c r="AN187" s="1"/>
      <c r="AO187" s="1"/>
      <c r="AP187" s="6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6"/>
      <c r="AM188" s="6"/>
      <c r="AN188" s="1"/>
      <c r="AO188" s="1"/>
      <c r="AP188" s="6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6"/>
      <c r="AM189" s="6"/>
      <c r="AN189" s="1"/>
      <c r="AO189" s="1"/>
      <c r="AP189" s="6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6"/>
      <c r="AM190" s="6"/>
      <c r="AN190" s="1"/>
      <c r="AO190" s="1"/>
      <c r="AP190" s="6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6"/>
      <c r="AM191" s="6"/>
      <c r="AN191" s="1"/>
      <c r="AO191" s="1"/>
      <c r="AP191" s="6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6"/>
      <c r="AM192" s="6"/>
      <c r="AN192" s="1"/>
      <c r="AO192" s="1"/>
      <c r="AP192" s="6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6"/>
      <c r="AM193" s="6"/>
      <c r="AN193" s="1"/>
      <c r="AO193" s="1"/>
      <c r="AP193" s="6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6"/>
      <c r="AM194" s="6"/>
      <c r="AN194" s="1"/>
      <c r="AO194" s="1"/>
      <c r="AP194" s="6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6"/>
      <c r="AM195" s="6"/>
      <c r="AN195" s="1"/>
      <c r="AO195" s="1"/>
      <c r="AP195" s="6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6"/>
      <c r="AM196" s="6"/>
      <c r="AN196" s="1"/>
      <c r="AO196" s="1"/>
      <c r="AP196" s="6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6"/>
      <c r="AM197" s="6"/>
      <c r="AN197" s="1"/>
      <c r="AO197" s="1"/>
      <c r="AP197" s="6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6"/>
      <c r="AM198" s="6"/>
      <c r="AN198" s="1"/>
      <c r="AO198" s="1"/>
      <c r="AP198" s="6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6"/>
      <c r="AM199" s="6"/>
      <c r="AN199" s="1"/>
      <c r="AO199" s="1"/>
      <c r="AP199" s="6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6"/>
      <c r="AM200" s="6"/>
      <c r="AN200" s="1"/>
      <c r="AO200" s="1"/>
      <c r="AP200" s="6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6"/>
      <c r="AM201" s="6"/>
      <c r="AN201" s="1"/>
      <c r="AO201" s="1"/>
      <c r="AP201" s="6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6"/>
      <c r="AM202" s="6"/>
      <c r="AN202" s="1"/>
      <c r="AO202" s="1"/>
      <c r="AP202" s="6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6"/>
      <c r="AM203" s="6"/>
      <c r="AN203" s="1"/>
      <c r="AO203" s="1"/>
      <c r="AP203" s="6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6"/>
      <c r="AM204" s="6"/>
      <c r="AN204" s="1"/>
      <c r="AO204" s="1"/>
      <c r="AP204" s="6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6"/>
      <c r="AM205" s="6"/>
      <c r="AN205" s="1"/>
      <c r="AO205" s="1"/>
      <c r="AP205" s="6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6"/>
      <c r="AM206" s="6"/>
      <c r="AN206" s="1"/>
      <c r="AO206" s="1"/>
      <c r="AP206" s="6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6"/>
      <c r="AM207" s="6"/>
      <c r="AN207" s="1"/>
      <c r="AO207" s="1"/>
      <c r="AP207" s="6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6"/>
      <c r="AM208" s="6"/>
      <c r="AN208" s="1"/>
      <c r="AO208" s="1"/>
      <c r="AP208" s="6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6"/>
      <c r="AM209" s="6"/>
      <c r="AN209" s="1"/>
      <c r="AO209" s="1"/>
      <c r="AP209" s="6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6"/>
      <c r="AM210" s="6"/>
      <c r="AN210" s="1"/>
      <c r="AO210" s="1"/>
      <c r="AP210" s="6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6"/>
      <c r="AM211" s="6"/>
      <c r="AN211" s="1"/>
      <c r="AO211" s="1"/>
      <c r="AP211" s="6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6"/>
      <c r="AM212" s="6"/>
      <c r="AN212" s="1"/>
      <c r="AO212" s="1"/>
      <c r="AP212" s="6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6"/>
      <c r="AM213" s="6"/>
      <c r="AN213" s="1"/>
      <c r="AO213" s="1"/>
      <c r="AP213" s="6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6"/>
      <c r="AM214" s="6"/>
      <c r="AN214" s="1"/>
      <c r="AO214" s="1"/>
      <c r="AP214" s="6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6"/>
      <c r="AM215" s="6"/>
      <c r="AN215" s="1"/>
      <c r="AO215" s="1"/>
      <c r="AP215" s="6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6"/>
      <c r="AM216" s="6"/>
      <c r="AN216" s="1"/>
      <c r="AO216" s="1"/>
      <c r="AP216" s="6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6"/>
      <c r="AM217" s="6"/>
      <c r="AN217" s="1"/>
      <c r="AO217" s="1"/>
      <c r="AP217" s="6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6"/>
      <c r="AM218" s="6"/>
      <c r="AN218" s="1"/>
      <c r="AO218" s="1"/>
      <c r="AP218" s="6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6"/>
      <c r="AM219" s="6"/>
      <c r="AN219" s="1"/>
      <c r="AO219" s="1"/>
      <c r="AP219" s="6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6"/>
      <c r="AM220" s="6"/>
      <c r="AN220" s="1"/>
      <c r="AO220" s="1"/>
      <c r="AP220" s="6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6"/>
      <c r="AM221" s="6"/>
      <c r="AN221" s="1"/>
      <c r="AO221" s="1"/>
      <c r="AP221" s="6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6"/>
      <c r="AM222" s="6"/>
      <c r="AN222" s="1"/>
      <c r="AO222" s="1"/>
      <c r="AP222" s="6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6"/>
      <c r="AM223" s="6"/>
      <c r="AN223" s="1"/>
      <c r="AO223" s="1"/>
      <c r="AP223" s="6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6"/>
      <c r="AM224" s="6"/>
      <c r="AN224" s="1"/>
      <c r="AO224" s="1"/>
      <c r="AP224" s="6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6"/>
      <c r="AM225" s="6"/>
      <c r="AN225" s="1"/>
      <c r="AO225" s="1"/>
      <c r="AP225" s="6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6"/>
      <c r="AM226" s="6"/>
      <c r="AN226" s="1"/>
      <c r="AO226" s="1"/>
      <c r="AP226" s="6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6"/>
      <c r="AM227" s="6"/>
      <c r="AN227" s="1"/>
      <c r="AO227" s="1"/>
      <c r="AP227" s="6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6"/>
      <c r="AM228" s="6"/>
      <c r="AN228" s="1"/>
      <c r="AO228" s="1"/>
      <c r="AP228" s="6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6"/>
      <c r="AM229" s="6"/>
      <c r="AN229" s="1"/>
      <c r="AO229" s="1"/>
      <c r="AP229" s="6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6"/>
      <c r="AM230" s="6"/>
      <c r="AN230" s="1"/>
      <c r="AO230" s="1"/>
      <c r="AP230" s="6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6"/>
      <c r="AM231" s="6"/>
      <c r="AN231" s="1"/>
      <c r="AO231" s="1"/>
      <c r="AP231" s="6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6"/>
      <c r="AM232" s="6"/>
      <c r="AN232" s="1"/>
      <c r="AO232" s="1"/>
      <c r="AP232" s="6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6"/>
      <c r="AM233" s="6"/>
      <c r="AN233" s="1"/>
      <c r="AO233" s="1"/>
      <c r="AP233" s="6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6"/>
      <c r="AM234" s="6"/>
      <c r="AN234" s="1"/>
      <c r="AO234" s="1"/>
      <c r="AP234" s="6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6"/>
      <c r="AM235" s="6"/>
      <c r="AN235" s="1"/>
      <c r="AO235" s="1"/>
      <c r="AP235" s="6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6"/>
      <c r="AM236" s="6"/>
      <c r="AN236" s="1"/>
      <c r="AO236" s="1"/>
      <c r="AP236" s="6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6"/>
      <c r="AM237" s="6"/>
      <c r="AN237" s="1"/>
      <c r="AO237" s="1"/>
      <c r="AP237" s="6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6"/>
      <c r="AM238" s="6"/>
      <c r="AN238" s="1"/>
      <c r="AO238" s="1"/>
      <c r="AP238" s="6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6"/>
      <c r="AM239" s="6"/>
      <c r="AN239" s="1"/>
      <c r="AO239" s="1"/>
      <c r="AP239" s="6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6"/>
      <c r="AM240" s="6"/>
      <c r="AN240" s="1"/>
      <c r="AO240" s="1"/>
      <c r="AP240" s="6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6"/>
      <c r="AM241" s="6"/>
      <c r="AN241" s="1"/>
      <c r="AO241" s="1"/>
      <c r="AP241" s="6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6"/>
      <c r="AM242" s="6"/>
      <c r="AN242" s="1"/>
      <c r="AO242" s="1"/>
      <c r="AP242" s="6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6"/>
      <c r="AM243" s="6"/>
      <c r="AN243" s="1"/>
      <c r="AO243" s="1"/>
      <c r="AP243" s="6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6"/>
      <c r="AM244" s="6"/>
      <c r="AN244" s="1"/>
      <c r="AO244" s="1"/>
      <c r="AP244" s="6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6"/>
      <c r="AM245" s="6"/>
      <c r="AN245" s="1"/>
      <c r="AO245" s="1"/>
      <c r="AP245" s="6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6"/>
      <c r="AM246" s="6"/>
      <c r="AN246" s="1"/>
      <c r="AO246" s="1"/>
      <c r="AP246" s="6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6"/>
      <c r="AM247" s="6"/>
      <c r="AN247" s="1"/>
      <c r="AO247" s="1"/>
      <c r="AP247" s="6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6"/>
      <c r="AM248" s="6"/>
      <c r="AN248" s="1"/>
      <c r="AO248" s="1"/>
      <c r="AP248" s="6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6"/>
      <c r="AM249" s="6"/>
      <c r="AN249" s="1"/>
      <c r="AO249" s="1"/>
      <c r="AP249" s="6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6"/>
      <c r="AM250" s="6"/>
      <c r="AN250" s="1"/>
      <c r="AO250" s="1"/>
      <c r="AP250" s="6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6"/>
      <c r="AM251" s="6"/>
      <c r="AN251" s="1"/>
      <c r="AO251" s="1"/>
      <c r="AP251" s="6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6"/>
      <c r="AM252" s="6"/>
      <c r="AN252" s="1"/>
      <c r="AO252" s="1"/>
      <c r="AP252" s="6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6"/>
      <c r="AM253" s="6"/>
      <c r="AN253" s="1"/>
      <c r="AO253" s="1"/>
      <c r="AP253" s="6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6"/>
      <c r="AM254" s="6"/>
      <c r="AN254" s="1"/>
      <c r="AO254" s="1"/>
      <c r="AP254" s="6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6"/>
      <c r="AM255" s="6"/>
      <c r="AN255" s="1"/>
      <c r="AO255" s="1"/>
      <c r="AP255" s="6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6"/>
      <c r="AM256" s="6"/>
      <c r="AN256" s="1"/>
      <c r="AO256" s="1"/>
      <c r="AP256" s="6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6"/>
      <c r="AM257" s="6"/>
      <c r="AN257" s="1"/>
      <c r="AO257" s="1"/>
      <c r="AP257" s="6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6"/>
      <c r="AM258" s="6"/>
      <c r="AN258" s="1"/>
      <c r="AO258" s="1"/>
      <c r="AP258" s="6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6"/>
      <c r="AM259" s="6"/>
      <c r="AN259" s="1"/>
      <c r="AO259" s="1"/>
      <c r="AP259" s="6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6"/>
      <c r="AM260" s="6"/>
      <c r="AN260" s="1"/>
      <c r="AO260" s="1"/>
      <c r="AP260" s="6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6"/>
      <c r="AM261" s="6"/>
      <c r="AN261" s="1"/>
      <c r="AO261" s="1"/>
      <c r="AP261" s="6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6"/>
      <c r="AM262" s="6"/>
      <c r="AN262" s="1"/>
      <c r="AO262" s="1"/>
      <c r="AP262" s="6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6"/>
      <c r="AM263" s="6"/>
      <c r="AN263" s="1"/>
      <c r="AO263" s="1"/>
      <c r="AP263" s="6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6"/>
      <c r="AM264" s="6"/>
      <c r="AN264" s="1"/>
      <c r="AO264" s="1"/>
      <c r="AP264" s="6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6"/>
      <c r="AM265" s="6"/>
      <c r="AN265" s="1"/>
      <c r="AO265" s="1"/>
      <c r="AP265" s="6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6"/>
      <c r="AM266" s="6"/>
      <c r="AN266" s="1"/>
      <c r="AO266" s="1"/>
      <c r="AP266" s="6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6"/>
      <c r="AM267" s="6"/>
      <c r="AN267" s="1"/>
      <c r="AO267" s="1"/>
      <c r="AP267" s="6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6"/>
      <c r="AM268" s="6"/>
      <c r="AN268" s="1"/>
      <c r="AO268" s="1"/>
      <c r="AP268" s="6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6"/>
      <c r="AM269" s="6"/>
      <c r="AN269" s="1"/>
      <c r="AO269" s="1"/>
      <c r="AP269" s="6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6"/>
      <c r="AM270" s="6"/>
      <c r="AN270" s="1"/>
      <c r="AO270" s="1"/>
      <c r="AP270" s="6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6"/>
      <c r="AM271" s="6"/>
      <c r="AN271" s="1"/>
      <c r="AO271" s="1"/>
      <c r="AP271" s="6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6"/>
      <c r="AM272" s="6"/>
      <c r="AN272" s="1"/>
      <c r="AO272" s="1"/>
      <c r="AP272" s="6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6"/>
      <c r="AM273" s="6"/>
      <c r="AN273" s="1"/>
      <c r="AO273" s="1"/>
      <c r="AP273" s="6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6"/>
      <c r="AM274" s="6"/>
      <c r="AN274" s="1"/>
      <c r="AO274" s="1"/>
      <c r="AP274" s="6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6"/>
      <c r="AM275" s="6"/>
      <c r="AN275" s="1"/>
      <c r="AO275" s="1"/>
      <c r="AP275" s="6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6"/>
      <c r="AM276" s="6"/>
      <c r="AN276" s="1"/>
      <c r="AO276" s="1"/>
      <c r="AP276" s="6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6"/>
      <c r="AM277" s="6"/>
      <c r="AN277" s="1"/>
      <c r="AO277" s="1"/>
      <c r="AP277" s="6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6"/>
      <c r="AM278" s="6"/>
      <c r="AN278" s="1"/>
      <c r="AO278" s="1"/>
      <c r="AP278" s="6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6"/>
      <c r="AM279" s="6"/>
      <c r="AN279" s="1"/>
      <c r="AO279" s="1"/>
      <c r="AP279" s="6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6"/>
      <c r="AM280" s="6"/>
      <c r="AN280" s="1"/>
      <c r="AO280" s="1"/>
      <c r="AP280" s="6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6"/>
      <c r="AM281" s="6"/>
      <c r="AN281" s="1"/>
      <c r="AO281" s="1"/>
      <c r="AP281" s="6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6"/>
      <c r="AM282" s="6"/>
      <c r="AN282" s="1"/>
      <c r="AO282" s="1"/>
      <c r="AP282" s="6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6"/>
      <c r="AM283" s="6"/>
      <c r="AN283" s="1"/>
      <c r="AO283" s="1"/>
      <c r="AP283" s="6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6"/>
      <c r="AM284" s="6"/>
      <c r="AN284" s="1"/>
      <c r="AO284" s="1"/>
      <c r="AP284" s="6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6"/>
      <c r="AM285" s="6"/>
      <c r="AN285" s="1"/>
      <c r="AO285" s="1"/>
      <c r="AP285" s="6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6"/>
      <c r="AM286" s="6"/>
      <c r="AN286" s="1"/>
      <c r="AO286" s="1"/>
      <c r="AP286" s="6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6"/>
      <c r="AM287" s="6"/>
      <c r="AN287" s="1"/>
      <c r="AO287" s="1"/>
      <c r="AP287" s="6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6"/>
      <c r="AM288" s="6"/>
      <c r="AN288" s="1"/>
      <c r="AO288" s="1"/>
      <c r="AP288" s="6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6"/>
      <c r="AM289" s="6"/>
      <c r="AN289" s="1"/>
      <c r="AO289" s="1"/>
      <c r="AP289" s="6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6"/>
      <c r="AM290" s="6"/>
      <c r="AN290" s="1"/>
      <c r="AO290" s="1"/>
      <c r="AP290" s="6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6"/>
      <c r="AM291" s="6"/>
      <c r="AN291" s="1"/>
      <c r="AO291" s="1"/>
      <c r="AP291" s="6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6"/>
      <c r="AM292" s="6"/>
      <c r="AN292" s="1"/>
      <c r="AO292" s="1"/>
      <c r="AP292" s="6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6"/>
      <c r="AM293" s="6"/>
      <c r="AN293" s="1"/>
      <c r="AO293" s="1"/>
      <c r="AP293" s="6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6"/>
      <c r="AM294" s="6"/>
      <c r="AN294" s="1"/>
      <c r="AO294" s="1"/>
      <c r="AP294" s="6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6"/>
      <c r="AM295" s="6"/>
      <c r="AN295" s="1"/>
      <c r="AO295" s="1"/>
      <c r="AP295" s="6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6"/>
      <c r="AM296" s="6"/>
      <c r="AN296" s="1"/>
      <c r="AO296" s="1"/>
      <c r="AP296" s="6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6"/>
      <c r="AM297" s="6"/>
      <c r="AN297" s="1"/>
      <c r="AO297" s="1"/>
      <c r="AP297" s="6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6"/>
      <c r="AM298" s="6"/>
      <c r="AN298" s="1"/>
      <c r="AO298" s="1"/>
      <c r="AP298" s="6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6"/>
      <c r="AM299" s="6"/>
      <c r="AN299" s="1"/>
      <c r="AO299" s="1"/>
      <c r="AP299" s="6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6"/>
      <c r="AM300" s="6"/>
      <c r="AN300" s="1"/>
      <c r="AO300" s="1"/>
      <c r="AP300" s="6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6"/>
      <c r="AM301" s="6"/>
      <c r="AN301" s="1"/>
      <c r="AO301" s="1"/>
      <c r="AP301" s="6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6"/>
      <c r="AM302" s="6"/>
      <c r="AN302" s="1"/>
      <c r="AO302" s="1"/>
      <c r="AP302" s="6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6"/>
      <c r="AM303" s="6"/>
      <c r="AN303" s="1"/>
      <c r="AO303" s="1"/>
      <c r="AP303" s="6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6"/>
      <c r="AM304" s="6"/>
      <c r="AN304" s="1"/>
      <c r="AO304" s="1"/>
      <c r="AP304" s="6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6"/>
      <c r="AM305" s="6"/>
      <c r="AN305" s="1"/>
      <c r="AO305" s="1"/>
      <c r="AP305" s="6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6"/>
      <c r="AM306" s="6"/>
      <c r="AN306" s="1"/>
      <c r="AO306" s="1"/>
      <c r="AP306" s="6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6"/>
      <c r="AM307" s="6"/>
      <c r="AN307" s="1"/>
      <c r="AO307" s="1"/>
      <c r="AP307" s="6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6"/>
      <c r="AM308" s="6"/>
      <c r="AN308" s="1"/>
      <c r="AO308" s="1"/>
      <c r="AP308" s="6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6"/>
      <c r="AM309" s="6"/>
      <c r="AN309" s="1"/>
      <c r="AO309" s="1"/>
      <c r="AP309" s="6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6"/>
      <c r="AM310" s="6"/>
      <c r="AN310" s="1"/>
      <c r="AO310" s="1"/>
      <c r="AP310" s="6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6"/>
      <c r="AM311" s="6"/>
      <c r="AN311" s="1"/>
      <c r="AO311" s="1"/>
      <c r="AP311" s="6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6"/>
      <c r="AM312" s="6"/>
      <c r="AN312" s="1"/>
      <c r="AO312" s="1"/>
      <c r="AP312" s="6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6"/>
      <c r="AM313" s="6"/>
      <c r="AN313" s="1"/>
      <c r="AO313" s="1"/>
      <c r="AP313" s="6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6"/>
      <c r="AM314" s="6"/>
      <c r="AN314" s="1"/>
      <c r="AO314" s="1"/>
      <c r="AP314" s="6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6"/>
      <c r="AM315" s="6"/>
      <c r="AN315" s="1"/>
      <c r="AO315" s="1"/>
      <c r="AP315" s="6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6"/>
      <c r="AM316" s="6"/>
      <c r="AN316" s="1"/>
      <c r="AO316" s="1"/>
      <c r="AP316" s="6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6"/>
      <c r="AM317" s="6"/>
      <c r="AN317" s="1"/>
      <c r="AO317" s="1"/>
      <c r="AP317" s="6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6"/>
      <c r="AM318" s="6"/>
      <c r="AN318" s="1"/>
      <c r="AO318" s="1"/>
      <c r="AP318" s="6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6"/>
      <c r="AM319" s="6"/>
      <c r="AN319" s="1"/>
      <c r="AO319" s="1"/>
      <c r="AP319" s="6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6"/>
      <c r="AM320" s="6"/>
      <c r="AN320" s="1"/>
      <c r="AO320" s="1"/>
      <c r="AP320" s="6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6"/>
      <c r="AM321" s="6"/>
      <c r="AN321" s="1"/>
      <c r="AO321" s="1"/>
      <c r="AP321" s="6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6"/>
      <c r="AM322" s="6"/>
      <c r="AN322" s="1"/>
      <c r="AO322" s="1"/>
      <c r="AP322" s="6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6"/>
      <c r="AM323" s="6"/>
      <c r="AN323" s="1"/>
      <c r="AO323" s="1"/>
      <c r="AP323" s="6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6"/>
      <c r="AM324" s="6"/>
      <c r="AN324" s="1"/>
      <c r="AO324" s="1"/>
      <c r="AP324" s="6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6"/>
      <c r="AM325" s="6"/>
      <c r="AN325" s="1"/>
      <c r="AO325" s="1"/>
      <c r="AP325" s="6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6"/>
      <c r="AM326" s="6"/>
      <c r="AN326" s="1"/>
      <c r="AO326" s="1"/>
      <c r="AP326" s="6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6"/>
      <c r="AM327" s="6"/>
      <c r="AN327" s="1"/>
      <c r="AO327" s="1"/>
      <c r="AP327" s="6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6"/>
      <c r="AM328" s="6"/>
      <c r="AN328" s="1"/>
      <c r="AO328" s="1"/>
      <c r="AP328" s="6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6"/>
      <c r="AM329" s="6"/>
      <c r="AN329" s="1"/>
      <c r="AO329" s="1"/>
      <c r="AP329" s="6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6"/>
      <c r="AM330" s="6"/>
      <c r="AN330" s="1"/>
      <c r="AO330" s="1"/>
      <c r="AP330" s="6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6"/>
      <c r="AM331" s="6"/>
      <c r="AN331" s="1"/>
      <c r="AO331" s="1"/>
      <c r="AP331" s="6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6"/>
      <c r="AM332" s="6"/>
      <c r="AN332" s="1"/>
      <c r="AO332" s="1"/>
      <c r="AP332" s="6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6"/>
      <c r="AM333" s="6"/>
      <c r="AN333" s="1"/>
      <c r="AO333" s="1"/>
      <c r="AP333" s="6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6"/>
      <c r="AM334" s="6"/>
      <c r="AN334" s="1"/>
      <c r="AO334" s="1"/>
      <c r="AP334" s="6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6"/>
      <c r="AM335" s="6"/>
      <c r="AN335" s="1"/>
      <c r="AO335" s="1"/>
      <c r="AP335" s="6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6"/>
      <c r="AM336" s="6"/>
      <c r="AN336" s="1"/>
      <c r="AO336" s="1"/>
      <c r="AP336" s="6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6"/>
      <c r="AM337" s="6"/>
      <c r="AN337" s="1"/>
      <c r="AO337" s="1"/>
      <c r="AP337" s="6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6"/>
      <c r="AM338" s="6"/>
      <c r="AN338" s="1"/>
      <c r="AO338" s="1"/>
      <c r="AP338" s="6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6"/>
      <c r="AM339" s="6"/>
      <c r="AN339" s="1"/>
      <c r="AO339" s="1"/>
      <c r="AP339" s="6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6"/>
      <c r="AM340" s="6"/>
      <c r="AN340" s="1"/>
      <c r="AO340" s="1"/>
      <c r="AP340" s="6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6"/>
      <c r="AM341" s="6"/>
      <c r="AN341" s="1"/>
      <c r="AO341" s="1"/>
      <c r="AP341" s="6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6"/>
      <c r="AM342" s="6"/>
      <c r="AN342" s="1"/>
      <c r="AO342" s="1"/>
      <c r="AP342" s="6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6"/>
      <c r="AM343" s="6"/>
      <c r="AN343" s="1"/>
      <c r="AO343" s="1"/>
      <c r="AP343" s="6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6"/>
      <c r="AM344" s="6"/>
      <c r="AN344" s="1"/>
      <c r="AO344" s="1"/>
      <c r="AP344" s="6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6"/>
      <c r="AM345" s="6"/>
      <c r="AN345" s="1"/>
      <c r="AO345" s="1"/>
      <c r="AP345" s="6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6"/>
      <c r="AM346" s="6"/>
      <c r="AN346" s="1"/>
      <c r="AO346" s="1"/>
      <c r="AP346" s="6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6"/>
      <c r="AM347" s="6"/>
      <c r="AN347" s="1"/>
      <c r="AO347" s="1"/>
      <c r="AP347" s="6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6"/>
      <c r="AM348" s="6"/>
      <c r="AN348" s="1"/>
      <c r="AO348" s="1"/>
      <c r="AP348" s="6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6"/>
      <c r="AM349" s="6"/>
      <c r="AN349" s="1"/>
      <c r="AO349" s="1"/>
      <c r="AP349" s="6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6"/>
      <c r="AM350" s="6"/>
      <c r="AN350" s="1"/>
      <c r="AO350" s="1"/>
      <c r="AP350" s="6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6"/>
      <c r="AM351" s="6"/>
      <c r="AN351" s="1"/>
      <c r="AO351" s="1"/>
      <c r="AP351" s="6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6"/>
      <c r="AM352" s="6"/>
      <c r="AN352" s="1"/>
      <c r="AO352" s="1"/>
      <c r="AP352" s="6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6"/>
      <c r="AM353" s="6"/>
      <c r="AN353" s="1"/>
      <c r="AO353" s="1"/>
      <c r="AP353" s="6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6"/>
      <c r="AM354" s="6"/>
      <c r="AN354" s="1"/>
      <c r="AO354" s="1"/>
      <c r="AP354" s="6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6"/>
      <c r="AM355" s="6"/>
      <c r="AN355" s="1"/>
      <c r="AO355" s="1"/>
      <c r="AP355" s="6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6"/>
      <c r="AM356" s="6"/>
      <c r="AN356" s="1"/>
      <c r="AO356" s="1"/>
      <c r="AP356" s="6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6"/>
      <c r="AM357" s="6"/>
      <c r="AN357" s="1"/>
      <c r="AO357" s="1"/>
      <c r="AP357" s="6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6"/>
      <c r="AM358" s="6"/>
      <c r="AN358" s="1"/>
      <c r="AO358" s="1"/>
      <c r="AP358" s="6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6"/>
      <c r="AM359" s="6"/>
      <c r="AN359" s="1"/>
      <c r="AO359" s="1"/>
      <c r="AP359" s="6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6"/>
      <c r="AM360" s="6"/>
      <c r="AN360" s="1"/>
      <c r="AO360" s="1"/>
      <c r="AP360" s="6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6"/>
      <c r="AM361" s="6"/>
      <c r="AN361" s="1"/>
      <c r="AO361" s="1"/>
      <c r="AP361" s="6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6"/>
      <c r="AM362" s="6"/>
      <c r="AN362" s="1"/>
      <c r="AO362" s="1"/>
      <c r="AP362" s="6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6"/>
      <c r="AM363" s="6"/>
      <c r="AN363" s="1"/>
      <c r="AO363" s="1"/>
      <c r="AP363" s="6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6"/>
      <c r="AM364" s="6"/>
      <c r="AN364" s="1"/>
      <c r="AO364" s="1"/>
      <c r="AP364" s="6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6"/>
      <c r="AM365" s="6"/>
      <c r="AN365" s="1"/>
      <c r="AO365" s="1"/>
      <c r="AP365" s="6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6"/>
      <c r="AM366" s="6"/>
      <c r="AN366" s="1"/>
      <c r="AO366" s="1"/>
      <c r="AP366" s="6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6"/>
      <c r="AM367" s="6"/>
      <c r="AN367" s="1"/>
      <c r="AO367" s="1"/>
      <c r="AP367" s="6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6"/>
      <c r="AM368" s="6"/>
      <c r="AN368" s="1"/>
      <c r="AO368" s="1"/>
      <c r="AP368" s="6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6"/>
      <c r="AM369" s="6"/>
      <c r="AN369" s="1"/>
      <c r="AO369" s="1"/>
      <c r="AP369" s="6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6"/>
      <c r="AM370" s="6"/>
      <c r="AN370" s="1"/>
      <c r="AO370" s="1"/>
      <c r="AP370" s="6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6"/>
      <c r="AM371" s="6"/>
      <c r="AN371" s="1"/>
      <c r="AO371" s="1"/>
      <c r="AP371" s="6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6"/>
      <c r="AM372" s="6"/>
      <c r="AN372" s="1"/>
      <c r="AO372" s="1"/>
      <c r="AP372" s="6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6"/>
      <c r="AM373" s="6"/>
      <c r="AN373" s="1"/>
      <c r="AO373" s="1"/>
      <c r="AP373" s="6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6"/>
      <c r="AM374" s="6"/>
      <c r="AN374" s="1"/>
      <c r="AO374" s="1"/>
      <c r="AP374" s="6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6"/>
      <c r="AM375" s="6"/>
      <c r="AN375" s="1"/>
      <c r="AO375" s="1"/>
      <c r="AP375" s="6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6"/>
      <c r="AM376" s="6"/>
      <c r="AN376" s="1"/>
      <c r="AO376" s="1"/>
      <c r="AP376" s="6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6"/>
      <c r="AM377" s="6"/>
      <c r="AN377" s="1"/>
      <c r="AO377" s="1"/>
      <c r="AP377" s="6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6"/>
      <c r="AM378" s="6"/>
      <c r="AN378" s="1"/>
      <c r="AO378" s="1"/>
      <c r="AP378" s="6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6"/>
      <c r="AM379" s="6"/>
      <c r="AN379" s="1"/>
      <c r="AO379" s="1"/>
      <c r="AP379" s="6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6"/>
      <c r="AM380" s="6"/>
      <c r="AN380" s="1"/>
      <c r="AO380" s="1"/>
      <c r="AP380" s="6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6"/>
      <c r="AM381" s="6"/>
      <c r="AN381" s="1"/>
      <c r="AO381" s="1"/>
      <c r="AP381" s="6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6"/>
      <c r="AM382" s="6"/>
      <c r="AN382" s="1"/>
      <c r="AO382" s="1"/>
      <c r="AP382" s="6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6"/>
      <c r="AM383" s="6"/>
      <c r="AN383" s="1"/>
      <c r="AO383" s="1"/>
      <c r="AP383" s="6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6"/>
      <c r="AM384" s="6"/>
      <c r="AN384" s="1"/>
      <c r="AO384" s="1"/>
      <c r="AP384" s="6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6"/>
      <c r="AM385" s="6"/>
      <c r="AN385" s="1"/>
      <c r="AO385" s="1"/>
      <c r="AP385" s="6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6"/>
      <c r="AM386" s="6"/>
      <c r="AN386" s="1"/>
      <c r="AO386" s="1"/>
      <c r="AP386" s="6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6"/>
      <c r="AM387" s="6"/>
      <c r="AN387" s="1"/>
      <c r="AO387" s="1"/>
      <c r="AP387" s="6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6"/>
      <c r="AM388" s="6"/>
      <c r="AN388" s="1"/>
      <c r="AO388" s="1"/>
      <c r="AP388" s="6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6"/>
      <c r="AM389" s="6"/>
      <c r="AN389" s="1"/>
      <c r="AO389" s="1"/>
      <c r="AP389" s="6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6"/>
      <c r="AM390" s="6"/>
      <c r="AN390" s="1"/>
      <c r="AO390" s="1"/>
      <c r="AP390" s="6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6"/>
      <c r="AM391" s="6"/>
      <c r="AN391" s="1"/>
      <c r="AO391" s="1"/>
      <c r="AP391" s="6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6"/>
      <c r="AM392" s="6"/>
      <c r="AN392" s="1"/>
      <c r="AO392" s="1"/>
      <c r="AP392" s="6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6"/>
      <c r="AM393" s="6"/>
      <c r="AN393" s="1"/>
      <c r="AO393" s="1"/>
      <c r="AP393" s="6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6"/>
      <c r="AM394" s="6"/>
      <c r="AN394" s="1"/>
      <c r="AO394" s="1"/>
      <c r="AP394" s="6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6"/>
      <c r="AM395" s="6"/>
      <c r="AN395" s="1"/>
      <c r="AO395" s="1"/>
      <c r="AP395" s="6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6"/>
      <c r="AM396" s="6"/>
      <c r="AN396" s="1"/>
      <c r="AO396" s="1"/>
      <c r="AP396" s="6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6"/>
      <c r="AM397" s="6"/>
      <c r="AN397" s="1"/>
      <c r="AO397" s="1"/>
      <c r="AP397" s="6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6"/>
      <c r="AM398" s="6"/>
      <c r="AN398" s="1"/>
      <c r="AO398" s="1"/>
      <c r="AP398" s="6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6"/>
      <c r="AM399" s="6"/>
      <c r="AN399" s="1"/>
      <c r="AO399" s="1"/>
      <c r="AP399" s="6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6"/>
      <c r="AM400" s="6"/>
      <c r="AN400" s="1"/>
      <c r="AO400" s="1"/>
      <c r="AP400" s="6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6"/>
      <c r="AM401" s="6"/>
      <c r="AN401" s="1"/>
      <c r="AO401" s="1"/>
      <c r="AP401" s="6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6"/>
      <c r="AM402" s="6"/>
      <c r="AN402" s="1"/>
      <c r="AO402" s="1"/>
      <c r="AP402" s="6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6"/>
      <c r="AM403" s="6"/>
      <c r="AN403" s="1"/>
      <c r="AO403" s="1"/>
      <c r="AP403" s="6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6"/>
      <c r="AM404" s="6"/>
      <c r="AN404" s="1"/>
      <c r="AO404" s="1"/>
      <c r="AP404" s="6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6"/>
      <c r="AM405" s="6"/>
      <c r="AN405" s="1"/>
      <c r="AO405" s="1"/>
      <c r="AP405" s="6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6"/>
      <c r="AM406" s="6"/>
      <c r="AN406" s="1"/>
      <c r="AO406" s="1"/>
      <c r="AP406" s="6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6"/>
      <c r="AM407" s="6"/>
      <c r="AN407" s="1"/>
      <c r="AO407" s="1"/>
      <c r="AP407" s="6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6"/>
      <c r="AM408" s="6"/>
      <c r="AN408" s="1"/>
      <c r="AO408" s="1"/>
      <c r="AP408" s="6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6"/>
      <c r="AM409" s="6"/>
      <c r="AN409" s="1"/>
      <c r="AO409" s="1"/>
      <c r="AP409" s="6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6"/>
      <c r="AM410" s="6"/>
      <c r="AN410" s="1"/>
      <c r="AO410" s="1"/>
      <c r="AP410" s="6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6"/>
      <c r="AM411" s="6"/>
      <c r="AN411" s="1"/>
      <c r="AO411" s="1"/>
      <c r="AP411" s="6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6"/>
      <c r="AM412" s="6"/>
      <c r="AN412" s="1"/>
      <c r="AO412" s="1"/>
      <c r="AP412" s="6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6"/>
      <c r="AM413" s="6"/>
      <c r="AN413" s="1"/>
      <c r="AO413" s="1"/>
      <c r="AP413" s="6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6"/>
      <c r="AM414" s="6"/>
      <c r="AN414" s="1"/>
      <c r="AO414" s="1"/>
      <c r="AP414" s="6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6"/>
      <c r="AM415" s="6"/>
      <c r="AN415" s="1"/>
      <c r="AO415" s="1"/>
      <c r="AP415" s="6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6"/>
      <c r="AM416" s="6"/>
      <c r="AN416" s="1"/>
      <c r="AO416" s="1"/>
      <c r="AP416" s="6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6"/>
      <c r="AM417" s="6"/>
      <c r="AN417" s="1"/>
      <c r="AO417" s="1"/>
      <c r="AP417" s="6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6"/>
      <c r="AM418" s="6"/>
      <c r="AN418" s="1"/>
      <c r="AO418" s="1"/>
      <c r="AP418" s="6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6"/>
      <c r="AM419" s="6"/>
      <c r="AN419" s="1"/>
      <c r="AO419" s="1"/>
      <c r="AP419" s="6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6"/>
      <c r="AM420" s="6"/>
      <c r="AN420" s="1"/>
      <c r="AO420" s="1"/>
      <c r="AP420" s="6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6"/>
      <c r="AM421" s="6"/>
      <c r="AN421" s="1"/>
      <c r="AO421" s="1"/>
      <c r="AP421" s="6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6"/>
      <c r="AM422" s="6"/>
      <c r="AN422" s="1"/>
      <c r="AO422" s="1"/>
      <c r="AP422" s="6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6"/>
      <c r="AM423" s="6"/>
      <c r="AN423" s="1"/>
      <c r="AO423" s="1"/>
      <c r="AP423" s="6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6"/>
      <c r="AM424" s="6"/>
      <c r="AN424" s="1"/>
      <c r="AO424" s="1"/>
      <c r="AP424" s="6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6"/>
      <c r="AM425" s="6"/>
      <c r="AN425" s="1"/>
      <c r="AO425" s="1"/>
      <c r="AP425" s="6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6"/>
      <c r="AM426" s="6"/>
      <c r="AN426" s="1"/>
      <c r="AO426" s="1"/>
      <c r="AP426" s="6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6"/>
      <c r="AM427" s="6"/>
      <c r="AN427" s="1"/>
      <c r="AO427" s="1"/>
      <c r="AP427" s="6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6"/>
      <c r="AM428" s="6"/>
      <c r="AN428" s="1"/>
      <c r="AO428" s="1"/>
      <c r="AP428" s="6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6"/>
      <c r="AM429" s="6"/>
      <c r="AN429" s="1"/>
      <c r="AO429" s="1"/>
      <c r="AP429" s="6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6"/>
      <c r="AM430" s="6"/>
      <c r="AN430" s="1"/>
      <c r="AO430" s="1"/>
      <c r="AP430" s="6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6"/>
      <c r="AM431" s="6"/>
      <c r="AN431" s="1"/>
      <c r="AO431" s="1"/>
      <c r="AP431" s="6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6"/>
      <c r="AM432" s="6"/>
      <c r="AN432" s="1"/>
      <c r="AO432" s="1"/>
      <c r="AP432" s="6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6"/>
      <c r="AM433" s="6"/>
      <c r="AN433" s="1"/>
      <c r="AO433" s="1"/>
      <c r="AP433" s="6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6"/>
      <c r="AM434" s="6"/>
      <c r="AN434" s="1"/>
      <c r="AO434" s="1"/>
      <c r="AP434" s="6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6"/>
      <c r="AM435" s="6"/>
      <c r="AN435" s="1"/>
      <c r="AO435" s="1"/>
      <c r="AP435" s="6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6"/>
      <c r="AM436" s="6"/>
      <c r="AN436" s="1"/>
      <c r="AO436" s="1"/>
      <c r="AP436" s="6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6"/>
      <c r="AM437" s="6"/>
      <c r="AN437" s="1"/>
      <c r="AO437" s="1"/>
      <c r="AP437" s="6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6"/>
      <c r="AM438" s="6"/>
      <c r="AN438" s="1"/>
      <c r="AO438" s="1"/>
      <c r="AP438" s="6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6"/>
      <c r="AM439" s="6"/>
      <c r="AN439" s="1"/>
      <c r="AO439" s="1"/>
      <c r="AP439" s="6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6"/>
      <c r="AM440" s="6"/>
      <c r="AN440" s="1"/>
      <c r="AO440" s="1"/>
      <c r="AP440" s="6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6"/>
      <c r="AM441" s="6"/>
      <c r="AN441" s="1"/>
      <c r="AO441" s="1"/>
      <c r="AP441" s="6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6"/>
      <c r="AM442" s="6"/>
      <c r="AN442" s="1"/>
      <c r="AO442" s="1"/>
      <c r="AP442" s="6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6"/>
      <c r="AM443" s="6"/>
      <c r="AN443" s="1"/>
      <c r="AO443" s="1"/>
      <c r="AP443" s="6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6"/>
      <c r="AM444" s="6"/>
      <c r="AN444" s="1"/>
      <c r="AO444" s="1"/>
      <c r="AP444" s="6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6"/>
      <c r="AM445" s="6"/>
      <c r="AN445" s="1"/>
      <c r="AO445" s="1"/>
      <c r="AP445" s="6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6"/>
      <c r="AM446" s="6"/>
      <c r="AN446" s="1"/>
      <c r="AO446" s="1"/>
      <c r="AP446" s="6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6"/>
      <c r="AM447" s="6"/>
      <c r="AN447" s="1"/>
      <c r="AO447" s="1"/>
      <c r="AP447" s="6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6"/>
      <c r="AM448" s="6"/>
      <c r="AN448" s="1"/>
      <c r="AO448" s="1"/>
      <c r="AP448" s="6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6"/>
      <c r="AM449" s="6"/>
      <c r="AN449" s="1"/>
      <c r="AO449" s="1"/>
      <c r="AP449" s="6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6"/>
      <c r="AM450" s="6"/>
      <c r="AN450" s="1"/>
      <c r="AO450" s="1"/>
      <c r="AP450" s="6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6"/>
      <c r="AM451" s="6"/>
      <c r="AN451" s="1"/>
      <c r="AO451" s="1"/>
      <c r="AP451" s="6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6"/>
      <c r="AM452" s="6"/>
      <c r="AN452" s="1"/>
      <c r="AO452" s="1"/>
      <c r="AP452" s="6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6"/>
      <c r="AM453" s="6"/>
      <c r="AN453" s="1"/>
      <c r="AO453" s="1"/>
      <c r="AP453" s="6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6"/>
      <c r="AM454" s="6"/>
      <c r="AN454" s="1"/>
      <c r="AO454" s="1"/>
      <c r="AP454" s="6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6"/>
      <c r="AM455" s="6"/>
      <c r="AN455" s="1"/>
      <c r="AO455" s="1"/>
      <c r="AP455" s="6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6"/>
      <c r="AM456" s="6"/>
      <c r="AN456" s="1"/>
      <c r="AO456" s="1"/>
      <c r="AP456" s="6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6"/>
      <c r="AM457" s="6"/>
      <c r="AN457" s="1"/>
      <c r="AO457" s="1"/>
      <c r="AP457" s="6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6"/>
      <c r="AM458" s="6"/>
      <c r="AN458" s="1"/>
      <c r="AO458" s="1"/>
      <c r="AP458" s="6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6"/>
      <c r="AM459" s="6"/>
      <c r="AN459" s="1"/>
      <c r="AO459" s="1"/>
      <c r="AP459" s="6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6"/>
      <c r="AM460" s="6"/>
      <c r="AN460" s="1"/>
      <c r="AO460" s="1"/>
      <c r="AP460" s="6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6"/>
      <c r="AM461" s="6"/>
      <c r="AN461" s="1"/>
      <c r="AO461" s="1"/>
      <c r="AP461" s="6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6"/>
      <c r="AM462" s="6"/>
      <c r="AN462" s="1"/>
      <c r="AO462" s="1"/>
      <c r="AP462" s="6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6"/>
      <c r="AM463" s="6"/>
      <c r="AN463" s="1"/>
      <c r="AO463" s="1"/>
      <c r="AP463" s="6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6"/>
      <c r="AM464" s="6"/>
      <c r="AN464" s="1"/>
      <c r="AO464" s="1"/>
      <c r="AP464" s="6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6"/>
      <c r="AM465" s="6"/>
      <c r="AN465" s="1"/>
      <c r="AO465" s="1"/>
      <c r="AP465" s="6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6"/>
      <c r="AM466" s="6"/>
      <c r="AN466" s="1"/>
      <c r="AO466" s="1"/>
      <c r="AP466" s="6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6"/>
      <c r="AM467" s="6"/>
      <c r="AN467" s="1"/>
      <c r="AO467" s="1"/>
      <c r="AP467" s="6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6"/>
      <c r="AM468" s="6"/>
      <c r="AN468" s="1"/>
      <c r="AO468" s="1"/>
      <c r="AP468" s="6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6"/>
      <c r="AM469" s="6"/>
      <c r="AN469" s="1"/>
      <c r="AO469" s="1"/>
      <c r="AP469" s="6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6"/>
      <c r="AM470" s="6"/>
      <c r="AN470" s="1"/>
      <c r="AO470" s="1"/>
      <c r="AP470" s="6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6"/>
      <c r="AM471" s="6"/>
      <c r="AN471" s="1"/>
      <c r="AO471" s="1"/>
      <c r="AP471" s="6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6"/>
      <c r="AM472" s="6"/>
      <c r="AN472" s="1"/>
      <c r="AO472" s="1"/>
      <c r="AP472" s="6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6"/>
      <c r="AM473" s="6"/>
      <c r="AN473" s="1"/>
      <c r="AO473" s="1"/>
      <c r="AP473" s="6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6"/>
      <c r="AM474" s="6"/>
      <c r="AN474" s="1"/>
      <c r="AO474" s="1"/>
      <c r="AP474" s="6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6"/>
      <c r="AM475" s="6"/>
      <c r="AN475" s="1"/>
      <c r="AO475" s="1"/>
      <c r="AP475" s="6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6"/>
      <c r="AM476" s="6"/>
      <c r="AN476" s="1"/>
      <c r="AO476" s="1"/>
      <c r="AP476" s="6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6"/>
      <c r="AM477" s="6"/>
      <c r="AN477" s="1"/>
      <c r="AO477" s="1"/>
      <c r="AP477" s="6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6"/>
      <c r="AM478" s="6"/>
      <c r="AN478" s="1"/>
      <c r="AO478" s="1"/>
      <c r="AP478" s="6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6"/>
      <c r="AM479" s="6"/>
      <c r="AN479" s="1"/>
      <c r="AO479" s="1"/>
      <c r="AP479" s="6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6"/>
      <c r="AM480" s="6"/>
      <c r="AN480" s="1"/>
      <c r="AO480" s="1"/>
      <c r="AP480" s="6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6"/>
      <c r="AM481" s="6"/>
      <c r="AN481" s="1"/>
      <c r="AO481" s="1"/>
      <c r="AP481" s="6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6"/>
      <c r="AM482" s="6"/>
      <c r="AN482" s="1"/>
      <c r="AO482" s="1"/>
      <c r="AP482" s="6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6"/>
      <c r="AM483" s="6"/>
      <c r="AN483" s="1"/>
      <c r="AO483" s="1"/>
      <c r="AP483" s="6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6"/>
      <c r="AM484" s="6"/>
      <c r="AN484" s="1"/>
      <c r="AO484" s="1"/>
      <c r="AP484" s="6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6"/>
      <c r="AM485" s="6"/>
      <c r="AN485" s="1"/>
      <c r="AO485" s="1"/>
      <c r="AP485" s="6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6"/>
      <c r="AM486" s="6"/>
      <c r="AN486" s="1"/>
      <c r="AO486" s="1"/>
      <c r="AP486" s="6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6"/>
      <c r="AM487" s="6"/>
      <c r="AN487" s="1"/>
      <c r="AO487" s="1"/>
      <c r="AP487" s="6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6"/>
      <c r="AM488" s="6"/>
      <c r="AN488" s="1"/>
      <c r="AO488" s="1"/>
      <c r="AP488" s="6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6"/>
      <c r="AM489" s="6"/>
      <c r="AN489" s="1"/>
      <c r="AO489" s="1"/>
      <c r="AP489" s="6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6"/>
      <c r="AM490" s="6"/>
      <c r="AN490" s="1"/>
      <c r="AO490" s="1"/>
      <c r="AP490" s="6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6"/>
      <c r="AM491" s="6"/>
      <c r="AN491" s="1"/>
      <c r="AO491" s="1"/>
      <c r="AP491" s="6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6"/>
      <c r="AM492" s="6"/>
      <c r="AN492" s="1"/>
      <c r="AO492" s="1"/>
      <c r="AP492" s="6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</sheetData>
  <autoFilter ref="A3:AH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2024-11-28T11:52:33Z</dcterms:created>
  <dcterms:modified xsi:type="dcterms:W3CDTF">2024-11-29T10:24:13Z</dcterms:modified>
</cp:coreProperties>
</file>