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AE8F4E07-E60C-4F12-96A6-DF2D519091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1" l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6" i="1"/>
  <c r="O8" i="1" l="1"/>
  <c r="E82" i="1" l="1"/>
  <c r="E39" i="1"/>
  <c r="E22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1" i="1"/>
  <c r="AG31" i="1"/>
  <c r="AF32" i="1"/>
  <c r="AG32" i="1"/>
  <c r="AF33" i="1"/>
  <c r="AG33" i="1"/>
  <c r="AF34" i="1"/>
  <c r="AG34" i="1"/>
  <c r="AF35" i="1"/>
  <c r="P35" i="1" s="1"/>
  <c r="AG35" i="1"/>
  <c r="AF36" i="1"/>
  <c r="P36" i="1" s="1"/>
  <c r="AG36" i="1"/>
  <c r="AF37" i="1"/>
  <c r="AG37" i="1"/>
  <c r="AF38" i="1"/>
  <c r="AG38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P68" i="1" s="1"/>
  <c r="AG68" i="1"/>
  <c r="AF69" i="1"/>
  <c r="AG69" i="1"/>
  <c r="AF71" i="1"/>
  <c r="AG71" i="1"/>
  <c r="AF73" i="1"/>
  <c r="AG73" i="1"/>
  <c r="AF74" i="1"/>
  <c r="AG74" i="1"/>
  <c r="AF75" i="1"/>
  <c r="AG75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4" i="1"/>
  <c r="AG84" i="1"/>
  <c r="AG6" i="1"/>
  <c r="AF6" i="1"/>
  <c r="AD75" i="1" l="1"/>
  <c r="AD73" i="1"/>
  <c r="AD37" i="1"/>
  <c r="AD35" i="1"/>
  <c r="AD33" i="1"/>
  <c r="O7" i="1"/>
  <c r="AD7" i="1" s="1"/>
  <c r="AD8" i="1"/>
  <c r="O9" i="1"/>
  <c r="AD9" i="1" s="1"/>
  <c r="O10" i="1"/>
  <c r="P10" i="1" s="1"/>
  <c r="AD10" i="1" s="1"/>
  <c r="O11" i="1"/>
  <c r="P11" i="1" s="1"/>
  <c r="AD11" i="1" s="1"/>
  <c r="O12" i="1"/>
  <c r="P12" i="1" s="1"/>
  <c r="AD12" i="1" s="1"/>
  <c r="O13" i="1"/>
  <c r="AD13" i="1" s="1"/>
  <c r="O14" i="1"/>
  <c r="AD14" i="1" s="1"/>
  <c r="O15" i="1"/>
  <c r="AD15" i="1" s="1"/>
  <c r="O16" i="1"/>
  <c r="AD16" i="1" s="1"/>
  <c r="O17" i="1"/>
  <c r="P17" i="1" s="1"/>
  <c r="AD17" i="1" s="1"/>
  <c r="O18" i="1"/>
  <c r="P18" i="1" s="1"/>
  <c r="AD18" i="1" s="1"/>
  <c r="O19" i="1"/>
  <c r="O20" i="1"/>
  <c r="O21" i="1"/>
  <c r="O22" i="1"/>
  <c r="P22" i="1" s="1"/>
  <c r="AD22" i="1" s="1"/>
  <c r="O23" i="1"/>
  <c r="P23" i="1" s="1"/>
  <c r="AD23" i="1" s="1"/>
  <c r="O24" i="1"/>
  <c r="P24" i="1" s="1"/>
  <c r="AD24" i="1" s="1"/>
  <c r="O25" i="1"/>
  <c r="AD25" i="1" s="1"/>
  <c r="O26" i="1"/>
  <c r="AD26" i="1" s="1"/>
  <c r="O27" i="1"/>
  <c r="P27" i="1" s="1"/>
  <c r="AD27" i="1" s="1"/>
  <c r="O28" i="1"/>
  <c r="AD28" i="1" s="1"/>
  <c r="O29" i="1"/>
  <c r="P29" i="1" s="1"/>
  <c r="AD29" i="1" s="1"/>
  <c r="O30" i="1"/>
  <c r="O31" i="1"/>
  <c r="P31" i="1" s="1"/>
  <c r="AD31" i="1" s="1"/>
  <c r="O32" i="1"/>
  <c r="P32" i="1" s="1"/>
  <c r="AD32" i="1" s="1"/>
  <c r="O33" i="1"/>
  <c r="O34" i="1"/>
  <c r="P34" i="1" s="1"/>
  <c r="AD34" i="1" s="1"/>
  <c r="O35" i="1"/>
  <c r="O36" i="1"/>
  <c r="AD36" i="1" s="1"/>
  <c r="O37" i="1"/>
  <c r="O38" i="1"/>
  <c r="AD38" i="1" s="1"/>
  <c r="O39" i="1"/>
  <c r="O40" i="1"/>
  <c r="AD40" i="1" s="1"/>
  <c r="O41" i="1"/>
  <c r="O42" i="1"/>
  <c r="P42" i="1" s="1"/>
  <c r="AD42" i="1" s="1"/>
  <c r="O43" i="1"/>
  <c r="P43" i="1" s="1"/>
  <c r="AD43" i="1" s="1"/>
  <c r="O44" i="1"/>
  <c r="O45" i="1"/>
  <c r="P45" i="1" s="1"/>
  <c r="AD45" i="1" s="1"/>
  <c r="O46" i="1"/>
  <c r="AD46" i="1" s="1"/>
  <c r="O47" i="1"/>
  <c r="O48" i="1"/>
  <c r="O49" i="1"/>
  <c r="O50" i="1"/>
  <c r="P50" i="1" s="1"/>
  <c r="AD50" i="1" s="1"/>
  <c r="O51" i="1"/>
  <c r="AD51" i="1" s="1"/>
  <c r="O52" i="1"/>
  <c r="AD52" i="1" s="1"/>
  <c r="O53" i="1"/>
  <c r="O54" i="1"/>
  <c r="O55" i="1"/>
  <c r="AD55" i="1" s="1"/>
  <c r="O56" i="1"/>
  <c r="AD56" i="1" s="1"/>
  <c r="O57" i="1"/>
  <c r="O58" i="1"/>
  <c r="P58" i="1" s="1"/>
  <c r="AD58" i="1" s="1"/>
  <c r="O59" i="1"/>
  <c r="P59" i="1" s="1"/>
  <c r="AD59" i="1" s="1"/>
  <c r="O60" i="1"/>
  <c r="P60" i="1" s="1"/>
  <c r="AD60" i="1" s="1"/>
  <c r="O61" i="1"/>
  <c r="P61" i="1" s="1"/>
  <c r="AD61" i="1" s="1"/>
  <c r="O62" i="1"/>
  <c r="P62" i="1" s="1"/>
  <c r="AD62" i="1" s="1"/>
  <c r="O63" i="1"/>
  <c r="P63" i="1" s="1"/>
  <c r="AD63" i="1" s="1"/>
  <c r="O64" i="1"/>
  <c r="P64" i="1" s="1"/>
  <c r="AD64" i="1" s="1"/>
  <c r="O65" i="1"/>
  <c r="O66" i="1"/>
  <c r="P66" i="1" s="1"/>
  <c r="AD66" i="1" s="1"/>
  <c r="O67" i="1"/>
  <c r="P67" i="1" s="1"/>
  <c r="AD67" i="1" s="1"/>
  <c r="O68" i="1"/>
  <c r="AD68" i="1" s="1"/>
  <c r="O69" i="1"/>
  <c r="P69" i="1" s="1"/>
  <c r="AD69" i="1" s="1"/>
  <c r="O70" i="1"/>
  <c r="O71" i="1"/>
  <c r="O72" i="1"/>
  <c r="O73" i="1"/>
  <c r="O74" i="1"/>
  <c r="P74" i="1" s="1"/>
  <c r="AD74" i="1" s="1"/>
  <c r="O75" i="1"/>
  <c r="O76" i="1"/>
  <c r="O77" i="1"/>
  <c r="P77" i="1" s="1"/>
  <c r="AD77" i="1" s="1"/>
  <c r="O78" i="1"/>
  <c r="AD78" i="1" s="1"/>
  <c r="O79" i="1"/>
  <c r="P79" i="1" s="1"/>
  <c r="AD79" i="1" s="1"/>
  <c r="O80" i="1"/>
  <c r="P80" i="1" s="1"/>
  <c r="AD80" i="1" s="1"/>
  <c r="O81" i="1"/>
  <c r="AD81" i="1" s="1"/>
  <c r="O82" i="1"/>
  <c r="P82" i="1" s="1"/>
  <c r="AD82" i="1" s="1"/>
  <c r="O83" i="1"/>
  <c r="O84" i="1"/>
  <c r="AD84" i="1" s="1"/>
  <c r="O6" i="1"/>
  <c r="AD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N5" i="1"/>
  <c r="M5" i="1"/>
  <c r="L5" i="1"/>
  <c r="J5" i="1"/>
  <c r="F5" i="1"/>
  <c r="E5" i="1"/>
  <c r="P71" i="1" l="1"/>
  <c r="AD71" i="1" s="1"/>
  <c r="P57" i="1"/>
  <c r="AD57" i="1" s="1"/>
  <c r="P19" i="1"/>
  <c r="AD19" i="1" s="1"/>
  <c r="P5" i="1"/>
  <c r="AE84" i="1"/>
  <c r="AH84" i="1"/>
  <c r="Q84" i="1"/>
  <c r="AE82" i="1"/>
  <c r="Q82" i="1"/>
  <c r="AH82" i="1"/>
  <c r="AH80" i="1"/>
  <c r="Q80" i="1"/>
  <c r="T80" i="1" s="1"/>
  <c r="AE80" i="1"/>
  <c r="AE78" i="1"/>
  <c r="Q78" i="1"/>
  <c r="AH78" i="1"/>
  <c r="AE74" i="1"/>
  <c r="AH74" i="1"/>
  <c r="Q74" i="1"/>
  <c r="AE68" i="1"/>
  <c r="AH68" i="1"/>
  <c r="Q68" i="1"/>
  <c r="T68" i="1" s="1"/>
  <c r="AE66" i="1"/>
  <c r="AH66" i="1"/>
  <c r="Q66" i="1"/>
  <c r="AH64" i="1"/>
  <c r="AE64" i="1"/>
  <c r="Q64" i="1"/>
  <c r="T64" i="1" s="1"/>
  <c r="AE62" i="1"/>
  <c r="Q62" i="1"/>
  <c r="T62" i="1" s="1"/>
  <c r="AH62" i="1"/>
  <c r="AH60" i="1"/>
  <c r="Q60" i="1"/>
  <c r="AE60" i="1"/>
  <c r="AE58" i="1"/>
  <c r="Q58" i="1"/>
  <c r="T58" i="1" s="1"/>
  <c r="AH58" i="1"/>
  <c r="AE38" i="1"/>
  <c r="AH38" i="1"/>
  <c r="Q38" i="1"/>
  <c r="T38" i="1" s="1"/>
  <c r="AE36" i="1"/>
  <c r="AH36" i="1"/>
  <c r="Q36" i="1"/>
  <c r="T36" i="1" s="1"/>
  <c r="AE34" i="1"/>
  <c r="AH34" i="1"/>
  <c r="Q34" i="1"/>
  <c r="T34" i="1" s="1"/>
  <c r="AE32" i="1"/>
  <c r="AH32" i="1"/>
  <c r="Q32" i="1"/>
  <c r="AH28" i="1"/>
  <c r="Q28" i="1"/>
  <c r="AE28" i="1"/>
  <c r="AH26" i="1"/>
  <c r="AE26" i="1"/>
  <c r="Q26" i="1"/>
  <c r="Q24" i="1"/>
  <c r="T24" i="1" s="1"/>
  <c r="AH24" i="1"/>
  <c r="AE24" i="1"/>
  <c r="AH22" i="1"/>
  <c r="Q22" i="1"/>
  <c r="T22" i="1" s="1"/>
  <c r="AE22" i="1"/>
  <c r="Q18" i="1"/>
  <c r="T18" i="1" s="1"/>
  <c r="AH18" i="1"/>
  <c r="AE18" i="1"/>
  <c r="AH16" i="1"/>
  <c r="AE16" i="1"/>
  <c r="Q16" i="1"/>
  <c r="Q14" i="1"/>
  <c r="T14" i="1" s="1"/>
  <c r="AH14" i="1"/>
  <c r="AE14" i="1"/>
  <c r="AH12" i="1"/>
  <c r="Q12" i="1"/>
  <c r="T12" i="1" s="1"/>
  <c r="AE12" i="1"/>
  <c r="Q10" i="1"/>
  <c r="T10" i="1" s="1"/>
  <c r="AH10" i="1"/>
  <c r="AE10" i="1"/>
  <c r="AH8" i="1"/>
  <c r="AE8" i="1"/>
  <c r="Q8" i="1"/>
  <c r="AE81" i="1"/>
  <c r="AH81" i="1"/>
  <c r="Q81" i="1"/>
  <c r="T81" i="1" s="1"/>
  <c r="AE79" i="1"/>
  <c r="AH79" i="1"/>
  <c r="Q79" i="1"/>
  <c r="AE77" i="1"/>
  <c r="AH77" i="1"/>
  <c r="Q77" i="1"/>
  <c r="T77" i="1" s="1"/>
  <c r="AE63" i="1"/>
  <c r="AH63" i="1"/>
  <c r="Q63" i="1"/>
  <c r="T63" i="1" s="1"/>
  <c r="AE61" i="1"/>
  <c r="AH61" i="1"/>
  <c r="Q61" i="1"/>
  <c r="T61" i="1" s="1"/>
  <c r="AE59" i="1"/>
  <c r="AH59" i="1"/>
  <c r="Q59" i="1"/>
  <c r="T59" i="1" s="1"/>
  <c r="AE29" i="1"/>
  <c r="AH29" i="1"/>
  <c r="Q29" i="1"/>
  <c r="T29" i="1" s="1"/>
  <c r="AE27" i="1"/>
  <c r="AH27" i="1"/>
  <c r="Q27" i="1"/>
  <c r="AE25" i="1"/>
  <c r="AH25" i="1"/>
  <c r="Q25" i="1"/>
  <c r="T25" i="1" s="1"/>
  <c r="AE23" i="1"/>
  <c r="AH23" i="1"/>
  <c r="Q23" i="1"/>
  <c r="AE17" i="1"/>
  <c r="AH17" i="1"/>
  <c r="Q17" i="1"/>
  <c r="T17" i="1" s="1"/>
  <c r="AE15" i="1"/>
  <c r="AH15" i="1"/>
  <c r="Q15" i="1"/>
  <c r="T15" i="1" s="1"/>
  <c r="AE13" i="1"/>
  <c r="AH13" i="1"/>
  <c r="Q13" i="1"/>
  <c r="T13" i="1" s="1"/>
  <c r="AE11" i="1"/>
  <c r="AH11" i="1"/>
  <c r="Q11" i="1"/>
  <c r="T11" i="1" s="1"/>
  <c r="AE9" i="1"/>
  <c r="AH9" i="1"/>
  <c r="Q9" i="1"/>
  <c r="AE7" i="1"/>
  <c r="AH7" i="1"/>
  <c r="Q7" i="1"/>
  <c r="T7" i="1" s="1"/>
  <c r="AH56" i="1"/>
  <c r="AE56" i="1"/>
  <c r="Q56" i="1"/>
  <c r="T56" i="1" s="1"/>
  <c r="AE52" i="1"/>
  <c r="Q52" i="1"/>
  <c r="T52" i="1" s="1"/>
  <c r="AH52" i="1"/>
  <c r="AH50" i="1"/>
  <c r="Q50" i="1"/>
  <c r="T50" i="1" s="1"/>
  <c r="AE50" i="1"/>
  <c r="AE46" i="1"/>
  <c r="AH46" i="1"/>
  <c r="Q46" i="1"/>
  <c r="T46" i="1" s="1"/>
  <c r="AH42" i="1"/>
  <c r="AE42" i="1"/>
  <c r="Q42" i="1"/>
  <c r="T42" i="1" s="1"/>
  <c r="AE40" i="1"/>
  <c r="AH40" i="1"/>
  <c r="Q40" i="1"/>
  <c r="T40" i="1" s="1"/>
  <c r="AE31" i="1"/>
  <c r="Q31" i="1"/>
  <c r="T31" i="1" s="1"/>
  <c r="AH31" i="1"/>
  <c r="AH33" i="1"/>
  <c r="AE33" i="1"/>
  <c r="Q33" i="1"/>
  <c r="T33" i="1" s="1"/>
  <c r="AE35" i="1"/>
  <c r="Q35" i="1"/>
  <c r="T35" i="1" s="1"/>
  <c r="AH35" i="1"/>
  <c r="AH37" i="1"/>
  <c r="Q37" i="1"/>
  <c r="T37" i="1" s="1"/>
  <c r="AE37" i="1"/>
  <c r="T39" i="1"/>
  <c r="AE67" i="1"/>
  <c r="Q67" i="1"/>
  <c r="T67" i="1" s="1"/>
  <c r="AH67" i="1"/>
  <c r="AH69" i="1"/>
  <c r="Q69" i="1"/>
  <c r="T69" i="1" s="1"/>
  <c r="AE69" i="1"/>
  <c r="AE73" i="1"/>
  <c r="Q73" i="1"/>
  <c r="T73" i="1" s="1"/>
  <c r="AH73" i="1"/>
  <c r="AH75" i="1"/>
  <c r="AE75" i="1"/>
  <c r="Q75" i="1"/>
  <c r="T75" i="1" s="1"/>
  <c r="Q6" i="1"/>
  <c r="T6" i="1" s="1"/>
  <c r="AE6" i="1"/>
  <c r="AH6" i="1"/>
  <c r="AE55" i="1"/>
  <c r="AH55" i="1"/>
  <c r="Q55" i="1"/>
  <c r="T55" i="1" s="1"/>
  <c r="AE51" i="1"/>
  <c r="AH51" i="1"/>
  <c r="Q51" i="1"/>
  <c r="T51" i="1" s="1"/>
  <c r="AE45" i="1"/>
  <c r="Q45" i="1"/>
  <c r="T45" i="1" s="1"/>
  <c r="AH45" i="1"/>
  <c r="AE43" i="1"/>
  <c r="AH43" i="1"/>
  <c r="Q43" i="1"/>
  <c r="T43" i="1" s="1"/>
  <c r="U84" i="1"/>
  <c r="T84" i="1"/>
  <c r="T82" i="1"/>
  <c r="U82" i="1"/>
  <c r="U80" i="1"/>
  <c r="T78" i="1"/>
  <c r="U78" i="1"/>
  <c r="T76" i="1"/>
  <c r="U76" i="1"/>
  <c r="T74" i="1"/>
  <c r="U74" i="1"/>
  <c r="T72" i="1"/>
  <c r="U72" i="1"/>
  <c r="T70" i="1"/>
  <c r="U70" i="1"/>
  <c r="U68" i="1"/>
  <c r="T66" i="1"/>
  <c r="U66" i="1"/>
  <c r="U64" i="1"/>
  <c r="U62" i="1"/>
  <c r="T60" i="1"/>
  <c r="U60" i="1"/>
  <c r="U58" i="1"/>
  <c r="U55" i="1"/>
  <c r="T53" i="1"/>
  <c r="U53" i="1"/>
  <c r="U51" i="1"/>
  <c r="T49" i="1"/>
  <c r="U49" i="1"/>
  <c r="U46" i="1"/>
  <c r="T44" i="1"/>
  <c r="U44" i="1"/>
  <c r="U42" i="1"/>
  <c r="U40" i="1"/>
  <c r="U38" i="1"/>
  <c r="U36" i="1"/>
  <c r="U34" i="1"/>
  <c r="T32" i="1"/>
  <c r="U32" i="1"/>
  <c r="T30" i="1"/>
  <c r="U30" i="1"/>
  <c r="T28" i="1"/>
  <c r="U28" i="1"/>
  <c r="T26" i="1"/>
  <c r="U26" i="1"/>
  <c r="U24" i="1"/>
  <c r="U22" i="1"/>
  <c r="T20" i="1"/>
  <c r="U20" i="1"/>
  <c r="U18" i="1"/>
  <c r="T16" i="1"/>
  <c r="U16" i="1"/>
  <c r="U14" i="1"/>
  <c r="U12" i="1"/>
  <c r="U10" i="1"/>
  <c r="T8" i="1"/>
  <c r="U8" i="1"/>
  <c r="K5" i="1"/>
  <c r="U6" i="1"/>
  <c r="T83" i="1"/>
  <c r="U83" i="1"/>
  <c r="U81" i="1"/>
  <c r="T79" i="1"/>
  <c r="U79" i="1"/>
  <c r="U77" i="1"/>
  <c r="U75" i="1"/>
  <c r="U73" i="1"/>
  <c r="U71" i="1"/>
  <c r="U69" i="1"/>
  <c r="U67" i="1"/>
  <c r="T65" i="1"/>
  <c r="U65" i="1"/>
  <c r="U63" i="1"/>
  <c r="U61" i="1"/>
  <c r="U59" i="1"/>
  <c r="U57" i="1"/>
  <c r="U56" i="1"/>
  <c r="T54" i="1"/>
  <c r="U54" i="1"/>
  <c r="U52" i="1"/>
  <c r="U50" i="1"/>
  <c r="T48" i="1"/>
  <c r="U48" i="1"/>
  <c r="T47" i="1"/>
  <c r="U47" i="1"/>
  <c r="U45" i="1"/>
  <c r="U43" i="1"/>
  <c r="T41" i="1"/>
  <c r="U41" i="1"/>
  <c r="U39" i="1"/>
  <c r="U37" i="1"/>
  <c r="U35" i="1"/>
  <c r="U33" i="1"/>
  <c r="U31" i="1"/>
  <c r="U29" i="1"/>
  <c r="T27" i="1"/>
  <c r="U27" i="1"/>
  <c r="U25" i="1"/>
  <c r="T23" i="1"/>
  <c r="U23" i="1"/>
  <c r="T21" i="1"/>
  <c r="U21" i="1"/>
  <c r="U19" i="1"/>
  <c r="U17" i="1"/>
  <c r="U15" i="1"/>
  <c r="U13" i="1"/>
  <c r="U11" i="1"/>
  <c r="T9" i="1"/>
  <c r="U9" i="1"/>
  <c r="U7" i="1"/>
  <c r="O5" i="1"/>
  <c r="AD5" i="1" l="1"/>
  <c r="AH19" i="1"/>
  <c r="AE19" i="1"/>
  <c r="Q19" i="1"/>
  <c r="T19" i="1" s="1"/>
  <c r="AE71" i="1"/>
  <c r="Q71" i="1"/>
  <c r="T71" i="1" s="1"/>
  <c r="AH71" i="1"/>
  <c r="AE57" i="1"/>
  <c r="AE5" i="1" s="1"/>
  <c r="Q57" i="1"/>
  <c r="T57" i="1" s="1"/>
  <c r="AH57" i="1"/>
  <c r="Q5" i="1" l="1"/>
</calcChain>
</file>

<file path=xl/sharedStrings.xml><?xml version="1.0" encoding="utf-8"?>
<sst xmlns="http://schemas.openxmlformats.org/spreadsheetml/2006/main" count="351" uniqueCount="136">
  <si>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</si>
  <si>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</si>
  <si>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</si>
  <si>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</si>
  <si>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</si>
  <si>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</si>
  <si>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</si>
  <si>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</si>
  <si>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</si>
  <si>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</si>
  <si>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</si>
  <si>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</si>
  <si>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</si>
  <si>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</si>
  <si>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</si>
  <si>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</si>
  <si>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</si>
  <si>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</si>
  <si>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</si>
  <si>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</si>
  <si>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</si>
  <si>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</si>
  <si>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</si>
  <si>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</si>
  <si>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</si>
  <si>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</si>
  <si>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</si>
  <si>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</si>
  <si>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</si>
  <si>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</si>
  <si>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</si>
  <si>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24,10,</t>
  </si>
  <si>
    <t>17,10,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</si>
  <si>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</si>
  <si>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</si>
  <si>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</si>
  <si>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</si>
  <si>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</si>
  <si>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</si>
  <si>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</si>
  <si>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</si>
  <si>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</si>
  <si>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</si>
  <si>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</si>
  <si>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</si>
  <si>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</si>
  <si>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</si>
  <si>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</si>
  <si>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</si>
  <si>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</si>
  <si>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</si>
  <si>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</si>
  <si>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</si>
  <si>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</si>
  <si>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</si>
  <si>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</si>
  <si>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</si>
  <si>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</si>
  <si>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</si>
  <si>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</si>
  <si>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</si>
  <si>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</si>
  <si>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</si>
  <si>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</si>
  <si>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</si>
  <si>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</si>
  <si>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</si>
  <si>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</si>
  <si>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</si>
  <si>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</si>
  <si>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</si>
  <si>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</si>
  <si>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</si>
  <si>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</si>
  <si>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</si>
  <si>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</si>
  <si>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</si>
  <si>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</si>
  <si>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</si>
  <si>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</si>
  <si>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</si>
  <si>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</si>
  <si>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</si>
  <si>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</si>
  <si>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</si>
  <si>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</si>
  <si>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</si>
  <si>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</si>
  <si>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</si>
  <si>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</si>
  <si>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</si>
  <si>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</si>
  <si>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</si>
  <si>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</si>
  <si>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</si>
  <si>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</si>
  <si>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</si>
  <si>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</si>
  <si>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</si>
  <si>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</si>
  <si>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</si>
  <si>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</si>
  <si>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</si>
  <si>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</si>
  <si>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</si>
  <si>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</si>
  <si>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</si>
  <si>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</si>
  <si>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</si>
  <si>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</si>
  <si>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</si>
  <si>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</si>
  <si>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</si>
  <si>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</si>
  <si>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</si>
  <si>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</si>
  <si>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</si>
  <si>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</si>
  <si>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</si>
  <si>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</si>
  <si>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</si>
  <si>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</si>
  <si>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</si>
  <si>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</si>
  <si>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</si>
  <si>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</si>
  <si>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</si>
  <si>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</si>
  <si>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</si>
  <si>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</si>
  <si>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</si>
  <si>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</si>
  <si>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продавать / вывод</t>
  </si>
  <si>
    <t>есть дубль / нет потребности</t>
  </si>
  <si>
    <t>22,11,24 филиал обнулил / сети</t>
  </si>
  <si>
    <t>нет в бланке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</si>
</sst>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7" fillId="7" borderId="1" xfId="1" applyNumberFormat="1" applyFon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7" fillId="8" borderId="1" xfId="1" applyNumberFormat="1" applyFont="1" applyFill="1"/>
    <xf numFmtId="164" fontId="6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1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21,11,</v>
          </cell>
          <cell r="W4" t="str">
            <v>14,11,</v>
          </cell>
          <cell r="X4" t="str">
            <v>07,11,</v>
          </cell>
          <cell r="Y4" t="str">
            <v>24,10,</v>
          </cell>
          <cell r="Z4" t="str">
            <v>17,10,</v>
          </cell>
          <cell r="AA4" t="str">
            <v>10,10,</v>
          </cell>
          <cell r="AE4" t="str">
            <v>25,11,</v>
          </cell>
        </row>
        <row r="5">
          <cell r="E5">
            <v>15811.800000000001</v>
          </cell>
          <cell r="F5">
            <v>17751.8</v>
          </cell>
          <cell r="J5">
            <v>18658.900000000001</v>
          </cell>
          <cell r="K5">
            <v>-2847.0999999999995</v>
          </cell>
          <cell r="L5">
            <v>0</v>
          </cell>
          <cell r="M5">
            <v>0</v>
          </cell>
          <cell r="N5">
            <v>0</v>
          </cell>
          <cell r="O5">
            <v>3162.3599999999992</v>
          </cell>
          <cell r="P5">
            <v>29996.559999999994</v>
          </cell>
          <cell r="Q5">
            <v>25396.26</v>
          </cell>
          <cell r="R5">
            <v>25910.000000000004</v>
          </cell>
          <cell r="S5">
            <v>13868</v>
          </cell>
          <cell r="W5">
            <v>2068.8999999999996</v>
          </cell>
          <cell r="X5">
            <v>1978.4000000000003</v>
          </cell>
          <cell r="Y5">
            <v>3251.62</v>
          </cell>
          <cell r="Z5">
            <v>3196.3200000000006</v>
          </cell>
          <cell r="AA5">
            <v>2748.7000000000007</v>
          </cell>
          <cell r="AC5">
            <v>9318.978000000001</v>
          </cell>
          <cell r="AE5">
            <v>2906</v>
          </cell>
          <cell r="AF5">
            <v>9885.3999999999978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70</v>
          </cell>
          <cell r="D6">
            <v>120</v>
          </cell>
          <cell r="E6">
            <v>60</v>
          </cell>
          <cell r="F6">
            <v>130</v>
          </cell>
          <cell r="G6">
            <v>1</v>
          </cell>
          <cell r="H6">
            <v>90</v>
          </cell>
          <cell r="I6" t="str">
            <v>матрица</v>
          </cell>
          <cell r="J6">
            <v>60</v>
          </cell>
          <cell r="K6">
            <v>0</v>
          </cell>
          <cell r="O6">
            <v>12</v>
          </cell>
          <cell r="P6">
            <v>38</v>
          </cell>
          <cell r="Q6">
            <v>38</v>
          </cell>
          <cell r="R6">
            <v>60</v>
          </cell>
          <cell r="U6">
            <v>15.833333333333334</v>
          </cell>
          <cell r="V6">
            <v>10.833333333333334</v>
          </cell>
          <cell r="W6">
            <v>12</v>
          </cell>
          <cell r="X6">
            <v>2</v>
          </cell>
          <cell r="Y6">
            <v>39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38</v>
          </cell>
          <cell r="AD6">
            <v>5</v>
          </cell>
          <cell r="AE6">
            <v>12</v>
          </cell>
          <cell r="AF6">
            <v>60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516</v>
          </cell>
          <cell r="E7">
            <v>311</v>
          </cell>
          <cell r="F7">
            <v>205</v>
          </cell>
          <cell r="G7">
            <v>0.3</v>
          </cell>
          <cell r="H7">
            <v>180</v>
          </cell>
          <cell r="I7" t="str">
            <v>матрица</v>
          </cell>
          <cell r="J7">
            <v>311</v>
          </cell>
          <cell r="K7">
            <v>0</v>
          </cell>
          <cell r="O7">
            <v>62.2</v>
          </cell>
          <cell r="P7">
            <v>665.80000000000007</v>
          </cell>
          <cell r="Q7">
            <v>790.2</v>
          </cell>
          <cell r="R7">
            <v>840</v>
          </cell>
          <cell r="U7">
            <v>16.80064308681672</v>
          </cell>
          <cell r="V7">
            <v>3.295819935691318</v>
          </cell>
          <cell r="W7">
            <v>2.4</v>
          </cell>
          <cell r="X7">
            <v>44.4</v>
          </cell>
          <cell r="Y7">
            <v>48</v>
          </cell>
          <cell r="Z7">
            <v>34.4</v>
          </cell>
          <cell r="AA7">
            <v>24.2</v>
          </cell>
          <cell r="AC7">
            <v>237.06</v>
          </cell>
          <cell r="AD7">
            <v>12</v>
          </cell>
          <cell r="AE7">
            <v>70</v>
          </cell>
          <cell r="AF7">
            <v>252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338</v>
          </cell>
          <cell r="E8">
            <v>337</v>
          </cell>
          <cell r="G8">
            <v>0.3</v>
          </cell>
          <cell r="H8">
            <v>180</v>
          </cell>
          <cell r="I8" t="str">
            <v>матрица</v>
          </cell>
          <cell r="J8">
            <v>561</v>
          </cell>
          <cell r="K8">
            <v>-224</v>
          </cell>
          <cell r="O8">
            <v>67.400000000000006</v>
          </cell>
          <cell r="P8">
            <v>943.60000000000014</v>
          </cell>
          <cell r="Q8">
            <v>700</v>
          </cell>
          <cell r="R8">
            <v>672</v>
          </cell>
          <cell r="S8">
            <v>600</v>
          </cell>
          <cell r="T8" t="str">
            <v>нет места на складе</v>
          </cell>
          <cell r="U8">
            <v>9.9703264094955486</v>
          </cell>
          <cell r="V8">
            <v>0</v>
          </cell>
          <cell r="W8">
            <v>13</v>
          </cell>
          <cell r="X8">
            <v>32.4</v>
          </cell>
          <cell r="Y8">
            <v>88.4</v>
          </cell>
          <cell r="Z8">
            <v>63.6</v>
          </cell>
          <cell r="AA8">
            <v>64.8</v>
          </cell>
          <cell r="AC8">
            <v>210</v>
          </cell>
          <cell r="AD8">
            <v>12</v>
          </cell>
          <cell r="AE8">
            <v>56</v>
          </cell>
          <cell r="AF8">
            <v>201.6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D9">
            <v>673</v>
          </cell>
          <cell r="E9">
            <v>673</v>
          </cell>
          <cell r="G9">
            <v>0.3</v>
          </cell>
          <cell r="H9">
            <v>180</v>
          </cell>
          <cell r="I9" t="str">
            <v>матрица</v>
          </cell>
          <cell r="J9">
            <v>928</v>
          </cell>
          <cell r="K9">
            <v>-255</v>
          </cell>
          <cell r="O9">
            <v>134.6</v>
          </cell>
          <cell r="P9">
            <v>1884.3999999999999</v>
          </cell>
          <cell r="Q9">
            <v>1200</v>
          </cell>
          <cell r="R9">
            <v>1176</v>
          </cell>
          <cell r="S9">
            <v>900</v>
          </cell>
          <cell r="T9" t="str">
            <v>нет места на складе</v>
          </cell>
          <cell r="U9">
            <v>8.7369985141158999</v>
          </cell>
          <cell r="V9">
            <v>0</v>
          </cell>
          <cell r="W9">
            <v>44.6</v>
          </cell>
          <cell r="X9">
            <v>67.599999999999994</v>
          </cell>
          <cell r="Y9">
            <v>170.4</v>
          </cell>
          <cell r="Z9">
            <v>147.80000000000001</v>
          </cell>
          <cell r="AA9">
            <v>170.8</v>
          </cell>
          <cell r="AB9" t="str">
            <v>Акция сеть "Спар" на октябрь 2024г.</v>
          </cell>
          <cell r="AC9">
            <v>360</v>
          </cell>
          <cell r="AD9">
            <v>12</v>
          </cell>
          <cell r="AE9">
            <v>98</v>
          </cell>
          <cell r="AF9">
            <v>352.8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D10">
            <v>1176</v>
          </cell>
          <cell r="E10">
            <v>569</v>
          </cell>
          <cell r="F10">
            <v>584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572</v>
          </cell>
          <cell r="K10">
            <v>-3</v>
          </cell>
          <cell r="O10">
            <v>113.8</v>
          </cell>
          <cell r="P10">
            <v>1009.2</v>
          </cell>
          <cell r="Q10">
            <v>800</v>
          </cell>
          <cell r="R10">
            <v>840</v>
          </cell>
          <cell r="S10">
            <v>600</v>
          </cell>
          <cell r="T10" t="str">
            <v>нет места на складе</v>
          </cell>
          <cell r="U10">
            <v>12.513181019332162</v>
          </cell>
          <cell r="V10">
            <v>5.1318101933216171</v>
          </cell>
          <cell r="W10">
            <v>35</v>
          </cell>
          <cell r="X10">
            <v>99.8</v>
          </cell>
          <cell r="Y10">
            <v>48.6</v>
          </cell>
          <cell r="Z10">
            <v>79.400000000000006</v>
          </cell>
          <cell r="AA10">
            <v>53.6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D11">
            <v>1196</v>
          </cell>
          <cell r="E11">
            <v>372</v>
          </cell>
          <cell r="F11">
            <v>815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444</v>
          </cell>
          <cell r="K11">
            <v>-72</v>
          </cell>
          <cell r="O11">
            <v>74.400000000000006</v>
          </cell>
          <cell r="P11">
            <v>226.60000000000014</v>
          </cell>
          <cell r="Q11">
            <v>0</v>
          </cell>
          <cell r="R11">
            <v>0</v>
          </cell>
          <cell r="S11">
            <v>0</v>
          </cell>
          <cell r="T11" t="str">
            <v>нет места на складе</v>
          </cell>
          <cell r="U11">
            <v>10.954301075268816</v>
          </cell>
          <cell r="V11">
            <v>10.954301075268816</v>
          </cell>
          <cell r="W11">
            <v>127.4</v>
          </cell>
          <cell r="X11">
            <v>50.4</v>
          </cell>
          <cell r="Y11">
            <v>123.8</v>
          </cell>
          <cell r="Z11">
            <v>148.19999999999999</v>
          </cell>
          <cell r="AA11">
            <v>120.4</v>
          </cell>
          <cell r="AB11" t="str">
            <v>22,11,24 филиал обнулил</v>
          </cell>
          <cell r="AC11">
            <v>0</v>
          </cell>
          <cell r="AD11">
            <v>12</v>
          </cell>
          <cell r="AE11">
            <v>0</v>
          </cell>
          <cell r="AF11">
            <v>0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</v>
          </cell>
          <cell r="D12">
            <v>674</v>
          </cell>
          <cell r="E12">
            <v>268</v>
          </cell>
          <cell r="F12">
            <v>411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256</v>
          </cell>
          <cell r="K12">
            <v>12</v>
          </cell>
          <cell r="O12">
            <v>53.6</v>
          </cell>
          <cell r="P12">
            <v>339.4</v>
          </cell>
          <cell r="Q12">
            <v>168</v>
          </cell>
          <cell r="R12">
            <v>336</v>
          </cell>
          <cell r="S12">
            <v>168</v>
          </cell>
          <cell r="T12" t="str">
            <v>нет места на складе</v>
          </cell>
          <cell r="U12">
            <v>13.936567164179104</v>
          </cell>
          <cell r="V12">
            <v>7.6679104477611935</v>
          </cell>
          <cell r="W12">
            <v>43.8</v>
          </cell>
          <cell r="X12">
            <v>27.6</v>
          </cell>
          <cell r="Y12">
            <v>43.6</v>
          </cell>
          <cell r="Z12">
            <v>47.8</v>
          </cell>
          <cell r="AA12">
            <v>29.8</v>
          </cell>
          <cell r="AC12">
            <v>15.12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D13">
            <v>560</v>
          </cell>
          <cell r="E13">
            <v>519</v>
          </cell>
          <cell r="F13">
            <v>41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561</v>
          </cell>
          <cell r="K13">
            <v>-42</v>
          </cell>
          <cell r="O13">
            <v>103.8</v>
          </cell>
          <cell r="P13">
            <v>1412.2</v>
          </cell>
          <cell r="Q13">
            <v>1100</v>
          </cell>
          <cell r="R13">
            <v>1120</v>
          </cell>
          <cell r="S13">
            <v>900</v>
          </cell>
          <cell r="T13" t="str">
            <v>нет места на складе</v>
          </cell>
          <cell r="U13">
            <v>11.184971098265896</v>
          </cell>
          <cell r="V13">
            <v>0.39499036608863197</v>
          </cell>
          <cell r="W13">
            <v>1</v>
          </cell>
          <cell r="X13">
            <v>50.4</v>
          </cell>
          <cell r="Y13">
            <v>50.4</v>
          </cell>
          <cell r="Z13">
            <v>39.6</v>
          </cell>
          <cell r="AA13">
            <v>28.8</v>
          </cell>
          <cell r="AC13">
            <v>396</v>
          </cell>
          <cell r="AD13">
            <v>10</v>
          </cell>
          <cell r="AE13">
            <v>112</v>
          </cell>
          <cell r="AF13">
            <v>403.2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1</v>
          </cell>
          <cell r="F14">
            <v>167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1</v>
          </cell>
          <cell r="K14">
            <v>0</v>
          </cell>
          <cell r="O14">
            <v>0.2</v>
          </cell>
          <cell r="R14">
            <v>0</v>
          </cell>
          <cell r="U14">
            <v>835</v>
          </cell>
          <cell r="V14">
            <v>835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170</v>
          </cell>
          <cell r="E15">
            <v>170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178</v>
          </cell>
          <cell r="K15">
            <v>-8</v>
          </cell>
          <cell r="O15">
            <v>34</v>
          </cell>
          <cell r="P15">
            <v>476</v>
          </cell>
          <cell r="Q15">
            <v>476</v>
          </cell>
          <cell r="R15">
            <v>504</v>
          </cell>
          <cell r="U15">
            <v>14.823529411764707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95.2</v>
          </cell>
          <cell r="AD15">
            <v>12</v>
          </cell>
          <cell r="AE15">
            <v>42</v>
          </cell>
          <cell r="AF15">
            <v>100.80000000000001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1</v>
          </cell>
          <cell r="F16">
            <v>167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</v>
          </cell>
          <cell r="K16">
            <v>0</v>
          </cell>
          <cell r="O16">
            <v>0.2</v>
          </cell>
          <cell r="R16">
            <v>0</v>
          </cell>
          <cell r="U16">
            <v>835</v>
          </cell>
          <cell r="V16">
            <v>835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23</v>
          </cell>
          <cell r="D17">
            <v>504</v>
          </cell>
          <cell r="E17">
            <v>47</v>
          </cell>
          <cell r="F17">
            <v>457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125</v>
          </cell>
          <cell r="K17">
            <v>-78</v>
          </cell>
          <cell r="O17">
            <v>9.4</v>
          </cell>
          <cell r="R17">
            <v>0</v>
          </cell>
          <cell r="U17">
            <v>48.617021276595743</v>
          </cell>
          <cell r="V17">
            <v>48.617021276595743</v>
          </cell>
          <cell r="W17">
            <v>40.799999999999997</v>
          </cell>
          <cell r="X17">
            <v>13</v>
          </cell>
          <cell r="Y17">
            <v>43</v>
          </cell>
          <cell r="Z17">
            <v>41.2</v>
          </cell>
          <cell r="AA17">
            <v>41.8</v>
          </cell>
          <cell r="AC17">
            <v>0</v>
          </cell>
          <cell r="AD17">
            <v>12</v>
          </cell>
          <cell r="AE17">
            <v>0</v>
          </cell>
          <cell r="AF17">
            <v>0</v>
          </cell>
          <cell r="AG17">
            <v>14</v>
          </cell>
          <cell r="AH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D18">
            <v>336</v>
          </cell>
          <cell r="E18">
            <v>44</v>
          </cell>
          <cell r="F18">
            <v>292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188</v>
          </cell>
          <cell r="K18">
            <v>-144</v>
          </cell>
          <cell r="O18">
            <v>8.8000000000000007</v>
          </cell>
          <cell r="R18">
            <v>0</v>
          </cell>
          <cell r="U18">
            <v>33.18181818181818</v>
          </cell>
          <cell r="V18">
            <v>33.18181818181818</v>
          </cell>
          <cell r="W18">
            <v>0.2</v>
          </cell>
          <cell r="X18">
            <v>0</v>
          </cell>
          <cell r="Y18">
            <v>43.4</v>
          </cell>
          <cell r="Z18">
            <v>26.6</v>
          </cell>
          <cell r="AA18">
            <v>33.6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  <cell r="AH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36</v>
          </cell>
          <cell r="E19">
            <v>12</v>
          </cell>
          <cell r="F19">
            <v>24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</v>
          </cell>
          <cell r="K19">
            <v>0</v>
          </cell>
          <cell r="O19">
            <v>2.4</v>
          </cell>
          <cell r="P19">
            <v>24</v>
          </cell>
          <cell r="Q19">
            <v>0</v>
          </cell>
          <cell r="R19">
            <v>0</v>
          </cell>
          <cell r="U19">
            <v>10</v>
          </cell>
          <cell r="V19">
            <v>10</v>
          </cell>
          <cell r="W19">
            <v>1.2</v>
          </cell>
          <cell r="X19">
            <v>0</v>
          </cell>
          <cell r="Y19">
            <v>0</v>
          </cell>
          <cell r="Z19">
            <v>1.94</v>
          </cell>
          <cell r="AA19">
            <v>4.8</v>
          </cell>
          <cell r="AB19" t="str">
            <v>обнулить (WatsApp)</v>
          </cell>
          <cell r="AC19">
            <v>0</v>
          </cell>
          <cell r="AD19">
            <v>3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11.1</v>
          </cell>
          <cell r="E20">
            <v>11.1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12</v>
          </cell>
          <cell r="K20">
            <v>-0.90000000000000036</v>
          </cell>
          <cell r="O20">
            <v>2.2199999999999998</v>
          </cell>
          <cell r="U20">
            <v>0</v>
          </cell>
          <cell r="V20">
            <v>0</v>
          </cell>
          <cell r="W20">
            <v>10.36</v>
          </cell>
          <cell r="X20">
            <v>1.48</v>
          </cell>
          <cell r="Y20">
            <v>20.72</v>
          </cell>
          <cell r="Z20">
            <v>25.16</v>
          </cell>
          <cell r="AA20">
            <v>5.92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56.2</v>
          </cell>
          <cell r="D21">
            <v>362.6</v>
          </cell>
          <cell r="E21">
            <v>173.9</v>
          </cell>
          <cell r="F21">
            <v>237.5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160.69999999999999</v>
          </cell>
          <cell r="K21">
            <v>13.200000000000017</v>
          </cell>
          <cell r="O21">
            <v>34.78</v>
          </cell>
          <cell r="P21">
            <v>249.42000000000002</v>
          </cell>
          <cell r="Q21">
            <v>200</v>
          </cell>
          <cell r="R21">
            <v>207.20000000000002</v>
          </cell>
          <cell r="S21">
            <v>150</v>
          </cell>
          <cell r="T21" t="str">
            <v>нет места на складе</v>
          </cell>
          <cell r="U21">
            <v>12.786083956296723</v>
          </cell>
          <cell r="V21">
            <v>6.8286371477860834</v>
          </cell>
          <cell r="W21">
            <v>38.340000000000003</v>
          </cell>
          <cell r="X21">
            <v>37</v>
          </cell>
          <cell r="Y21">
            <v>54.759999999999991</v>
          </cell>
          <cell r="Z21">
            <v>65.86</v>
          </cell>
          <cell r="AA21">
            <v>40.700000000000003</v>
          </cell>
          <cell r="AB21" t="str">
            <v>есть дубль</v>
          </cell>
          <cell r="AC21">
            <v>200</v>
          </cell>
          <cell r="AD21">
            <v>3.7</v>
          </cell>
          <cell r="AE21">
            <v>56</v>
          </cell>
          <cell r="AF21">
            <v>207.20000000000002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D22">
            <v>264</v>
          </cell>
          <cell r="E22">
            <v>143</v>
          </cell>
          <cell r="F22">
            <v>121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147.6</v>
          </cell>
          <cell r="K22">
            <v>-4.5999999999999943</v>
          </cell>
          <cell r="O22">
            <v>28.6</v>
          </cell>
          <cell r="P22">
            <v>279.40000000000003</v>
          </cell>
          <cell r="Q22">
            <v>220</v>
          </cell>
          <cell r="R22">
            <v>198</v>
          </cell>
          <cell r="S22">
            <v>150</v>
          </cell>
          <cell r="T22" t="str">
            <v>нет места на складе</v>
          </cell>
          <cell r="U22">
            <v>11.153846153846153</v>
          </cell>
          <cell r="V22">
            <v>4.2307692307692308</v>
          </cell>
          <cell r="W22">
            <v>18.14</v>
          </cell>
          <cell r="X22">
            <v>26.04</v>
          </cell>
          <cell r="Y22">
            <v>37.4</v>
          </cell>
          <cell r="Z22">
            <v>36.18</v>
          </cell>
          <cell r="AA22">
            <v>56.1</v>
          </cell>
          <cell r="AC22">
            <v>220</v>
          </cell>
          <cell r="AD22">
            <v>5.5</v>
          </cell>
          <cell r="AE22">
            <v>36</v>
          </cell>
          <cell r="AF22">
            <v>198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54</v>
          </cell>
          <cell r="D23">
            <v>252</v>
          </cell>
          <cell r="E23">
            <v>45</v>
          </cell>
          <cell r="F23">
            <v>246</v>
          </cell>
          <cell r="G23">
            <v>1</v>
          </cell>
          <cell r="H23">
            <v>180</v>
          </cell>
          <cell r="I23" t="str">
            <v>матрица</v>
          </cell>
          <cell r="J23">
            <v>58.4</v>
          </cell>
          <cell r="K23">
            <v>-13.399999999999999</v>
          </cell>
          <cell r="O23">
            <v>9</v>
          </cell>
          <cell r="R23">
            <v>0</v>
          </cell>
          <cell r="U23">
            <v>27.333333333333332</v>
          </cell>
          <cell r="V23">
            <v>27.333333333333332</v>
          </cell>
          <cell r="W23">
            <v>27</v>
          </cell>
          <cell r="X23">
            <v>23.4</v>
          </cell>
          <cell r="Y23">
            <v>22.94</v>
          </cell>
          <cell r="Z23">
            <v>35.68</v>
          </cell>
          <cell r="AA23">
            <v>32.54</v>
          </cell>
          <cell r="AB23" t="str">
            <v>08,11,24 филиал обнулил</v>
          </cell>
          <cell r="AC23">
            <v>0</v>
          </cell>
          <cell r="AD23">
            <v>3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D24">
            <v>504</v>
          </cell>
          <cell r="E24">
            <v>489</v>
          </cell>
          <cell r="F24">
            <v>15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526</v>
          </cell>
          <cell r="K24">
            <v>-37</v>
          </cell>
          <cell r="O24">
            <v>97.8</v>
          </cell>
          <cell r="P24">
            <v>1354.2</v>
          </cell>
          <cell r="Q24">
            <v>1100</v>
          </cell>
          <cell r="R24">
            <v>1092</v>
          </cell>
          <cell r="S24">
            <v>900</v>
          </cell>
          <cell r="T24" t="str">
            <v>нет места на складе</v>
          </cell>
          <cell r="U24">
            <v>11.319018404907975</v>
          </cell>
          <cell r="V24">
            <v>0.15337423312883436</v>
          </cell>
          <cell r="W24">
            <v>8.4</v>
          </cell>
          <cell r="X24">
            <v>44.4</v>
          </cell>
          <cell r="Y24">
            <v>83.4</v>
          </cell>
          <cell r="Z24">
            <v>66.2</v>
          </cell>
          <cell r="AA24">
            <v>54.4</v>
          </cell>
          <cell r="AB24" t="str">
            <v>Акция сеть "Спар" на октябрь 2024г.</v>
          </cell>
          <cell r="AC24">
            <v>275</v>
          </cell>
          <cell r="AD24">
            <v>6</v>
          </cell>
          <cell r="AE24">
            <v>182</v>
          </cell>
          <cell r="AF24">
            <v>273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504</v>
          </cell>
          <cell r="E25">
            <v>406</v>
          </cell>
          <cell r="F25">
            <v>98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406</v>
          </cell>
          <cell r="K25">
            <v>0</v>
          </cell>
          <cell r="O25">
            <v>81.2</v>
          </cell>
          <cell r="P25">
            <v>1038.8</v>
          </cell>
          <cell r="Q25">
            <v>850</v>
          </cell>
          <cell r="R25">
            <v>840</v>
          </cell>
          <cell r="S25">
            <v>700</v>
          </cell>
          <cell r="T25" t="str">
            <v>нет места на складе</v>
          </cell>
          <cell r="U25">
            <v>11.551724137931034</v>
          </cell>
          <cell r="V25">
            <v>1.2068965517241379</v>
          </cell>
          <cell r="W25">
            <v>-0.4</v>
          </cell>
          <cell r="X25">
            <v>50.6</v>
          </cell>
          <cell r="Y25">
            <v>33.799999999999997</v>
          </cell>
          <cell r="Z25">
            <v>37.4</v>
          </cell>
          <cell r="AA25">
            <v>27.2</v>
          </cell>
          <cell r="AB25" t="str">
            <v>сети</v>
          </cell>
          <cell r="AC25">
            <v>212.5</v>
          </cell>
          <cell r="AD25">
            <v>6</v>
          </cell>
          <cell r="AE25">
            <v>140</v>
          </cell>
          <cell r="AF25">
            <v>210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84</v>
          </cell>
          <cell r="E26">
            <v>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207</v>
          </cell>
          <cell r="K26">
            <v>-123</v>
          </cell>
          <cell r="O26">
            <v>16.8</v>
          </cell>
          <cell r="P26">
            <v>235.20000000000002</v>
          </cell>
          <cell r="Q26">
            <v>235.20000000000002</v>
          </cell>
          <cell r="R26">
            <v>252</v>
          </cell>
          <cell r="U26">
            <v>15</v>
          </cell>
          <cell r="V26">
            <v>0</v>
          </cell>
          <cell r="W26">
            <v>0.4</v>
          </cell>
          <cell r="X26">
            <v>6</v>
          </cell>
          <cell r="Y26">
            <v>60.8</v>
          </cell>
          <cell r="Z26">
            <v>32</v>
          </cell>
          <cell r="AA26">
            <v>41.6</v>
          </cell>
          <cell r="AB26" t="str">
            <v>Акция сеть "Спар" на октябрь 2024г.</v>
          </cell>
          <cell r="AC26">
            <v>58.800000000000004</v>
          </cell>
          <cell r="AD26">
            <v>6</v>
          </cell>
          <cell r="AE26">
            <v>42</v>
          </cell>
          <cell r="AF26">
            <v>63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D27">
            <v>576</v>
          </cell>
          <cell r="E27">
            <v>438</v>
          </cell>
          <cell r="F27">
            <v>138</v>
          </cell>
          <cell r="G27">
            <v>1</v>
          </cell>
          <cell r="H27">
            <v>180</v>
          </cell>
          <cell r="I27" t="str">
            <v>матрица</v>
          </cell>
          <cell r="J27">
            <v>438</v>
          </cell>
          <cell r="K27">
            <v>0</v>
          </cell>
          <cell r="O27">
            <v>87.6</v>
          </cell>
          <cell r="P27">
            <v>1088.3999999999999</v>
          </cell>
          <cell r="Q27">
            <v>750</v>
          </cell>
          <cell r="R27">
            <v>720</v>
          </cell>
          <cell r="S27">
            <v>500</v>
          </cell>
          <cell r="T27" t="str">
            <v>нет места на складе</v>
          </cell>
          <cell r="U27">
            <v>9.794520547945206</v>
          </cell>
          <cell r="V27">
            <v>1.5753424657534247</v>
          </cell>
          <cell r="W27">
            <v>55.2</v>
          </cell>
          <cell r="X27">
            <v>61.2</v>
          </cell>
          <cell r="Y27">
            <v>69.599999999999994</v>
          </cell>
          <cell r="Z27">
            <v>74.400000000000006</v>
          </cell>
          <cell r="AA27">
            <v>69.599999999999994</v>
          </cell>
          <cell r="AB27" t="str">
            <v>15,11,24 филиал обнулил (нет места)</v>
          </cell>
          <cell r="AC27">
            <v>750</v>
          </cell>
          <cell r="AD27">
            <v>6</v>
          </cell>
          <cell r="AE27">
            <v>120</v>
          </cell>
          <cell r="AF27">
            <v>720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242</v>
          </cell>
          <cell r="D28">
            <v>841</v>
          </cell>
          <cell r="E28">
            <v>208</v>
          </cell>
          <cell r="F28">
            <v>774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342</v>
          </cell>
          <cell r="K28">
            <v>-134</v>
          </cell>
          <cell r="O28">
            <v>41.6</v>
          </cell>
          <cell r="R28">
            <v>0</v>
          </cell>
          <cell r="U28">
            <v>18.60576923076923</v>
          </cell>
          <cell r="V28">
            <v>18.60576923076923</v>
          </cell>
          <cell r="W28">
            <v>83.6</v>
          </cell>
          <cell r="X28">
            <v>7</v>
          </cell>
          <cell r="Y28">
            <v>88.2</v>
          </cell>
          <cell r="Z28">
            <v>96</v>
          </cell>
          <cell r="AA28">
            <v>85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2</v>
          </cell>
          <cell r="E29">
            <v>2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2</v>
          </cell>
          <cell r="K29">
            <v>0</v>
          </cell>
          <cell r="O29">
            <v>0.4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145</v>
          </cell>
          <cell r="D30">
            <v>672</v>
          </cell>
          <cell r="E30">
            <v>277</v>
          </cell>
          <cell r="F30">
            <v>461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722</v>
          </cell>
          <cell r="K30">
            <v>-445</v>
          </cell>
          <cell r="O30">
            <v>55.4</v>
          </cell>
          <cell r="P30">
            <v>314.60000000000002</v>
          </cell>
          <cell r="Q30">
            <v>314.60000000000002</v>
          </cell>
          <cell r="R30">
            <v>336</v>
          </cell>
          <cell r="U30">
            <v>14.386281588447654</v>
          </cell>
          <cell r="V30">
            <v>8.3212996389891707</v>
          </cell>
          <cell r="W30">
            <v>61.6</v>
          </cell>
          <cell r="X30">
            <v>11.8</v>
          </cell>
          <cell r="Y30">
            <v>79</v>
          </cell>
          <cell r="Z30">
            <v>68.400000000000006</v>
          </cell>
          <cell r="AA30">
            <v>49.2</v>
          </cell>
          <cell r="AB30" t="str">
            <v>сети</v>
          </cell>
          <cell r="AC30">
            <v>78.650000000000006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D31">
            <v>504</v>
          </cell>
          <cell r="E31">
            <v>190</v>
          </cell>
          <cell r="F31">
            <v>314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203</v>
          </cell>
          <cell r="K31">
            <v>-13</v>
          </cell>
          <cell r="O31">
            <v>38</v>
          </cell>
          <cell r="P31">
            <v>218</v>
          </cell>
          <cell r="Q31">
            <v>218</v>
          </cell>
          <cell r="R31">
            <v>168</v>
          </cell>
          <cell r="U31">
            <v>12.684210526315789</v>
          </cell>
          <cell r="V31">
            <v>8.2631578947368425</v>
          </cell>
          <cell r="W31">
            <v>32.799999999999997</v>
          </cell>
          <cell r="X31">
            <v>23.4</v>
          </cell>
          <cell r="Y31">
            <v>41.6</v>
          </cell>
          <cell r="Z31">
            <v>42.6</v>
          </cell>
          <cell r="AA31">
            <v>43.6</v>
          </cell>
          <cell r="AC31">
            <v>54.5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D32">
            <v>336</v>
          </cell>
          <cell r="E32">
            <v>266</v>
          </cell>
          <cell r="F32">
            <v>70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266</v>
          </cell>
          <cell r="K32">
            <v>0</v>
          </cell>
          <cell r="O32">
            <v>53.2</v>
          </cell>
          <cell r="P32">
            <v>674.80000000000007</v>
          </cell>
          <cell r="Q32">
            <v>781.2</v>
          </cell>
          <cell r="R32">
            <v>756</v>
          </cell>
          <cell r="U32">
            <v>15.526315789473683</v>
          </cell>
          <cell r="V32">
            <v>1.3157894736842104</v>
          </cell>
          <cell r="W32">
            <v>0.6</v>
          </cell>
          <cell r="X32">
            <v>31</v>
          </cell>
          <cell r="Y32">
            <v>16</v>
          </cell>
          <cell r="Z32">
            <v>17.399999999999999</v>
          </cell>
          <cell r="AA32">
            <v>16.399999999999999</v>
          </cell>
          <cell r="AC32">
            <v>195.3</v>
          </cell>
          <cell r="AD32">
            <v>6</v>
          </cell>
          <cell r="AE32">
            <v>126</v>
          </cell>
          <cell r="AF32">
            <v>189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D33">
            <v>168</v>
          </cell>
          <cell r="E33">
            <v>168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359</v>
          </cell>
          <cell r="K33">
            <v>-191</v>
          </cell>
          <cell r="O33">
            <v>33.6</v>
          </cell>
          <cell r="P33">
            <v>470.40000000000003</v>
          </cell>
          <cell r="Q33">
            <v>300</v>
          </cell>
          <cell r="R33">
            <v>336</v>
          </cell>
          <cell r="S33">
            <v>300</v>
          </cell>
          <cell r="T33" t="str">
            <v>нет места на складе</v>
          </cell>
          <cell r="U33">
            <v>10</v>
          </cell>
          <cell r="V33">
            <v>0</v>
          </cell>
          <cell r="W33">
            <v>10.6</v>
          </cell>
          <cell r="X33">
            <v>17.600000000000001</v>
          </cell>
          <cell r="Y33">
            <v>44.2</v>
          </cell>
          <cell r="Z33">
            <v>31.4</v>
          </cell>
          <cell r="AA33">
            <v>27.6</v>
          </cell>
          <cell r="AC33">
            <v>75</v>
          </cell>
          <cell r="AD33">
            <v>12</v>
          </cell>
          <cell r="AE33">
            <v>28</v>
          </cell>
          <cell r="AF33">
            <v>84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115</v>
          </cell>
          <cell r="D34">
            <v>1</v>
          </cell>
          <cell r="E34">
            <v>80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146</v>
          </cell>
          <cell r="K34">
            <v>-66</v>
          </cell>
          <cell r="O34">
            <v>16</v>
          </cell>
          <cell r="P34">
            <v>224</v>
          </cell>
          <cell r="Q34">
            <v>224</v>
          </cell>
          <cell r="R34">
            <v>192</v>
          </cell>
          <cell r="U34">
            <v>12</v>
          </cell>
          <cell r="V34">
            <v>0</v>
          </cell>
          <cell r="W34">
            <v>30</v>
          </cell>
          <cell r="X34">
            <v>8</v>
          </cell>
          <cell r="Y34">
            <v>11.2</v>
          </cell>
          <cell r="Z34">
            <v>13.4</v>
          </cell>
          <cell r="AA34">
            <v>15.4</v>
          </cell>
          <cell r="AB34" t="str">
            <v>нет в бланке / нужно увеличить продажи</v>
          </cell>
          <cell r="AC34">
            <v>168</v>
          </cell>
          <cell r="AD34">
            <v>8</v>
          </cell>
          <cell r="AE34">
            <v>24</v>
          </cell>
          <cell r="AF34">
            <v>144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D35">
            <v>2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18</v>
          </cell>
          <cell r="K35">
            <v>-18</v>
          </cell>
          <cell r="O35">
            <v>0</v>
          </cell>
          <cell r="P35">
            <v>96</v>
          </cell>
          <cell r="Q35">
            <v>96</v>
          </cell>
          <cell r="R35">
            <v>96</v>
          </cell>
          <cell r="U35" t="e">
            <v>#DIV/0!</v>
          </cell>
          <cell r="V35" t="e">
            <v>#DIV/0!</v>
          </cell>
          <cell r="W35">
            <v>13.6</v>
          </cell>
          <cell r="X35">
            <v>5.6</v>
          </cell>
          <cell r="Y35">
            <v>15.2</v>
          </cell>
          <cell r="Z35">
            <v>11.4</v>
          </cell>
          <cell r="AA35">
            <v>11</v>
          </cell>
          <cell r="AB35" t="str">
            <v>нет в бланке / заберем в Донецке</v>
          </cell>
          <cell r="AC35">
            <v>72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D36">
            <v>96</v>
          </cell>
          <cell r="E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181</v>
          </cell>
          <cell r="K36">
            <v>-85</v>
          </cell>
          <cell r="O36">
            <v>19.2</v>
          </cell>
          <cell r="P36">
            <v>268.8</v>
          </cell>
          <cell r="Q36">
            <v>268.8</v>
          </cell>
          <cell r="R36">
            <v>288</v>
          </cell>
          <cell r="U36">
            <v>15</v>
          </cell>
          <cell r="V36">
            <v>0</v>
          </cell>
          <cell r="W36">
            <v>0.6</v>
          </cell>
          <cell r="X36">
            <v>7</v>
          </cell>
          <cell r="Y36">
            <v>7.8</v>
          </cell>
          <cell r="Z36">
            <v>0</v>
          </cell>
          <cell r="AA36">
            <v>0</v>
          </cell>
          <cell r="AB36" t="str">
            <v>10,10,24 появились в бланке</v>
          </cell>
          <cell r="AC36">
            <v>201.60000000000002</v>
          </cell>
          <cell r="AD36">
            <v>8</v>
          </cell>
          <cell r="AE36">
            <v>36</v>
          </cell>
          <cell r="AF36">
            <v>216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D37">
            <v>96</v>
          </cell>
          <cell r="E37">
            <v>96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142</v>
          </cell>
          <cell r="K37">
            <v>-46</v>
          </cell>
          <cell r="O37">
            <v>19.2</v>
          </cell>
          <cell r="P37">
            <v>268.8</v>
          </cell>
          <cell r="Q37">
            <v>268.8</v>
          </cell>
          <cell r="R37">
            <v>288</v>
          </cell>
          <cell r="U37">
            <v>15</v>
          </cell>
          <cell r="V37">
            <v>0</v>
          </cell>
          <cell r="W37">
            <v>1</v>
          </cell>
          <cell r="X37">
            <v>4.8</v>
          </cell>
          <cell r="Y37">
            <v>12.2</v>
          </cell>
          <cell r="Z37">
            <v>16.399999999999999</v>
          </cell>
          <cell r="AA37">
            <v>13.4</v>
          </cell>
          <cell r="AC37">
            <v>201.60000000000002</v>
          </cell>
          <cell r="AD37">
            <v>8</v>
          </cell>
          <cell r="AE37">
            <v>36</v>
          </cell>
          <cell r="AF37">
            <v>216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8</v>
          </cell>
          <cell r="F38">
            <v>3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8</v>
          </cell>
          <cell r="O38">
            <v>1.6</v>
          </cell>
          <cell r="P38">
            <v>100</v>
          </cell>
          <cell r="Q38">
            <v>0</v>
          </cell>
          <cell r="R38">
            <v>0</v>
          </cell>
          <cell r="U38">
            <v>1.875</v>
          </cell>
          <cell r="V38">
            <v>1.875</v>
          </cell>
          <cell r="W38">
            <v>4.2</v>
          </cell>
          <cell r="X38">
            <v>0</v>
          </cell>
          <cell r="Y38">
            <v>2.6</v>
          </cell>
          <cell r="Z38">
            <v>4</v>
          </cell>
          <cell r="AA38">
            <v>4.2</v>
          </cell>
          <cell r="AB38" t="str">
            <v>обнулить (WatsApp) / есть дубль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134</v>
          </cell>
          <cell r="D39">
            <v>192</v>
          </cell>
          <cell r="E39">
            <v>164</v>
          </cell>
          <cell r="F39">
            <v>138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201</v>
          </cell>
          <cell r="K39">
            <v>-37</v>
          </cell>
          <cell r="O39">
            <v>32.799999999999997</v>
          </cell>
          <cell r="U39">
            <v>4.2073170731707323</v>
          </cell>
          <cell r="V39">
            <v>4.2073170731707323</v>
          </cell>
          <cell r="W39">
            <v>28.8</v>
          </cell>
          <cell r="X39">
            <v>5.2</v>
          </cell>
          <cell r="Y39">
            <v>23.4</v>
          </cell>
          <cell r="Z39">
            <v>29.2</v>
          </cell>
          <cell r="AA39">
            <v>23</v>
          </cell>
          <cell r="AB39" t="str">
            <v>вывод</v>
          </cell>
          <cell r="AC39">
            <v>0</v>
          </cell>
          <cell r="AD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387</v>
          </cell>
          <cell r="E40">
            <v>55</v>
          </cell>
          <cell r="F40">
            <v>320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39</v>
          </cell>
          <cell r="K40">
            <v>16</v>
          </cell>
          <cell r="O40">
            <v>11</v>
          </cell>
          <cell r="R40">
            <v>0</v>
          </cell>
          <cell r="U40">
            <v>29.09090909090909</v>
          </cell>
          <cell r="V40">
            <v>29.09090909090909</v>
          </cell>
          <cell r="W40">
            <v>11</v>
          </cell>
          <cell r="X40">
            <v>0.4</v>
          </cell>
          <cell r="Y40">
            <v>6.6</v>
          </cell>
          <cell r="Z40">
            <v>6.2</v>
          </cell>
          <cell r="AA40">
            <v>2.6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72</v>
          </cell>
          <cell r="D41">
            <v>192</v>
          </cell>
          <cell r="E41">
            <v>63</v>
          </cell>
          <cell r="F41">
            <v>180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161</v>
          </cell>
          <cell r="K41">
            <v>-98</v>
          </cell>
          <cell r="O41">
            <v>12.6</v>
          </cell>
          <cell r="R41">
            <v>0</v>
          </cell>
          <cell r="U41">
            <v>14.285714285714286</v>
          </cell>
          <cell r="V41">
            <v>14.285714285714286</v>
          </cell>
          <cell r="W41">
            <v>20.2</v>
          </cell>
          <cell r="X41">
            <v>1.6</v>
          </cell>
          <cell r="Y41">
            <v>14.8</v>
          </cell>
          <cell r="Z41">
            <v>20</v>
          </cell>
          <cell r="AA41">
            <v>21.2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19</v>
          </cell>
          <cell r="E42">
            <v>8</v>
          </cell>
          <cell r="F42">
            <v>3</v>
          </cell>
          <cell r="G42">
            <v>0</v>
          </cell>
          <cell r="H42">
            <v>180</v>
          </cell>
          <cell r="I42" t="str">
            <v>не в матрице</v>
          </cell>
          <cell r="J42">
            <v>8</v>
          </cell>
          <cell r="K42">
            <v>0</v>
          </cell>
          <cell r="O42">
            <v>1.6</v>
          </cell>
          <cell r="U42">
            <v>1.875</v>
          </cell>
          <cell r="V42">
            <v>1.875</v>
          </cell>
          <cell r="W42">
            <v>4.2</v>
          </cell>
          <cell r="X42">
            <v>0</v>
          </cell>
          <cell r="Y42">
            <v>2.6</v>
          </cell>
          <cell r="Z42">
            <v>4</v>
          </cell>
          <cell r="AA42">
            <v>4.2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59</v>
          </cell>
          <cell r="D43">
            <v>480</v>
          </cell>
          <cell r="E43">
            <v>82</v>
          </cell>
          <cell r="F43">
            <v>434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92</v>
          </cell>
          <cell r="K43">
            <v>-10</v>
          </cell>
          <cell r="O43">
            <v>16.399999999999999</v>
          </cell>
          <cell r="R43">
            <v>0</v>
          </cell>
          <cell r="U43">
            <v>26.463414634146343</v>
          </cell>
          <cell r="V43">
            <v>26.463414634146343</v>
          </cell>
          <cell r="W43">
            <v>37.799999999999997</v>
          </cell>
          <cell r="X43">
            <v>12.4</v>
          </cell>
          <cell r="Y43">
            <v>41.2</v>
          </cell>
          <cell r="Z43">
            <v>42</v>
          </cell>
          <cell r="AA43">
            <v>29</v>
          </cell>
          <cell r="AB43" t="str">
            <v>СПАР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103</v>
          </cell>
          <cell r="D44">
            <v>192</v>
          </cell>
          <cell r="E44">
            <v>64</v>
          </cell>
          <cell r="F44">
            <v>226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53</v>
          </cell>
          <cell r="K44">
            <v>11</v>
          </cell>
          <cell r="O44">
            <v>12.8</v>
          </cell>
          <cell r="U44">
            <v>17.65625</v>
          </cell>
          <cell r="V44">
            <v>17.65625</v>
          </cell>
          <cell r="W44">
            <v>3.8</v>
          </cell>
          <cell r="X44">
            <v>3.2</v>
          </cell>
          <cell r="Y44">
            <v>1.8</v>
          </cell>
          <cell r="Z44">
            <v>10.8</v>
          </cell>
          <cell r="AA44">
            <v>3.2</v>
          </cell>
          <cell r="AB44" t="str">
            <v>нужно продавать / дубль / не правильно поставлен приход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не в матрице</v>
          </cell>
          <cell r="K45">
            <v>0</v>
          </cell>
          <cell r="O45">
            <v>0</v>
          </cell>
          <cell r="U45" t="e">
            <v>#DIV/0!</v>
          </cell>
          <cell r="V45" t="e">
            <v>#DIV/0!</v>
          </cell>
          <cell r="W45">
            <v>10.199999999999999</v>
          </cell>
          <cell r="X45">
            <v>3.2</v>
          </cell>
          <cell r="Y45">
            <v>1.8</v>
          </cell>
          <cell r="Z45">
            <v>10.8</v>
          </cell>
          <cell r="AA45">
            <v>3.2</v>
          </cell>
          <cell r="AB45" t="str">
            <v>вывод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</v>
          </cell>
          <cell r="D46">
            <v>192</v>
          </cell>
          <cell r="E46">
            <v>142</v>
          </cell>
          <cell r="F46">
            <v>50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342</v>
          </cell>
          <cell r="K46">
            <v>-200</v>
          </cell>
          <cell r="O46">
            <v>28.4</v>
          </cell>
          <cell r="U46">
            <v>1.7605633802816902</v>
          </cell>
          <cell r="V46">
            <v>1.7605633802816902</v>
          </cell>
          <cell r="W46">
            <v>11.2</v>
          </cell>
          <cell r="X46">
            <v>0</v>
          </cell>
          <cell r="Y46">
            <v>109.6</v>
          </cell>
          <cell r="Z46">
            <v>60.6</v>
          </cell>
          <cell r="AA46">
            <v>78.400000000000006</v>
          </cell>
          <cell r="AB46" t="str">
            <v>вывод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185</v>
          </cell>
          <cell r="D47">
            <v>209</v>
          </cell>
          <cell r="E47">
            <v>89</v>
          </cell>
          <cell r="F47">
            <v>291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113</v>
          </cell>
          <cell r="K47">
            <v>-24</v>
          </cell>
          <cell r="O47">
            <v>17.8</v>
          </cell>
          <cell r="U47">
            <v>16.348314606741571</v>
          </cell>
          <cell r="V47">
            <v>16.348314606741571</v>
          </cell>
          <cell r="W47">
            <v>23.6</v>
          </cell>
          <cell r="X47">
            <v>9.1999999999999993</v>
          </cell>
          <cell r="Y47">
            <v>18.399999999999999</v>
          </cell>
          <cell r="Z47">
            <v>10.8</v>
          </cell>
          <cell r="AA47">
            <v>10</v>
          </cell>
          <cell r="AB47" t="str">
            <v>нужно увеличить продажи / 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270</v>
          </cell>
          <cell r="D48">
            <v>1140</v>
          </cell>
          <cell r="E48">
            <v>605</v>
          </cell>
          <cell r="F48">
            <v>750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607</v>
          </cell>
          <cell r="K48">
            <v>-2</v>
          </cell>
          <cell r="O48">
            <v>121</v>
          </cell>
          <cell r="P48">
            <v>944</v>
          </cell>
          <cell r="Q48">
            <v>800</v>
          </cell>
          <cell r="R48">
            <v>780</v>
          </cell>
          <cell r="S48">
            <v>600</v>
          </cell>
          <cell r="T48" t="str">
            <v>нет места на складе</v>
          </cell>
          <cell r="U48">
            <v>12.644628099173554</v>
          </cell>
          <cell r="V48">
            <v>6.1983471074380168</v>
          </cell>
          <cell r="W48">
            <v>141.19999999999999</v>
          </cell>
          <cell r="X48">
            <v>8</v>
          </cell>
          <cell r="Y48">
            <v>126</v>
          </cell>
          <cell r="Z48">
            <v>137.19999999999999</v>
          </cell>
          <cell r="AA48">
            <v>112</v>
          </cell>
          <cell r="AC48">
            <v>800</v>
          </cell>
          <cell r="AD48">
            <v>5</v>
          </cell>
          <cell r="AE48">
            <v>156</v>
          </cell>
          <cell r="AF48">
            <v>780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57</v>
          </cell>
          <cell r="D49">
            <v>674</v>
          </cell>
          <cell r="E49">
            <v>146</v>
          </cell>
          <cell r="F49">
            <v>548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440</v>
          </cell>
          <cell r="K49">
            <v>-294</v>
          </cell>
          <cell r="O49">
            <v>29.2</v>
          </cell>
          <cell r="U49">
            <v>18.767123287671232</v>
          </cell>
          <cell r="V49">
            <v>18.767123287671232</v>
          </cell>
          <cell r="W49">
            <v>47</v>
          </cell>
          <cell r="X49">
            <v>3.2</v>
          </cell>
          <cell r="Y49">
            <v>131.80000000000001</v>
          </cell>
          <cell r="Z49">
            <v>79.599999999999994</v>
          </cell>
          <cell r="AA49">
            <v>95.8</v>
          </cell>
          <cell r="AB49" t="str">
            <v>нужно увеличить продажи / вывод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294</v>
          </cell>
          <cell r="E50">
            <v>105</v>
          </cell>
          <cell r="F50">
            <v>160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129</v>
          </cell>
          <cell r="K50">
            <v>-24</v>
          </cell>
          <cell r="O50">
            <v>21</v>
          </cell>
          <cell r="U50">
            <v>7.6190476190476186</v>
          </cell>
          <cell r="V50">
            <v>7.6190476190476186</v>
          </cell>
          <cell r="W50">
            <v>14.4</v>
          </cell>
          <cell r="X50">
            <v>9.6</v>
          </cell>
          <cell r="Y50">
            <v>12.8</v>
          </cell>
          <cell r="Z50">
            <v>9.4</v>
          </cell>
          <cell r="AA50">
            <v>10.8</v>
          </cell>
          <cell r="AB50" t="str">
            <v>нужно увеличить продажи / вывод</v>
          </cell>
          <cell r="AC50">
            <v>0</v>
          </cell>
          <cell r="AD50">
            <v>0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30</v>
          </cell>
          <cell r="K51">
            <v>-30</v>
          </cell>
          <cell r="O51">
            <v>0</v>
          </cell>
          <cell r="U51" t="e">
            <v>#DIV/0!</v>
          </cell>
          <cell r="V51" t="e">
            <v>#DIV/0!</v>
          </cell>
          <cell r="W51">
            <v>0.2</v>
          </cell>
          <cell r="X51">
            <v>0</v>
          </cell>
          <cell r="Y51">
            <v>5.8</v>
          </cell>
          <cell r="Z51">
            <v>5</v>
          </cell>
          <cell r="AA51">
            <v>4.5999999999999996</v>
          </cell>
          <cell r="AB51" t="str">
            <v>вывод</v>
          </cell>
          <cell r="AC51">
            <v>0</v>
          </cell>
          <cell r="AD51">
            <v>0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83</v>
          </cell>
          <cell r="E52">
            <v>62</v>
          </cell>
          <cell r="F52">
            <v>12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62</v>
          </cell>
          <cell r="K52">
            <v>0</v>
          </cell>
          <cell r="O52">
            <v>12.4</v>
          </cell>
          <cell r="P52">
            <v>161.6</v>
          </cell>
          <cell r="Q52">
            <v>0</v>
          </cell>
          <cell r="R52">
            <v>0</v>
          </cell>
          <cell r="S52">
            <v>0</v>
          </cell>
          <cell r="T52" t="str">
            <v>нет потребности</v>
          </cell>
          <cell r="U52">
            <v>0.96774193548387089</v>
          </cell>
          <cell r="V52">
            <v>0.96774193548387089</v>
          </cell>
          <cell r="W52">
            <v>4.8</v>
          </cell>
          <cell r="X52">
            <v>0</v>
          </cell>
          <cell r="Y52">
            <v>6.4</v>
          </cell>
          <cell r="Z52">
            <v>5.8</v>
          </cell>
          <cell r="AA52">
            <v>4.5999999999999996</v>
          </cell>
          <cell r="AB52" t="str">
            <v>22,11,24 филиал обнулил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57</v>
          </cell>
          <cell r="D53">
            <v>192</v>
          </cell>
          <cell r="E53">
            <v>50</v>
          </cell>
          <cell r="F53">
            <v>180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-8</v>
          </cell>
          <cell r="O53">
            <v>10</v>
          </cell>
          <cell r="R53">
            <v>0</v>
          </cell>
          <cell r="U53">
            <v>18</v>
          </cell>
          <cell r="V53">
            <v>18</v>
          </cell>
          <cell r="W53">
            <v>13.6</v>
          </cell>
          <cell r="X53">
            <v>0</v>
          </cell>
          <cell r="Y53">
            <v>25</v>
          </cell>
          <cell r="Z53">
            <v>14.6</v>
          </cell>
          <cell r="AA53">
            <v>15.8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70</v>
          </cell>
          <cell r="D54">
            <v>96</v>
          </cell>
          <cell r="E54">
            <v>73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74</v>
          </cell>
          <cell r="K54">
            <v>-1</v>
          </cell>
          <cell r="O54">
            <v>14.6</v>
          </cell>
          <cell r="P54">
            <v>121.4</v>
          </cell>
          <cell r="Q54">
            <v>0</v>
          </cell>
          <cell r="R54">
            <v>0</v>
          </cell>
          <cell r="S54">
            <v>0</v>
          </cell>
          <cell r="T54" t="str">
            <v>нет места на складе</v>
          </cell>
          <cell r="U54">
            <v>5.6849315068493151</v>
          </cell>
          <cell r="V54">
            <v>5.6849315068493151</v>
          </cell>
          <cell r="W54">
            <v>7</v>
          </cell>
          <cell r="X54">
            <v>0</v>
          </cell>
          <cell r="Y54">
            <v>10.199999999999999</v>
          </cell>
          <cell r="Z54">
            <v>7.6</v>
          </cell>
          <cell r="AA54">
            <v>12.6</v>
          </cell>
          <cell r="AB54" t="str">
            <v>22,11,24 филиал обнулил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34</v>
          </cell>
          <cell r="D55">
            <v>97</v>
          </cell>
          <cell r="E55">
            <v>30</v>
          </cell>
          <cell r="F55">
            <v>92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31</v>
          </cell>
          <cell r="K55">
            <v>-1</v>
          </cell>
          <cell r="O55">
            <v>6</v>
          </cell>
          <cell r="R55">
            <v>0</v>
          </cell>
          <cell r="U55">
            <v>15.333333333333334</v>
          </cell>
          <cell r="V55">
            <v>15.333333333333334</v>
          </cell>
          <cell r="W55">
            <v>9</v>
          </cell>
          <cell r="X55">
            <v>0</v>
          </cell>
          <cell r="Y55">
            <v>9</v>
          </cell>
          <cell r="Z55">
            <v>8.8000000000000007</v>
          </cell>
          <cell r="AA55">
            <v>15.2</v>
          </cell>
          <cell r="AB55" t="str">
            <v>Акция сеть "Спар" на октябрь 2024г.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D56">
            <v>194</v>
          </cell>
          <cell r="E56">
            <v>18</v>
          </cell>
          <cell r="F56">
            <v>174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58</v>
          </cell>
          <cell r="K56">
            <v>-40</v>
          </cell>
          <cell r="O56">
            <v>3.6</v>
          </cell>
          <cell r="R56">
            <v>0</v>
          </cell>
          <cell r="U56">
            <v>48.333333333333329</v>
          </cell>
          <cell r="V56">
            <v>48.333333333333329</v>
          </cell>
          <cell r="W56">
            <v>14.4</v>
          </cell>
          <cell r="X56">
            <v>6.6</v>
          </cell>
          <cell r="Y56">
            <v>10.6</v>
          </cell>
          <cell r="Z56">
            <v>15.4</v>
          </cell>
          <cell r="AA56">
            <v>11.4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6</v>
          </cell>
          <cell r="D57">
            <v>192</v>
          </cell>
          <cell r="E57">
            <v>2</v>
          </cell>
          <cell r="F57">
            <v>190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2</v>
          </cell>
          <cell r="K57">
            <v>0</v>
          </cell>
          <cell r="O57">
            <v>0.4</v>
          </cell>
          <cell r="R57">
            <v>0</v>
          </cell>
          <cell r="U57">
            <v>475</v>
          </cell>
          <cell r="V57">
            <v>475</v>
          </cell>
          <cell r="W57">
            <v>20.6</v>
          </cell>
          <cell r="X57">
            <v>3.4</v>
          </cell>
          <cell r="Y57">
            <v>13.6</v>
          </cell>
          <cell r="Z57">
            <v>11.4</v>
          </cell>
          <cell r="AA57">
            <v>19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57</v>
          </cell>
          <cell r="D58">
            <v>193</v>
          </cell>
          <cell r="E58">
            <v>50</v>
          </cell>
          <cell r="F58">
            <v>188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62</v>
          </cell>
          <cell r="K58">
            <v>-12</v>
          </cell>
          <cell r="O58">
            <v>10</v>
          </cell>
          <cell r="R58">
            <v>0</v>
          </cell>
          <cell r="U58">
            <v>18.8</v>
          </cell>
          <cell r="V58">
            <v>18.8</v>
          </cell>
          <cell r="W58">
            <v>22.4</v>
          </cell>
          <cell r="X58">
            <v>6.8</v>
          </cell>
          <cell r="Y58">
            <v>11.2</v>
          </cell>
          <cell r="Z58">
            <v>20</v>
          </cell>
          <cell r="AA58">
            <v>17.2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D59">
            <v>300</v>
          </cell>
          <cell r="E59">
            <v>20</v>
          </cell>
          <cell r="F59">
            <v>280</v>
          </cell>
          <cell r="G59">
            <v>1</v>
          </cell>
          <cell r="H59">
            <v>180</v>
          </cell>
          <cell r="I59" t="str">
            <v>матрица</v>
          </cell>
          <cell r="J59">
            <v>30</v>
          </cell>
          <cell r="K59">
            <v>-10</v>
          </cell>
          <cell r="O59">
            <v>4</v>
          </cell>
          <cell r="R59">
            <v>0</v>
          </cell>
          <cell r="U59">
            <v>70</v>
          </cell>
          <cell r="V59">
            <v>70</v>
          </cell>
          <cell r="W59">
            <v>38</v>
          </cell>
          <cell r="X59">
            <v>5</v>
          </cell>
          <cell r="Y59">
            <v>52</v>
          </cell>
          <cell r="Z59">
            <v>47</v>
          </cell>
          <cell r="AA59">
            <v>54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14</v>
          </cell>
          <cell r="D61">
            <v>128</v>
          </cell>
          <cell r="E61">
            <v>28</v>
          </cell>
          <cell r="F61">
            <v>112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33</v>
          </cell>
          <cell r="K61">
            <v>-5</v>
          </cell>
          <cell r="O61">
            <v>5.6</v>
          </cell>
          <cell r="R61">
            <v>0</v>
          </cell>
          <cell r="U61">
            <v>20</v>
          </cell>
          <cell r="V61">
            <v>20</v>
          </cell>
          <cell r="W61">
            <v>11</v>
          </cell>
          <cell r="X61">
            <v>3.4</v>
          </cell>
          <cell r="Y61">
            <v>1.4</v>
          </cell>
          <cell r="Z61">
            <v>4.4000000000000004</v>
          </cell>
          <cell r="AA61">
            <v>1.4</v>
          </cell>
          <cell r="AC61">
            <v>0</v>
          </cell>
          <cell r="AD61">
            <v>12</v>
          </cell>
          <cell r="AE61">
            <v>0</v>
          </cell>
          <cell r="AF61">
            <v>0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25</v>
          </cell>
          <cell r="D62">
            <v>144</v>
          </cell>
          <cell r="E62">
            <v>33</v>
          </cell>
          <cell r="F62">
            <v>134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41</v>
          </cell>
          <cell r="K62">
            <v>-8</v>
          </cell>
          <cell r="O62">
            <v>6.6</v>
          </cell>
          <cell r="R62">
            <v>0</v>
          </cell>
          <cell r="U62">
            <v>20.303030303030305</v>
          </cell>
          <cell r="V62">
            <v>20.303030303030305</v>
          </cell>
          <cell r="W62">
            <v>10.4</v>
          </cell>
          <cell r="X62">
            <v>2.6</v>
          </cell>
          <cell r="Y62">
            <v>1.4</v>
          </cell>
          <cell r="Z62">
            <v>4.4000000000000004</v>
          </cell>
          <cell r="AA62">
            <v>3.4</v>
          </cell>
          <cell r="AB62" t="str">
            <v>нужно увеличить продажи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0.2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P63">
            <v>48</v>
          </cell>
          <cell r="Q63">
            <v>48</v>
          </cell>
          <cell r="R63">
            <v>48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в бланке</v>
          </cell>
          <cell r="AC63">
            <v>9.6000000000000014</v>
          </cell>
          <cell r="AD63">
            <v>8</v>
          </cell>
          <cell r="AE63">
            <v>6</v>
          </cell>
          <cell r="AF63">
            <v>9.6000000000000014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222</v>
          </cell>
          <cell r="D64">
            <v>2123.8000000000002</v>
          </cell>
          <cell r="E64">
            <v>795.5</v>
          </cell>
          <cell r="F64">
            <v>1417.1</v>
          </cell>
          <cell r="G64">
            <v>1</v>
          </cell>
          <cell r="H64">
            <v>180</v>
          </cell>
          <cell r="I64" t="str">
            <v>матрица</v>
          </cell>
          <cell r="J64">
            <v>798.2</v>
          </cell>
          <cell r="K64">
            <v>-2.7000000000000455</v>
          </cell>
          <cell r="O64">
            <v>159.1</v>
          </cell>
          <cell r="P64">
            <v>810.30000000000018</v>
          </cell>
          <cell r="Q64">
            <v>1128.5</v>
          </cell>
          <cell r="R64">
            <v>1139.6000000000001</v>
          </cell>
          <cell r="U64">
            <v>16.069767441860463</v>
          </cell>
          <cell r="V64">
            <v>8.9069767441860463</v>
          </cell>
          <cell r="W64">
            <v>192.32</v>
          </cell>
          <cell r="X64">
            <v>79.179999999999993</v>
          </cell>
          <cell r="Y64">
            <v>170.18</v>
          </cell>
          <cell r="Z64">
            <v>199.78</v>
          </cell>
          <cell r="AA64">
            <v>190.86</v>
          </cell>
          <cell r="AB64" t="str">
            <v>вместо жар-ладушек</v>
          </cell>
          <cell r="AC64">
            <v>1128.5</v>
          </cell>
          <cell r="AD64">
            <v>3.7</v>
          </cell>
          <cell r="AE64">
            <v>308</v>
          </cell>
          <cell r="AF64">
            <v>1139.6000000000001</v>
          </cell>
          <cell r="AG64">
            <v>14</v>
          </cell>
          <cell r="AH64">
            <v>126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21</v>
          </cell>
          <cell r="F65">
            <v>21</v>
          </cell>
          <cell r="G65">
            <v>0</v>
          </cell>
          <cell r="H65">
            <v>180</v>
          </cell>
          <cell r="I65" t="str">
            <v>не в матрице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1.2</v>
          </cell>
          <cell r="X65">
            <v>0</v>
          </cell>
          <cell r="Y65">
            <v>0</v>
          </cell>
          <cell r="Z65">
            <v>0.6</v>
          </cell>
          <cell r="AA65">
            <v>1.2</v>
          </cell>
          <cell r="AB65" t="str">
            <v>нужно увеличить продажи!!! / ротация на мини-пиццу</v>
          </cell>
          <cell r="AC65">
            <v>0</v>
          </cell>
          <cell r="AD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</v>
          </cell>
          <cell r="D66">
            <v>1008</v>
          </cell>
          <cell r="E66">
            <v>641</v>
          </cell>
          <cell r="F66">
            <v>367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635</v>
          </cell>
          <cell r="K66">
            <v>6</v>
          </cell>
          <cell r="O66">
            <v>128.19999999999999</v>
          </cell>
          <cell r="P66">
            <v>1427.7999999999997</v>
          </cell>
          <cell r="Q66">
            <v>1200</v>
          </cell>
          <cell r="R66">
            <v>1176</v>
          </cell>
          <cell r="S66">
            <v>1000</v>
          </cell>
          <cell r="T66" t="str">
            <v>нет места на складе</v>
          </cell>
          <cell r="U66">
            <v>12.035881435257412</v>
          </cell>
          <cell r="V66">
            <v>2.8627145085803436</v>
          </cell>
          <cell r="W66">
            <v>24.6</v>
          </cell>
          <cell r="X66">
            <v>81.2</v>
          </cell>
          <cell r="Y66">
            <v>64.2</v>
          </cell>
          <cell r="Z66">
            <v>71.2</v>
          </cell>
          <cell r="AA66">
            <v>45.8</v>
          </cell>
          <cell r="AC66">
            <v>300</v>
          </cell>
          <cell r="AD66">
            <v>12</v>
          </cell>
          <cell r="AE66">
            <v>98</v>
          </cell>
          <cell r="AF66">
            <v>294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D67">
            <v>336</v>
          </cell>
          <cell r="E67">
            <v>279</v>
          </cell>
          <cell r="F67">
            <v>57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284</v>
          </cell>
          <cell r="K67">
            <v>-5</v>
          </cell>
          <cell r="O67">
            <v>55.8</v>
          </cell>
          <cell r="P67">
            <v>724.19999999999993</v>
          </cell>
          <cell r="Q67">
            <v>835.8</v>
          </cell>
          <cell r="R67">
            <v>840</v>
          </cell>
          <cell r="U67">
            <v>16.0752688172043</v>
          </cell>
          <cell r="V67">
            <v>1.021505376344086</v>
          </cell>
          <cell r="W67">
            <v>13.8</v>
          </cell>
          <cell r="X67">
            <v>29.4</v>
          </cell>
          <cell r="Y67">
            <v>39.4</v>
          </cell>
          <cell r="Z67">
            <v>46.4</v>
          </cell>
          <cell r="AA67">
            <v>50.4</v>
          </cell>
          <cell r="AC67">
            <v>250.73999999999998</v>
          </cell>
          <cell r="AD67">
            <v>12</v>
          </cell>
          <cell r="AE67">
            <v>70</v>
          </cell>
          <cell r="AF67">
            <v>252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D68">
            <v>32.4</v>
          </cell>
          <cell r="E68">
            <v>21.6</v>
          </cell>
          <cell r="F68">
            <v>10.8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42.3</v>
          </cell>
          <cell r="K68">
            <v>-20.699999999999996</v>
          </cell>
          <cell r="O68">
            <v>4.32</v>
          </cell>
          <cell r="P68">
            <v>49.680000000000007</v>
          </cell>
          <cell r="Q68">
            <v>0</v>
          </cell>
          <cell r="R68">
            <v>0</v>
          </cell>
          <cell r="S68">
            <v>0</v>
          </cell>
          <cell r="T68" t="str">
            <v>нет места на складе</v>
          </cell>
          <cell r="U68">
            <v>2.5</v>
          </cell>
          <cell r="V68">
            <v>2.5</v>
          </cell>
          <cell r="W68">
            <v>0.36</v>
          </cell>
          <cell r="X68">
            <v>8.64</v>
          </cell>
          <cell r="Y68">
            <v>7.2</v>
          </cell>
          <cell r="Z68">
            <v>4.32</v>
          </cell>
          <cell r="AA68">
            <v>10.44</v>
          </cell>
          <cell r="AB68" t="str">
            <v>22,11,24 филиал обнулил</v>
          </cell>
          <cell r="AC68">
            <v>0</v>
          </cell>
          <cell r="AD68">
            <v>1.8</v>
          </cell>
          <cell r="AE68">
            <v>0</v>
          </cell>
          <cell r="AF68">
            <v>0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D69">
            <v>504</v>
          </cell>
          <cell r="E69">
            <v>337</v>
          </cell>
          <cell r="F69">
            <v>167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331</v>
          </cell>
          <cell r="K69">
            <v>6</v>
          </cell>
          <cell r="O69">
            <v>67.400000000000006</v>
          </cell>
          <cell r="P69">
            <v>776.60000000000014</v>
          </cell>
          <cell r="Q69">
            <v>776.60000000000014</v>
          </cell>
          <cell r="R69">
            <v>840</v>
          </cell>
          <cell r="U69">
            <v>14.940652818991097</v>
          </cell>
          <cell r="V69">
            <v>2.4777448071216615</v>
          </cell>
          <cell r="W69">
            <v>18.8</v>
          </cell>
          <cell r="X69">
            <v>43</v>
          </cell>
          <cell r="Y69">
            <v>51</v>
          </cell>
          <cell r="Z69">
            <v>46</v>
          </cell>
          <cell r="AA69">
            <v>55.6</v>
          </cell>
          <cell r="AC69">
            <v>232.98000000000002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180</v>
          </cell>
          <cell r="E70">
            <v>101</v>
          </cell>
          <cell r="F70">
            <v>79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101</v>
          </cell>
          <cell r="K70">
            <v>0</v>
          </cell>
          <cell r="O70">
            <v>20.2</v>
          </cell>
          <cell r="U70">
            <v>3.9108910891089108</v>
          </cell>
          <cell r="V70">
            <v>3.9108910891089108</v>
          </cell>
          <cell r="W70">
            <v>2.6</v>
          </cell>
          <cell r="X70">
            <v>15.8</v>
          </cell>
          <cell r="Y70">
            <v>17</v>
          </cell>
          <cell r="Z70">
            <v>17</v>
          </cell>
          <cell r="AA70">
            <v>11.8</v>
          </cell>
          <cell r="AB70" t="str">
            <v>вывод</v>
          </cell>
          <cell r="AC70">
            <v>0</v>
          </cell>
          <cell r="AD70">
            <v>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110</v>
          </cell>
          <cell r="D71">
            <v>196</v>
          </cell>
          <cell r="E71">
            <v>79</v>
          </cell>
          <cell r="F71">
            <v>190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150</v>
          </cell>
          <cell r="K71">
            <v>-71</v>
          </cell>
          <cell r="O71">
            <v>15.8</v>
          </cell>
          <cell r="P71">
            <v>126</v>
          </cell>
          <cell r="Q71">
            <v>0</v>
          </cell>
          <cell r="R71">
            <v>0</v>
          </cell>
          <cell r="U71">
            <v>12.025316455696203</v>
          </cell>
          <cell r="V71">
            <v>12.025316455696203</v>
          </cell>
          <cell r="W71">
            <v>26.6</v>
          </cell>
          <cell r="X71">
            <v>9.4</v>
          </cell>
          <cell r="Y71">
            <v>13.8</v>
          </cell>
          <cell r="Z71">
            <v>15.2</v>
          </cell>
          <cell r="AA71">
            <v>17.8</v>
          </cell>
          <cell r="AB71" t="str">
            <v>обнулить (WatsApp)</v>
          </cell>
          <cell r="AC71">
            <v>0</v>
          </cell>
          <cell r="AD71">
            <v>14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D72">
            <v>224</v>
          </cell>
          <cell r="E72">
            <v>137</v>
          </cell>
          <cell r="F72">
            <v>87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131</v>
          </cell>
          <cell r="K72">
            <v>6</v>
          </cell>
          <cell r="O72">
            <v>27.4</v>
          </cell>
          <cell r="P72">
            <v>296.59999999999997</v>
          </cell>
          <cell r="Q72">
            <v>296.59999999999997</v>
          </cell>
          <cell r="R72">
            <v>336</v>
          </cell>
          <cell r="U72">
            <v>15.437956204379564</v>
          </cell>
          <cell r="V72">
            <v>3.175182481751825</v>
          </cell>
          <cell r="W72">
            <v>15</v>
          </cell>
          <cell r="X72">
            <v>19.399999999999999</v>
          </cell>
          <cell r="Y72">
            <v>9</v>
          </cell>
          <cell r="Z72">
            <v>10.4</v>
          </cell>
          <cell r="AA72">
            <v>15</v>
          </cell>
          <cell r="AC72">
            <v>142.36799999999997</v>
          </cell>
          <cell r="AD72">
            <v>8</v>
          </cell>
          <cell r="AE72">
            <v>42</v>
          </cell>
          <cell r="AF72">
            <v>161.28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319</v>
          </cell>
          <cell r="D73">
            <v>3360</v>
          </cell>
          <cell r="E73">
            <v>1606</v>
          </cell>
          <cell r="F73">
            <v>1978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1610</v>
          </cell>
          <cell r="K73">
            <v>-4</v>
          </cell>
          <cell r="O73">
            <v>321.2</v>
          </cell>
          <cell r="P73">
            <v>2518.8000000000002</v>
          </cell>
          <cell r="Q73">
            <v>2150</v>
          </cell>
          <cell r="R73">
            <v>2184</v>
          </cell>
          <cell r="S73">
            <v>1800</v>
          </cell>
          <cell r="T73" t="str">
            <v>нет места на складе</v>
          </cell>
          <cell r="U73">
            <v>12.957658779576589</v>
          </cell>
          <cell r="V73">
            <v>6.1581569115815693</v>
          </cell>
          <cell r="W73">
            <v>188.6</v>
          </cell>
          <cell r="X73">
            <v>327.2</v>
          </cell>
          <cell r="Y73">
            <v>184.2</v>
          </cell>
          <cell r="Z73">
            <v>285.2</v>
          </cell>
          <cell r="AA73">
            <v>189</v>
          </cell>
          <cell r="AB73" t="str">
            <v>акция сеть "Матрёшка" на октябрь 2024г.</v>
          </cell>
          <cell r="AC73">
            <v>537.5</v>
          </cell>
          <cell r="AD73">
            <v>12</v>
          </cell>
          <cell r="AE73">
            <v>182</v>
          </cell>
          <cell r="AF73">
            <v>546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72</v>
          </cell>
          <cell r="D74">
            <v>3204</v>
          </cell>
          <cell r="E74">
            <v>1569</v>
          </cell>
          <cell r="F74">
            <v>1626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1563</v>
          </cell>
          <cell r="K74">
            <v>6</v>
          </cell>
          <cell r="O74">
            <v>313.8</v>
          </cell>
          <cell r="P74">
            <v>2767.2</v>
          </cell>
          <cell r="Q74">
            <v>2300</v>
          </cell>
          <cell r="R74">
            <v>2352</v>
          </cell>
          <cell r="S74">
            <v>1800</v>
          </cell>
          <cell r="T74" t="str">
            <v>нет места на складе</v>
          </cell>
          <cell r="U74">
            <v>12.676864244741873</v>
          </cell>
          <cell r="V74">
            <v>5.1816443594646273</v>
          </cell>
          <cell r="W74">
            <v>175.2</v>
          </cell>
          <cell r="X74">
            <v>291.39999999999998</v>
          </cell>
          <cell r="Y74">
            <v>312.8</v>
          </cell>
          <cell r="Z74">
            <v>275</v>
          </cell>
          <cell r="AA74">
            <v>174.6</v>
          </cell>
          <cell r="AB74" t="str">
            <v>акция сеть "Матрёшка" на октябрь 2024г.</v>
          </cell>
          <cell r="AC74">
            <v>575</v>
          </cell>
          <cell r="AD74">
            <v>12</v>
          </cell>
          <cell r="AE74">
            <v>196</v>
          </cell>
          <cell r="AF74">
            <v>588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2.7</v>
          </cell>
          <cell r="D75">
            <v>302.39999999999998</v>
          </cell>
          <cell r="E75">
            <v>218.7</v>
          </cell>
          <cell r="F75">
            <v>86.4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219.7</v>
          </cell>
          <cell r="K75">
            <v>-1</v>
          </cell>
          <cell r="O75">
            <v>43.739999999999995</v>
          </cell>
          <cell r="P75">
            <v>525.95999999999992</v>
          </cell>
          <cell r="Q75">
            <v>525.95999999999992</v>
          </cell>
          <cell r="R75">
            <v>529.20000000000005</v>
          </cell>
          <cell r="U75">
            <v>14.074074074074076</v>
          </cell>
          <cell r="V75">
            <v>1.975308641975309</v>
          </cell>
          <cell r="W75">
            <v>9.18</v>
          </cell>
          <cell r="X75">
            <v>45.36</v>
          </cell>
          <cell r="Y75">
            <v>28.62</v>
          </cell>
          <cell r="Z75">
            <v>37.799999999999997</v>
          </cell>
          <cell r="AA75">
            <v>32.94</v>
          </cell>
          <cell r="AC75">
            <v>525.95999999999992</v>
          </cell>
          <cell r="AD75">
            <v>2.7</v>
          </cell>
          <cell r="AE75">
            <v>196</v>
          </cell>
          <cell r="AF75">
            <v>529.20000000000005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189.5</v>
          </cell>
          <cell r="D76">
            <v>5.5</v>
          </cell>
          <cell r="E76">
            <v>140</v>
          </cell>
          <cell r="F76">
            <v>600</v>
          </cell>
          <cell r="G76">
            <v>1</v>
          </cell>
          <cell r="H76">
            <v>180</v>
          </cell>
          <cell r="I76" t="str">
            <v>матрица</v>
          </cell>
          <cell r="J76">
            <v>175</v>
          </cell>
          <cell r="K76">
            <v>-35</v>
          </cell>
          <cell r="O76">
            <v>28</v>
          </cell>
          <cell r="R76">
            <v>0</v>
          </cell>
          <cell r="U76">
            <v>21.428571428571427</v>
          </cell>
          <cell r="V76">
            <v>21.428571428571427</v>
          </cell>
          <cell r="W76">
            <v>70</v>
          </cell>
          <cell r="X76">
            <v>19.100000000000001</v>
          </cell>
          <cell r="Y76">
            <v>69</v>
          </cell>
          <cell r="Z76">
            <v>80</v>
          </cell>
          <cell r="AA76">
            <v>65</v>
          </cell>
          <cell r="AB76" t="str">
            <v>есть дубль</v>
          </cell>
          <cell r="AC76">
            <v>0</v>
          </cell>
          <cell r="AD76">
            <v>5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D77">
            <v>600</v>
          </cell>
          <cell r="F77">
            <v>600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11</v>
          </cell>
          <cell r="Y77">
            <v>1</v>
          </cell>
          <cell r="Z77">
            <v>1</v>
          </cell>
          <cell r="AA77">
            <v>0</v>
          </cell>
          <cell r="AB77" t="str">
            <v>дубль / не правильно поставлен приход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</v>
          </cell>
          <cell r="D78">
            <v>1584</v>
          </cell>
          <cell r="E78">
            <v>1433</v>
          </cell>
          <cell r="F78">
            <v>150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1418</v>
          </cell>
          <cell r="K78">
            <v>15</v>
          </cell>
          <cell r="O78">
            <v>286.60000000000002</v>
          </cell>
          <cell r="P78">
            <v>3862.4000000000005</v>
          </cell>
          <cell r="Q78">
            <v>3300</v>
          </cell>
          <cell r="R78">
            <v>3432</v>
          </cell>
          <cell r="S78">
            <v>2800</v>
          </cell>
          <cell r="T78" t="str">
            <v>нет места на складе</v>
          </cell>
          <cell r="U78">
            <v>12.498255408234472</v>
          </cell>
          <cell r="V78">
            <v>0.52337752965805995</v>
          </cell>
          <cell r="W78">
            <v>108.4</v>
          </cell>
          <cell r="X78">
            <v>160.6</v>
          </cell>
          <cell r="Y78">
            <v>246.8</v>
          </cell>
          <cell r="Z78">
            <v>237</v>
          </cell>
          <cell r="AA78">
            <v>169.2</v>
          </cell>
          <cell r="AC78">
            <v>462.00000000000006</v>
          </cell>
          <cell r="AD78">
            <v>22</v>
          </cell>
          <cell r="AE78">
            <v>156</v>
          </cell>
          <cell r="AF78">
            <v>480.48</v>
          </cell>
          <cell r="AG78">
            <v>12</v>
          </cell>
          <cell r="AH78">
            <v>84</v>
          </cell>
        </row>
        <row r="79">
          <cell r="A79" t="str">
            <v>Пельмени "Бигбули #МЕГАВКУСИЩЕ с сочной грудинкой" 0,7 сфера ТМ "Горячая штучка"</v>
          </cell>
          <cell r="B79" t="str">
            <v>шт</v>
          </cell>
          <cell r="G79">
            <v>0.7</v>
          </cell>
          <cell r="H79">
            <v>180</v>
          </cell>
          <cell r="I79" t="str">
            <v>матрица</v>
          </cell>
          <cell r="O79">
            <v>0</v>
          </cell>
          <cell r="P79">
            <v>120</v>
          </cell>
          <cell r="Q79">
            <v>120</v>
          </cell>
          <cell r="R79">
            <v>120</v>
          </cell>
          <cell r="T79" t="str">
            <v>SU003532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0</v>
          </cell>
          <cell r="AD79">
            <v>10</v>
          </cell>
          <cell r="AE79">
            <v>12</v>
          </cell>
          <cell r="AF79">
            <v>84</v>
          </cell>
          <cell r="AG79">
            <v>12</v>
          </cell>
          <cell r="AH79">
            <v>84</v>
          </cell>
        </row>
        <row r="80">
          <cell r="A80" t="str">
            <v>Пельмени "Бигбули #МЕГАМАСЛИЩЕ со сливочным маслом" 0,4 сфера ТМ "Горячая штучка"</v>
          </cell>
          <cell r="B80" t="str">
            <v>шт</v>
          </cell>
          <cell r="G80">
            <v>0.4</v>
          </cell>
          <cell r="H80">
            <v>180</v>
          </cell>
          <cell r="I80" t="str">
            <v>матрица</v>
          </cell>
          <cell r="O80">
            <v>0</v>
          </cell>
          <cell r="P80">
            <v>192</v>
          </cell>
          <cell r="Q80">
            <v>192</v>
          </cell>
          <cell r="R80">
            <v>192</v>
          </cell>
          <cell r="T80" t="str">
            <v>SU003531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0</v>
          </cell>
          <cell r="AD80">
            <v>16</v>
          </cell>
          <cell r="AE80">
            <v>12</v>
          </cell>
          <cell r="AF80">
            <v>76.800000000000011</v>
          </cell>
          <cell r="AG80">
            <v>12</v>
          </cell>
          <cell r="AH80">
            <v>84</v>
          </cell>
        </row>
        <row r="81">
          <cell r="A81" t="str">
            <v>Пельмени "Бульмени с говядиной и свининой" 0,7 Сфера ТМ "Горячая штучка"</v>
          </cell>
          <cell r="B81" t="str">
            <v>шт</v>
          </cell>
          <cell r="G81">
            <v>0.7</v>
          </cell>
          <cell r="H81">
            <v>180</v>
          </cell>
          <cell r="I81" t="str">
            <v>матрица</v>
          </cell>
          <cell r="O81">
            <v>0</v>
          </cell>
          <cell r="P81">
            <v>120</v>
          </cell>
          <cell r="Q81">
            <v>120</v>
          </cell>
          <cell r="R81">
            <v>120</v>
          </cell>
          <cell r="T81" t="str">
            <v>SU003460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новинка</v>
          </cell>
          <cell r="AC81">
            <v>0</v>
          </cell>
          <cell r="AD81">
            <v>10</v>
          </cell>
          <cell r="AE81">
            <v>12</v>
          </cell>
          <cell r="AF81">
            <v>84</v>
          </cell>
          <cell r="AG81">
            <v>12</v>
          </cell>
          <cell r="AH81">
            <v>84</v>
          </cell>
        </row>
        <row r="82">
          <cell r="A82" t="str">
            <v>Пельмени "Бульмени с говядиной и свининой" 0,4 Сфера ТМ "Горячая штучка"</v>
          </cell>
          <cell r="B82" t="str">
            <v>шт</v>
          </cell>
          <cell r="G82">
            <v>0.4</v>
          </cell>
          <cell r="H82">
            <v>180</v>
          </cell>
          <cell r="I82" t="str">
            <v>матрица</v>
          </cell>
          <cell r="O82">
            <v>0</v>
          </cell>
          <cell r="P82">
            <v>192</v>
          </cell>
          <cell r="Q82">
            <v>192</v>
          </cell>
          <cell r="R82">
            <v>192</v>
          </cell>
          <cell r="T82" t="str">
            <v>SU003526</v>
          </cell>
          <cell r="U82" t="e">
            <v>#DIV/0!</v>
          </cell>
          <cell r="V82" t="e">
            <v>#DIV/0!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новинка</v>
          </cell>
          <cell r="AC82">
            <v>0</v>
          </cell>
          <cell r="AD82">
            <v>16</v>
          </cell>
          <cell r="AE82">
            <v>12</v>
          </cell>
          <cell r="AF82">
            <v>76.800000000000011</v>
          </cell>
          <cell r="AG82">
            <v>12</v>
          </cell>
          <cell r="AH82">
            <v>84</v>
          </cell>
        </row>
        <row r="83">
          <cell r="A83" t="str">
            <v>Пельмени "Бульмени со сливочным маслом" 0,7 Сфера ТМ "Горячая штучка"</v>
          </cell>
          <cell r="B83" t="str">
            <v>шт</v>
          </cell>
          <cell r="G83">
            <v>0.7</v>
          </cell>
          <cell r="H83">
            <v>180</v>
          </cell>
          <cell r="I83" t="str">
            <v>матрица</v>
          </cell>
          <cell r="O83">
            <v>0</v>
          </cell>
          <cell r="P83">
            <v>120</v>
          </cell>
          <cell r="Q83">
            <v>120</v>
          </cell>
          <cell r="R83">
            <v>120</v>
          </cell>
          <cell r="T83" t="str">
            <v>SU003459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новинка</v>
          </cell>
          <cell r="AC83">
            <v>0</v>
          </cell>
          <cell r="AD83">
            <v>10</v>
          </cell>
          <cell r="AE83">
            <v>12</v>
          </cell>
          <cell r="AF83">
            <v>84</v>
          </cell>
          <cell r="AG83">
            <v>12</v>
          </cell>
          <cell r="AH83">
            <v>84</v>
          </cell>
        </row>
        <row r="84">
          <cell r="A84" t="str">
            <v>Пельмени "Бульмени со сливочным маслом" 0,4 Сфера ТМ "Горячая штучка"</v>
          </cell>
          <cell r="B84" t="str">
            <v>шт</v>
          </cell>
          <cell r="G84">
            <v>0.4</v>
          </cell>
          <cell r="H84">
            <v>180</v>
          </cell>
          <cell r="I84" t="str">
            <v>матрица</v>
          </cell>
          <cell r="O84">
            <v>0</v>
          </cell>
          <cell r="P84">
            <v>192</v>
          </cell>
          <cell r="Q84">
            <v>192</v>
          </cell>
          <cell r="R84">
            <v>192</v>
          </cell>
          <cell r="T84" t="str">
            <v>SU003528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0</v>
          </cell>
          <cell r="AD84">
            <v>16</v>
          </cell>
          <cell r="AE84">
            <v>12</v>
          </cell>
          <cell r="AF84">
            <v>76.800000000000011</v>
          </cell>
          <cell r="AG84">
            <v>12</v>
          </cell>
          <cell r="AH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AH6" sqref="AH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8" customWidth="1"/>
    <col min="12" max="14" width="0.5703125" customWidth="1"/>
    <col min="15" max="15" width="8" customWidth="1"/>
    <col min="16" max="17" width="12" customWidth="1"/>
    <col min="18" max="18" width="8" customWidth="1"/>
    <col min="19" max="19" width="21.5703125" customWidth="1"/>
    <col min="20" max="21" width="5.7109375" customWidth="1"/>
    <col min="22" max="26" width="6.140625" customWidth="1"/>
    <col min="27" max="27" width="33.7109375" customWidth="1"/>
    <col min="28" max="28" width="6.7109375" customWidth="1"/>
    <col min="29" max="29" width="6.7109375" style="8" customWidth="1"/>
    <col min="30" max="30" width="7.5703125" style="13" customWidth="1"/>
    <col min="31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8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128</v>
      </c>
      <c r="Q2" s="18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128</v>
      </c>
      <c r="AC2" s="16"/>
      <c r="AD2" s="17"/>
      <c r="AE2" s="18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125</v>
      </c>
      <c r="AG3" s="14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 t="s">
        <v>127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13575.099999999999</v>
      </c>
      <c r="F5" s="4">
        <f>SUM(F6:F492)</f>
        <v>29325.199999999997</v>
      </c>
      <c r="G5" s="6"/>
      <c r="H5" s="1"/>
      <c r="I5" s="1"/>
      <c r="J5" s="4">
        <f t="shared" ref="J5:R5" si="0">SUM(J6:J492)</f>
        <v>15087.600000000002</v>
      </c>
      <c r="K5" s="4">
        <f t="shared" si="0"/>
        <v>-1512.5000000000005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2715.0200000000004</v>
      </c>
      <c r="P5" s="4">
        <f t="shared" si="0"/>
        <v>15177.64</v>
      </c>
      <c r="Q5" s="4">
        <f t="shared" si="0"/>
        <v>15259.199999999999</v>
      </c>
      <c r="R5" s="4">
        <f t="shared" si="0"/>
        <v>0</v>
      </c>
      <c r="S5" s="1"/>
      <c r="T5" s="1"/>
      <c r="U5" s="1"/>
      <c r="V5" s="4">
        <f>SUM(V6:V492)</f>
        <v>3162.3599999999992</v>
      </c>
      <c r="W5" s="4">
        <f>SUM(W6:W492)</f>
        <v>2058.4999999999995</v>
      </c>
      <c r="X5" s="4">
        <f>SUM(X6:X492)</f>
        <v>1975.2</v>
      </c>
      <c r="Y5" s="4">
        <f>SUM(Y6:Y492)</f>
        <v>3244.02</v>
      </c>
      <c r="Z5" s="4">
        <f>SUM(Z6:Z492)</f>
        <v>3180.5200000000004</v>
      </c>
      <c r="AA5" s="1"/>
      <c r="AB5" s="4">
        <f>SUM(AB6:AB492)</f>
        <v>6933.0959999999986</v>
      </c>
      <c r="AC5" s="6"/>
      <c r="AD5" s="12">
        <f>SUM(AD6:AD492)</f>
        <v>1598</v>
      </c>
      <c r="AE5" s="4">
        <f>SUM(AE6:AE492)</f>
        <v>6928.3199999999988</v>
      </c>
      <c r="AF5" s="1"/>
      <c r="AG5" s="1"/>
      <c r="AH5" s="12">
        <f>SUM(AH6:AH485)</f>
        <v>19.00866910866911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140</v>
      </c>
      <c r="D6" s="1">
        <v>60</v>
      </c>
      <c r="E6" s="1">
        <v>40</v>
      </c>
      <c r="F6" s="1">
        <v>150</v>
      </c>
      <c r="G6" s="6">
        <v>1</v>
      </c>
      <c r="H6" s="1">
        <v>90</v>
      </c>
      <c r="I6" s="1" t="s">
        <v>35</v>
      </c>
      <c r="J6" s="1">
        <v>35</v>
      </c>
      <c r="K6" s="1">
        <f t="shared" ref="K6:K34" si="1">E6-J6</f>
        <v>5</v>
      </c>
      <c r="L6" s="1"/>
      <c r="M6" s="1"/>
      <c r="N6" s="1"/>
      <c r="O6" s="1">
        <f>E6/5</f>
        <v>8</v>
      </c>
      <c r="P6" s="5"/>
      <c r="Q6" s="5">
        <f>AC6*AD6</f>
        <v>0</v>
      </c>
      <c r="R6" s="5"/>
      <c r="S6" s="1"/>
      <c r="T6" s="1">
        <f>(F6+Q6)/O6</f>
        <v>18.75</v>
      </c>
      <c r="U6" s="1">
        <f>F6/O6</f>
        <v>18.75</v>
      </c>
      <c r="V6" s="1">
        <v>12</v>
      </c>
      <c r="W6" s="1">
        <v>12</v>
      </c>
      <c r="X6" s="1">
        <v>2</v>
      </c>
      <c r="Y6" s="1">
        <v>39</v>
      </c>
      <c r="Z6" s="1">
        <v>0</v>
      </c>
      <c r="AA6" s="15"/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269</v>
      </c>
      <c r="D7" s="1">
        <v>840</v>
      </c>
      <c r="E7" s="1">
        <v>169</v>
      </c>
      <c r="F7" s="1">
        <v>876</v>
      </c>
      <c r="G7" s="6">
        <v>0.3</v>
      </c>
      <c r="H7" s="1">
        <v>180</v>
      </c>
      <c r="I7" s="1" t="s">
        <v>35</v>
      </c>
      <c r="J7" s="1">
        <v>168</v>
      </c>
      <c r="K7" s="1">
        <f t="shared" si="1"/>
        <v>1</v>
      </c>
      <c r="L7" s="1"/>
      <c r="M7" s="1"/>
      <c r="N7" s="1"/>
      <c r="O7" s="1">
        <f t="shared" ref="O7:O62" si="2">E7/5</f>
        <v>33.799999999999997</v>
      </c>
      <c r="P7" s="5"/>
      <c r="Q7" s="5">
        <f t="shared" ref="Q7:Q19" si="3">AC7*AD7</f>
        <v>0</v>
      </c>
      <c r="R7" s="5"/>
      <c r="S7" s="1"/>
      <c r="T7" s="1">
        <f t="shared" ref="T7:T62" si="4">(F7+Q7)/O7</f>
        <v>25.917159763313613</v>
      </c>
      <c r="U7" s="1">
        <f t="shared" ref="U7:U62" si="5">F7/O7</f>
        <v>25.917159763313613</v>
      </c>
      <c r="V7" s="1">
        <v>62.2</v>
      </c>
      <c r="W7" s="1">
        <v>2.4</v>
      </c>
      <c r="X7" s="1">
        <v>44.4</v>
      </c>
      <c r="Y7" s="1">
        <v>48</v>
      </c>
      <c r="Z7" s="1">
        <v>34.4</v>
      </c>
      <c r="AA7" s="1" t="s">
        <v>62</v>
      </c>
      <c r="AB7" s="1">
        <f t="shared" ref="AB7:AB70" si="6">P7*G7</f>
        <v>0</v>
      </c>
      <c r="AC7" s="6">
        <v>12</v>
      </c>
      <c r="AD7" s="10">
        <f t="shared" ref="AD7:AD19" si="7">MROUND(P7,AC7*AF7)/AC7</f>
        <v>0</v>
      </c>
      <c r="AE7" s="1">
        <f t="shared" ref="AE7:AE19" si="8">AD7*AC7*G7</f>
        <v>0</v>
      </c>
      <c r="AF7" s="1">
        <f>VLOOKUP(A7,[1]Sheet!$A:$AH,33,0)</f>
        <v>14</v>
      </c>
      <c r="AG7" s="1">
        <f>VLOOKUP(A7,[1]Sheet!$A:$AH,34,0)</f>
        <v>70</v>
      </c>
      <c r="AH7" s="1">
        <f t="shared" ref="AH7:AH19" si="9"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37</v>
      </c>
      <c r="C8" s="1"/>
      <c r="D8" s="1">
        <v>673</v>
      </c>
      <c r="E8" s="1">
        <v>102</v>
      </c>
      <c r="F8" s="1">
        <v>570</v>
      </c>
      <c r="G8" s="6">
        <v>0.3</v>
      </c>
      <c r="H8" s="1">
        <v>180</v>
      </c>
      <c r="I8" s="1" t="s">
        <v>35</v>
      </c>
      <c r="J8" s="1">
        <v>147</v>
      </c>
      <c r="K8" s="1">
        <f t="shared" si="1"/>
        <v>-45</v>
      </c>
      <c r="L8" s="1"/>
      <c r="M8" s="1"/>
      <c r="N8" s="1"/>
      <c r="O8" s="1">
        <f t="shared" si="2"/>
        <v>20.399999999999999</v>
      </c>
      <c r="P8" s="5"/>
      <c r="Q8" s="5">
        <f t="shared" si="3"/>
        <v>0</v>
      </c>
      <c r="R8" s="5"/>
      <c r="S8" s="1"/>
      <c r="T8" s="1">
        <f t="shared" si="4"/>
        <v>27.941176470588236</v>
      </c>
      <c r="U8" s="1">
        <f t="shared" si="5"/>
        <v>27.941176470588236</v>
      </c>
      <c r="V8" s="1">
        <v>67.400000000000006</v>
      </c>
      <c r="W8" s="1">
        <v>13</v>
      </c>
      <c r="X8" s="1">
        <v>32.4</v>
      </c>
      <c r="Y8" s="1">
        <v>88.4</v>
      </c>
      <c r="Z8" s="1">
        <v>63.6</v>
      </c>
      <c r="AA8" s="1" t="s">
        <v>62</v>
      </c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>
        <f>VLOOKUP(A8,[1]Sheet!$A:$AH,33,0)</f>
        <v>14</v>
      </c>
      <c r="AG8" s="1">
        <f>VLOOKUP(A8,[1]Sheet!$A:$AH,34,0)</f>
        <v>70</v>
      </c>
      <c r="AH8" s="1">
        <f t="shared" si="9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37</v>
      </c>
      <c r="C9" s="1"/>
      <c r="D9" s="1">
        <v>1176</v>
      </c>
      <c r="E9" s="1">
        <v>153</v>
      </c>
      <c r="F9" s="1">
        <v>1023</v>
      </c>
      <c r="G9" s="6">
        <v>0.3</v>
      </c>
      <c r="H9" s="1">
        <v>180</v>
      </c>
      <c r="I9" s="1" t="s">
        <v>35</v>
      </c>
      <c r="J9" s="1">
        <v>286</v>
      </c>
      <c r="K9" s="1">
        <f t="shared" si="1"/>
        <v>-133</v>
      </c>
      <c r="L9" s="1"/>
      <c r="M9" s="1"/>
      <c r="N9" s="1"/>
      <c r="O9" s="1">
        <f t="shared" si="2"/>
        <v>30.6</v>
      </c>
      <c r="P9" s="5"/>
      <c r="Q9" s="5">
        <f t="shared" si="3"/>
        <v>0</v>
      </c>
      <c r="R9" s="5"/>
      <c r="S9" s="1"/>
      <c r="T9" s="1">
        <f t="shared" si="4"/>
        <v>33.431372549019606</v>
      </c>
      <c r="U9" s="1">
        <f t="shared" si="5"/>
        <v>33.431372549019606</v>
      </c>
      <c r="V9" s="1">
        <v>134.6</v>
      </c>
      <c r="W9" s="1">
        <v>44.6</v>
      </c>
      <c r="X9" s="1">
        <v>67.599999999999994</v>
      </c>
      <c r="Y9" s="1">
        <v>170.4</v>
      </c>
      <c r="Z9" s="1">
        <v>147.80000000000001</v>
      </c>
      <c r="AA9" s="1" t="s">
        <v>62</v>
      </c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f>VLOOKUP(A9,[1]Sheet!$A:$AH,33,0)</f>
        <v>14</v>
      </c>
      <c r="AG9" s="1">
        <f>VLOOKUP(A9,[1]Sheet!$A:$AH,34,0)</f>
        <v>70</v>
      </c>
      <c r="AH9" s="1">
        <f t="shared" si="9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37</v>
      </c>
      <c r="C10" s="1">
        <v>764</v>
      </c>
      <c r="D10" s="1">
        <v>840</v>
      </c>
      <c r="E10" s="1">
        <v>490</v>
      </c>
      <c r="F10" s="1">
        <v>934</v>
      </c>
      <c r="G10" s="6">
        <v>0.3</v>
      </c>
      <c r="H10" s="1">
        <v>180</v>
      </c>
      <c r="I10" s="1" t="s">
        <v>35</v>
      </c>
      <c r="J10" s="1">
        <v>478</v>
      </c>
      <c r="K10" s="1">
        <f t="shared" si="1"/>
        <v>12</v>
      </c>
      <c r="L10" s="1"/>
      <c r="M10" s="1"/>
      <c r="N10" s="1"/>
      <c r="O10" s="1">
        <f t="shared" si="2"/>
        <v>98</v>
      </c>
      <c r="P10" s="5">
        <f t="shared" ref="P10:P18" si="10">14*O10-F10</f>
        <v>438</v>
      </c>
      <c r="Q10" s="5">
        <f t="shared" si="3"/>
        <v>504</v>
      </c>
      <c r="R10" s="5"/>
      <c r="S10" s="1"/>
      <c r="T10" s="1">
        <f t="shared" si="4"/>
        <v>14.673469387755102</v>
      </c>
      <c r="U10" s="1">
        <f t="shared" si="5"/>
        <v>9.5306122448979593</v>
      </c>
      <c r="V10" s="1">
        <v>113.8</v>
      </c>
      <c r="W10" s="1">
        <v>35</v>
      </c>
      <c r="X10" s="1">
        <v>99.8</v>
      </c>
      <c r="Y10" s="1">
        <v>48.6</v>
      </c>
      <c r="Z10" s="1">
        <v>79.400000000000006</v>
      </c>
      <c r="AA10" s="1" t="s">
        <v>62</v>
      </c>
      <c r="AB10" s="1">
        <f t="shared" si="6"/>
        <v>131.4</v>
      </c>
      <c r="AC10" s="6">
        <v>12</v>
      </c>
      <c r="AD10" s="10">
        <f t="shared" si="7"/>
        <v>42</v>
      </c>
      <c r="AE10" s="1">
        <f t="shared" si="8"/>
        <v>151.19999999999999</v>
      </c>
      <c r="AF10" s="1">
        <f>VLOOKUP(A10,[1]Sheet!$A:$AH,33,0)</f>
        <v>14</v>
      </c>
      <c r="AG10" s="1">
        <f>VLOOKUP(A10,[1]Sheet!$A:$AH,34,0)</f>
        <v>70</v>
      </c>
      <c r="AH10" s="1">
        <f t="shared" si="9"/>
        <v>0.6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37</v>
      </c>
      <c r="C11" s="1">
        <v>1008</v>
      </c>
      <c r="D11" s="1"/>
      <c r="E11" s="1">
        <v>657</v>
      </c>
      <c r="F11" s="1">
        <v>158</v>
      </c>
      <c r="G11" s="6">
        <v>0.3</v>
      </c>
      <c r="H11" s="1">
        <v>180</v>
      </c>
      <c r="I11" s="1" t="s">
        <v>35</v>
      </c>
      <c r="J11" s="1">
        <v>651</v>
      </c>
      <c r="K11" s="1">
        <f t="shared" si="1"/>
        <v>6</v>
      </c>
      <c r="L11" s="1"/>
      <c r="M11" s="1"/>
      <c r="N11" s="1"/>
      <c r="O11" s="1">
        <f t="shared" si="2"/>
        <v>131.4</v>
      </c>
      <c r="P11" s="5">
        <f t="shared" si="10"/>
        <v>1681.6000000000001</v>
      </c>
      <c r="Q11" s="5">
        <f t="shared" si="3"/>
        <v>1680</v>
      </c>
      <c r="R11" s="5"/>
      <c r="S11" s="1"/>
      <c r="T11" s="1">
        <f t="shared" si="4"/>
        <v>13.987823439878234</v>
      </c>
      <c r="U11" s="1">
        <f t="shared" si="5"/>
        <v>1.2024353120243532</v>
      </c>
      <c r="V11" s="1">
        <v>74.400000000000006</v>
      </c>
      <c r="W11" s="1">
        <v>127.4</v>
      </c>
      <c r="X11" s="1">
        <v>50.4</v>
      </c>
      <c r="Y11" s="1">
        <v>123.8</v>
      </c>
      <c r="Z11" s="1">
        <v>148.19999999999999</v>
      </c>
      <c r="AA11" s="1" t="s">
        <v>134</v>
      </c>
      <c r="AB11" s="1">
        <f t="shared" si="6"/>
        <v>504.48</v>
      </c>
      <c r="AC11" s="6">
        <v>12</v>
      </c>
      <c r="AD11" s="10">
        <f t="shared" si="7"/>
        <v>140</v>
      </c>
      <c r="AE11" s="1">
        <f t="shared" si="8"/>
        <v>504</v>
      </c>
      <c r="AF11" s="1">
        <f>VLOOKUP(A11,[1]Sheet!$A:$AH,33,0)</f>
        <v>14</v>
      </c>
      <c r="AG11" s="1">
        <f>VLOOKUP(A11,[1]Sheet!$A:$AH,34,0)</f>
        <v>70</v>
      </c>
      <c r="AH11" s="1">
        <f t="shared" si="9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37</v>
      </c>
      <c r="C12" s="1">
        <v>440</v>
      </c>
      <c r="D12" s="1">
        <v>336</v>
      </c>
      <c r="E12" s="1">
        <v>435</v>
      </c>
      <c r="F12" s="1">
        <v>312</v>
      </c>
      <c r="G12" s="6">
        <v>0.09</v>
      </c>
      <c r="H12" s="1">
        <v>180</v>
      </c>
      <c r="I12" s="1" t="s">
        <v>35</v>
      </c>
      <c r="J12" s="1">
        <v>512</v>
      </c>
      <c r="K12" s="1">
        <f t="shared" si="1"/>
        <v>-77</v>
      </c>
      <c r="L12" s="1"/>
      <c r="M12" s="1"/>
      <c r="N12" s="1"/>
      <c r="O12" s="1">
        <f t="shared" si="2"/>
        <v>87</v>
      </c>
      <c r="P12" s="5">
        <f t="shared" si="10"/>
        <v>906</v>
      </c>
      <c r="Q12" s="5">
        <f t="shared" si="3"/>
        <v>1008</v>
      </c>
      <c r="R12" s="5"/>
      <c r="S12" s="1"/>
      <c r="T12" s="1">
        <f t="shared" si="4"/>
        <v>15.172413793103448</v>
      </c>
      <c r="U12" s="1">
        <f t="shared" si="5"/>
        <v>3.5862068965517242</v>
      </c>
      <c r="V12" s="1">
        <v>53.6</v>
      </c>
      <c r="W12" s="1">
        <v>43.8</v>
      </c>
      <c r="X12" s="1">
        <v>27.6</v>
      </c>
      <c r="Y12" s="1">
        <v>43.6</v>
      </c>
      <c r="Z12" s="1">
        <v>47.8</v>
      </c>
      <c r="AA12" s="1" t="s">
        <v>62</v>
      </c>
      <c r="AB12" s="1">
        <f t="shared" si="6"/>
        <v>81.539999999999992</v>
      </c>
      <c r="AC12" s="6">
        <v>24</v>
      </c>
      <c r="AD12" s="10">
        <f t="shared" si="7"/>
        <v>42</v>
      </c>
      <c r="AE12" s="1">
        <f t="shared" si="8"/>
        <v>90.72</v>
      </c>
      <c r="AF12" s="1">
        <f>VLOOKUP(A12,[1]Sheet!$A:$AH,33,0)</f>
        <v>14</v>
      </c>
      <c r="AG12" s="1">
        <f>VLOOKUP(A12,[1]Sheet!$A:$AH,34,0)</f>
        <v>126</v>
      </c>
      <c r="AH12" s="1">
        <f t="shared" si="9"/>
        <v>0.33333333333333331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37</v>
      </c>
      <c r="C13" s="1">
        <v>85</v>
      </c>
      <c r="D13" s="1">
        <v>1120</v>
      </c>
      <c r="E13" s="1">
        <v>166</v>
      </c>
      <c r="F13" s="1">
        <v>995</v>
      </c>
      <c r="G13" s="6">
        <v>0.36</v>
      </c>
      <c r="H13" s="1">
        <v>180</v>
      </c>
      <c r="I13" s="1" t="s">
        <v>35</v>
      </c>
      <c r="J13" s="1">
        <v>207</v>
      </c>
      <c r="K13" s="1">
        <f t="shared" si="1"/>
        <v>-41</v>
      </c>
      <c r="L13" s="1"/>
      <c r="M13" s="1"/>
      <c r="N13" s="1"/>
      <c r="O13" s="1">
        <f t="shared" si="2"/>
        <v>33.200000000000003</v>
      </c>
      <c r="P13" s="5"/>
      <c r="Q13" s="5">
        <f t="shared" si="3"/>
        <v>0</v>
      </c>
      <c r="R13" s="5"/>
      <c r="S13" s="1"/>
      <c r="T13" s="1">
        <f t="shared" si="4"/>
        <v>29.969879518072286</v>
      </c>
      <c r="U13" s="1">
        <f t="shared" si="5"/>
        <v>29.969879518072286</v>
      </c>
      <c r="V13" s="1">
        <v>103.8</v>
      </c>
      <c r="W13" s="1">
        <v>1</v>
      </c>
      <c r="X13" s="1">
        <v>50.4</v>
      </c>
      <c r="Y13" s="1">
        <v>50.4</v>
      </c>
      <c r="Z13" s="1">
        <v>39.6</v>
      </c>
      <c r="AA13" s="1" t="s">
        <v>62</v>
      </c>
      <c r="AB13" s="1">
        <f t="shared" si="6"/>
        <v>0</v>
      </c>
      <c r="AC13" s="6">
        <v>10</v>
      </c>
      <c r="AD13" s="10">
        <f t="shared" si="7"/>
        <v>0</v>
      </c>
      <c r="AE13" s="1">
        <f t="shared" si="8"/>
        <v>0</v>
      </c>
      <c r="AF13" s="1">
        <f>VLOOKUP(A13,[1]Sheet!$A:$AH,33,0)</f>
        <v>14</v>
      </c>
      <c r="AG13" s="1">
        <f>VLOOKUP(A13,[1]Sheet!$A:$AH,34,0)</f>
        <v>70</v>
      </c>
      <c r="AH13" s="1">
        <f t="shared" si="9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37</v>
      </c>
      <c r="C14" s="1">
        <v>168</v>
      </c>
      <c r="D14" s="1"/>
      <c r="E14" s="1">
        <v>26</v>
      </c>
      <c r="F14" s="1">
        <v>141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/>
      <c r="O14" s="1">
        <f t="shared" si="2"/>
        <v>5.2</v>
      </c>
      <c r="P14" s="5"/>
      <c r="Q14" s="5">
        <f t="shared" si="3"/>
        <v>0</v>
      </c>
      <c r="R14" s="5"/>
      <c r="S14" s="1"/>
      <c r="T14" s="1">
        <f t="shared" si="4"/>
        <v>27.115384615384613</v>
      </c>
      <c r="U14" s="1">
        <f t="shared" si="5"/>
        <v>27.115384615384613</v>
      </c>
      <c r="V14" s="1">
        <v>0.2</v>
      </c>
      <c r="W14" s="1">
        <v>0</v>
      </c>
      <c r="X14" s="1">
        <v>0</v>
      </c>
      <c r="Y14" s="1">
        <v>0</v>
      </c>
      <c r="Z14" s="1">
        <v>0</v>
      </c>
      <c r="AA14" s="1" t="s">
        <v>46</v>
      </c>
      <c r="AB14" s="1">
        <f t="shared" si="6"/>
        <v>0</v>
      </c>
      <c r="AC14" s="6">
        <v>12</v>
      </c>
      <c r="AD14" s="10">
        <f t="shared" si="7"/>
        <v>0</v>
      </c>
      <c r="AE14" s="1">
        <f t="shared" si="8"/>
        <v>0</v>
      </c>
      <c r="AF14" s="1">
        <f>VLOOKUP(A14,[1]Sheet!$A:$AH,33,0)</f>
        <v>14</v>
      </c>
      <c r="AG14" s="1">
        <f>VLOOKUP(A14,[1]Sheet!$A:$AH,34,0)</f>
        <v>70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37</v>
      </c>
      <c r="C15" s="1"/>
      <c r="D15" s="1">
        <v>504</v>
      </c>
      <c r="E15" s="1"/>
      <c r="F15" s="1">
        <v>504</v>
      </c>
      <c r="G15" s="6">
        <v>0.2</v>
      </c>
      <c r="H15" s="1">
        <v>180</v>
      </c>
      <c r="I15" s="1" t="s">
        <v>35</v>
      </c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5"/>
      <c r="Q15" s="5">
        <f t="shared" si="3"/>
        <v>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34</v>
      </c>
      <c r="W15" s="1">
        <v>0</v>
      </c>
      <c r="X15" s="1">
        <v>0</v>
      </c>
      <c r="Y15" s="1">
        <v>0</v>
      </c>
      <c r="Z15" s="1">
        <v>0</v>
      </c>
      <c r="AA15" s="1" t="s">
        <v>46</v>
      </c>
      <c r="AB15" s="1">
        <f t="shared" si="6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VLOOKUP(A15,[1]Sheet!$A:$AH,33,0)</f>
        <v>14</v>
      </c>
      <c r="AG15" s="1">
        <f>VLOOKUP(A15,[1]Sheet!$A:$AH,34,0)</f>
        <v>70</v>
      </c>
      <c r="AH15" s="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37</v>
      </c>
      <c r="C16" s="1">
        <v>168</v>
      </c>
      <c r="D16" s="1"/>
      <c r="E16" s="1">
        <v>24</v>
      </c>
      <c r="F16" s="1">
        <v>143</v>
      </c>
      <c r="G16" s="6">
        <v>0.2</v>
      </c>
      <c r="H16" s="1">
        <v>180</v>
      </c>
      <c r="I16" s="1" t="s">
        <v>35</v>
      </c>
      <c r="J16" s="1">
        <v>24</v>
      </c>
      <c r="K16" s="1">
        <f t="shared" si="1"/>
        <v>0</v>
      </c>
      <c r="L16" s="1"/>
      <c r="M16" s="1"/>
      <c r="N16" s="1"/>
      <c r="O16" s="1">
        <f t="shared" si="2"/>
        <v>4.8</v>
      </c>
      <c r="P16" s="5"/>
      <c r="Q16" s="5">
        <f t="shared" si="3"/>
        <v>0</v>
      </c>
      <c r="R16" s="5"/>
      <c r="S16" s="1"/>
      <c r="T16" s="1">
        <f t="shared" si="4"/>
        <v>29.791666666666668</v>
      </c>
      <c r="U16" s="1">
        <f t="shared" si="5"/>
        <v>29.791666666666668</v>
      </c>
      <c r="V16" s="1">
        <v>0.2</v>
      </c>
      <c r="W16" s="1">
        <v>0</v>
      </c>
      <c r="X16" s="1">
        <v>0</v>
      </c>
      <c r="Y16" s="1">
        <v>0</v>
      </c>
      <c r="Z16" s="1">
        <v>0</v>
      </c>
      <c r="AA16" s="1" t="s">
        <v>46</v>
      </c>
      <c r="AB16" s="1">
        <f t="shared" si="6"/>
        <v>0</v>
      </c>
      <c r="AC16" s="6">
        <v>12</v>
      </c>
      <c r="AD16" s="10">
        <f t="shared" si="7"/>
        <v>0</v>
      </c>
      <c r="AE16" s="1">
        <f t="shared" si="8"/>
        <v>0</v>
      </c>
      <c r="AF16" s="1">
        <f>VLOOKUP(A16,[1]Sheet!$A:$AH,33,0)</f>
        <v>14</v>
      </c>
      <c r="AG16" s="1">
        <f>VLOOKUP(A16,[1]Sheet!$A:$AH,34,0)</f>
        <v>70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37</v>
      </c>
      <c r="C17" s="1">
        <v>503</v>
      </c>
      <c r="D17" s="1"/>
      <c r="E17" s="1">
        <v>267</v>
      </c>
      <c r="F17" s="1">
        <v>190</v>
      </c>
      <c r="G17" s="6">
        <v>0.25</v>
      </c>
      <c r="H17" s="1">
        <v>180</v>
      </c>
      <c r="I17" s="1" t="s">
        <v>35</v>
      </c>
      <c r="J17" s="1">
        <v>267</v>
      </c>
      <c r="K17" s="1">
        <f t="shared" si="1"/>
        <v>0</v>
      </c>
      <c r="L17" s="1"/>
      <c r="M17" s="1"/>
      <c r="N17" s="1"/>
      <c r="O17" s="1">
        <f t="shared" si="2"/>
        <v>53.4</v>
      </c>
      <c r="P17" s="5">
        <f t="shared" si="10"/>
        <v>557.6</v>
      </c>
      <c r="Q17" s="5">
        <f t="shared" si="3"/>
        <v>504</v>
      </c>
      <c r="R17" s="5"/>
      <c r="S17" s="1"/>
      <c r="T17" s="1">
        <f t="shared" si="4"/>
        <v>12.99625468164794</v>
      </c>
      <c r="U17" s="1">
        <f t="shared" si="5"/>
        <v>3.5580524344569291</v>
      </c>
      <c r="V17" s="1">
        <v>9.4</v>
      </c>
      <c r="W17" s="1">
        <v>40.799999999999997</v>
      </c>
      <c r="X17" s="1">
        <v>13</v>
      </c>
      <c r="Y17" s="1">
        <v>43</v>
      </c>
      <c r="Z17" s="1">
        <v>41.2</v>
      </c>
      <c r="AA17" s="1" t="s">
        <v>62</v>
      </c>
      <c r="AB17" s="1">
        <f t="shared" si="6"/>
        <v>139.4</v>
      </c>
      <c r="AC17" s="6">
        <v>12</v>
      </c>
      <c r="AD17" s="10">
        <f t="shared" si="7"/>
        <v>42</v>
      </c>
      <c r="AE17" s="1">
        <f t="shared" si="8"/>
        <v>126</v>
      </c>
      <c r="AF17" s="1">
        <f>VLOOKUP(A17,[1]Sheet!$A:$AH,33,0)</f>
        <v>14</v>
      </c>
      <c r="AG17" s="1">
        <f>VLOOKUP(A17,[1]Sheet!$A:$AH,34,0)</f>
        <v>70</v>
      </c>
      <c r="AH17" s="1">
        <f t="shared" si="9"/>
        <v>0.6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37</v>
      </c>
      <c r="C18" s="1">
        <v>336</v>
      </c>
      <c r="D18" s="1"/>
      <c r="E18" s="1">
        <v>170</v>
      </c>
      <c r="F18" s="1">
        <v>122</v>
      </c>
      <c r="G18" s="6">
        <v>0.25</v>
      </c>
      <c r="H18" s="1">
        <v>180</v>
      </c>
      <c r="I18" s="1" t="s">
        <v>35</v>
      </c>
      <c r="J18" s="1">
        <v>172</v>
      </c>
      <c r="K18" s="1">
        <f t="shared" si="1"/>
        <v>-2</v>
      </c>
      <c r="L18" s="1"/>
      <c r="M18" s="1"/>
      <c r="N18" s="1"/>
      <c r="O18" s="1">
        <f t="shared" si="2"/>
        <v>34</v>
      </c>
      <c r="P18" s="5">
        <f t="shared" si="10"/>
        <v>354</v>
      </c>
      <c r="Q18" s="5">
        <f t="shared" si="3"/>
        <v>336</v>
      </c>
      <c r="R18" s="5"/>
      <c r="S18" s="1"/>
      <c r="T18" s="1">
        <f t="shared" si="4"/>
        <v>13.470588235294118</v>
      </c>
      <c r="U18" s="1">
        <f t="shared" si="5"/>
        <v>3.5882352941176472</v>
      </c>
      <c r="V18" s="1">
        <v>8.8000000000000007</v>
      </c>
      <c r="W18" s="1">
        <v>0.2</v>
      </c>
      <c r="X18" s="1">
        <v>0</v>
      </c>
      <c r="Y18" s="1">
        <v>43.4</v>
      </c>
      <c r="Z18" s="1">
        <v>26.6</v>
      </c>
      <c r="AA18" s="1" t="s">
        <v>62</v>
      </c>
      <c r="AB18" s="1">
        <f t="shared" si="6"/>
        <v>88.5</v>
      </c>
      <c r="AC18" s="6">
        <v>12</v>
      </c>
      <c r="AD18" s="10">
        <f t="shared" si="7"/>
        <v>28</v>
      </c>
      <c r="AE18" s="1">
        <f t="shared" si="8"/>
        <v>84</v>
      </c>
      <c r="AF18" s="1">
        <f>VLOOKUP(A18,[1]Sheet!$A:$AH,33,0)</f>
        <v>14</v>
      </c>
      <c r="AG18" s="1">
        <f>VLOOKUP(A18,[1]Sheet!$A:$AH,34,0)</f>
        <v>70</v>
      </c>
      <c r="AH18" s="1">
        <f t="shared" si="9"/>
        <v>0.4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24</v>
      </c>
      <c r="D19" s="1">
        <v>0.7</v>
      </c>
      <c r="E19" s="1">
        <v>9.6999999999999993</v>
      </c>
      <c r="F19" s="1">
        <v>15</v>
      </c>
      <c r="G19" s="6">
        <v>1</v>
      </c>
      <c r="H19" s="1">
        <v>180</v>
      </c>
      <c r="I19" s="1" t="s">
        <v>35</v>
      </c>
      <c r="J19" s="1">
        <v>12.4</v>
      </c>
      <c r="K19" s="1">
        <f t="shared" si="1"/>
        <v>-2.7000000000000011</v>
      </c>
      <c r="L19" s="1"/>
      <c r="M19" s="1"/>
      <c r="N19" s="1"/>
      <c r="O19" s="1">
        <f t="shared" si="2"/>
        <v>1.94</v>
      </c>
      <c r="P19" s="36">
        <f>20*O19-F19</f>
        <v>23.799999999999997</v>
      </c>
      <c r="Q19" s="36">
        <f t="shared" si="3"/>
        <v>42</v>
      </c>
      <c r="R19" s="5"/>
      <c r="S19" s="1"/>
      <c r="T19" s="35">
        <f t="shared" si="4"/>
        <v>29.381443298969074</v>
      </c>
      <c r="U19" s="1">
        <f t="shared" si="5"/>
        <v>7.731958762886598</v>
      </c>
      <c r="V19" s="1">
        <v>2.4</v>
      </c>
      <c r="W19" s="1">
        <v>1.2</v>
      </c>
      <c r="X19" s="1">
        <v>0</v>
      </c>
      <c r="Y19" s="1">
        <v>0</v>
      </c>
      <c r="Z19" s="1">
        <v>1.94</v>
      </c>
      <c r="AA19" s="1"/>
      <c r="AB19" s="1">
        <f t="shared" si="6"/>
        <v>23.799999999999997</v>
      </c>
      <c r="AC19" s="6">
        <v>3</v>
      </c>
      <c r="AD19" s="10">
        <f t="shared" si="7"/>
        <v>14</v>
      </c>
      <c r="AE19" s="1">
        <f t="shared" si="8"/>
        <v>42</v>
      </c>
      <c r="AF19" s="1">
        <f>VLOOKUP(A19,[1]Sheet!$A:$AH,33,0)</f>
        <v>14</v>
      </c>
      <c r="AG19" s="1">
        <f>VLOOKUP(A19,[1]Sheet!$A:$AH,34,0)</f>
        <v>126</v>
      </c>
      <c r="AH19" s="1">
        <f t="shared" si="9"/>
        <v>0.1111111111111111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52</v>
      </c>
      <c r="B20" s="20" t="s">
        <v>34</v>
      </c>
      <c r="C20" s="20"/>
      <c r="D20" s="20">
        <v>11.1</v>
      </c>
      <c r="E20" s="31">
        <v>11.1</v>
      </c>
      <c r="F20" s="20"/>
      <c r="G20" s="21">
        <v>0</v>
      </c>
      <c r="H20" s="20">
        <v>180</v>
      </c>
      <c r="I20" s="20" t="s">
        <v>53</v>
      </c>
      <c r="J20" s="20">
        <v>14</v>
      </c>
      <c r="K20" s="20">
        <f t="shared" si="1"/>
        <v>-2.9000000000000004</v>
      </c>
      <c r="L20" s="20"/>
      <c r="M20" s="20"/>
      <c r="N20" s="20"/>
      <c r="O20" s="20">
        <f t="shared" si="2"/>
        <v>2.2199999999999998</v>
      </c>
      <c r="P20" s="22"/>
      <c r="Q20" s="22"/>
      <c r="R20" s="22"/>
      <c r="S20" s="20"/>
      <c r="T20" s="20">
        <f t="shared" si="4"/>
        <v>0</v>
      </c>
      <c r="U20" s="20">
        <f t="shared" si="5"/>
        <v>0</v>
      </c>
      <c r="V20" s="20">
        <v>2.2200000000000002</v>
      </c>
      <c r="W20" s="20">
        <v>10.36</v>
      </c>
      <c r="X20" s="20">
        <v>1.48</v>
      </c>
      <c r="Y20" s="20">
        <v>20.72</v>
      </c>
      <c r="Z20" s="20">
        <v>25.16</v>
      </c>
      <c r="AA20" s="20" t="s">
        <v>54</v>
      </c>
      <c r="AB20" s="20">
        <f t="shared" si="6"/>
        <v>0</v>
      </c>
      <c r="AC20" s="21">
        <v>0</v>
      </c>
      <c r="AD20" s="23"/>
      <c r="AE20" s="20"/>
      <c r="AF20" s="20"/>
      <c r="AG20" s="2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55</v>
      </c>
      <c r="B21" s="20" t="s">
        <v>34</v>
      </c>
      <c r="C21" s="20"/>
      <c r="D21" s="20">
        <v>3.7</v>
      </c>
      <c r="E21" s="31">
        <v>3.7</v>
      </c>
      <c r="F21" s="20"/>
      <c r="G21" s="21">
        <v>0</v>
      </c>
      <c r="H21" s="20">
        <v>180</v>
      </c>
      <c r="I21" s="20" t="s">
        <v>53</v>
      </c>
      <c r="J21" s="20">
        <v>3.7</v>
      </c>
      <c r="K21" s="20">
        <f t="shared" si="1"/>
        <v>0</v>
      </c>
      <c r="L21" s="20"/>
      <c r="M21" s="20"/>
      <c r="N21" s="20"/>
      <c r="O21" s="20">
        <f t="shared" si="2"/>
        <v>0.74</v>
      </c>
      <c r="P21" s="22"/>
      <c r="Q21" s="22"/>
      <c r="R21" s="22"/>
      <c r="S21" s="20"/>
      <c r="T21" s="20">
        <f t="shared" si="4"/>
        <v>0</v>
      </c>
      <c r="U21" s="20">
        <f t="shared" si="5"/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 t="s">
        <v>54</v>
      </c>
      <c r="AB21" s="20">
        <f t="shared" si="6"/>
        <v>0</v>
      </c>
      <c r="AC21" s="21">
        <v>0</v>
      </c>
      <c r="AD21" s="23"/>
      <c r="AE21" s="20"/>
      <c r="AF21" s="20"/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267.10000000000002</v>
      </c>
      <c r="D22" s="1">
        <v>207.2</v>
      </c>
      <c r="E22" s="31">
        <f>140.6+E21+E20</f>
        <v>155.39999999999998</v>
      </c>
      <c r="F22" s="1">
        <v>289.3</v>
      </c>
      <c r="G22" s="6">
        <v>1</v>
      </c>
      <c r="H22" s="1">
        <v>180</v>
      </c>
      <c r="I22" s="1" t="s">
        <v>35</v>
      </c>
      <c r="J22" s="1">
        <v>138.5</v>
      </c>
      <c r="K22" s="1">
        <f t="shared" si="1"/>
        <v>16.899999999999977</v>
      </c>
      <c r="L22" s="1"/>
      <c r="M22" s="1"/>
      <c r="N22" s="1"/>
      <c r="O22" s="1">
        <f t="shared" si="2"/>
        <v>31.079999999999995</v>
      </c>
      <c r="P22" s="5">
        <f t="shared" ref="P22:P29" si="11">14*O22-F22</f>
        <v>145.81999999999994</v>
      </c>
      <c r="Q22" s="5">
        <f t="shared" ref="Q22:Q29" si="12">AC22*AD22</f>
        <v>155.4</v>
      </c>
      <c r="R22" s="5"/>
      <c r="S22" s="1"/>
      <c r="T22" s="1">
        <f t="shared" si="4"/>
        <v>14.308236808236812</v>
      </c>
      <c r="U22" s="1">
        <f t="shared" si="5"/>
        <v>9.3082368082368099</v>
      </c>
      <c r="V22" s="1">
        <v>34.78</v>
      </c>
      <c r="W22" s="1">
        <v>38.340000000000003</v>
      </c>
      <c r="X22" s="1">
        <v>37</v>
      </c>
      <c r="Y22" s="1">
        <v>54.759999999999991</v>
      </c>
      <c r="Z22" s="1">
        <v>65.86</v>
      </c>
      <c r="AA22" s="1" t="s">
        <v>57</v>
      </c>
      <c r="AB22" s="1">
        <f t="shared" si="6"/>
        <v>145.81999999999994</v>
      </c>
      <c r="AC22" s="6">
        <v>3.7</v>
      </c>
      <c r="AD22" s="10">
        <f t="shared" ref="AD22:AD29" si="13">MROUND(P22,AC22*AF22)/AC22</f>
        <v>42</v>
      </c>
      <c r="AE22" s="1">
        <f t="shared" ref="AE22:AE29" si="14">AD22*AC22*G22</f>
        <v>155.4</v>
      </c>
      <c r="AF22" s="1">
        <f>VLOOKUP(A22,[1]Sheet!$A:$AH,33,0)</f>
        <v>14</v>
      </c>
      <c r="AG22" s="1">
        <f>VLOOKUP(A22,[1]Sheet!$A:$AH,34,0)</f>
        <v>126</v>
      </c>
      <c r="AH22" s="1">
        <f t="shared" ref="AH22:AH29" si="15">AD22/AG22</f>
        <v>0.33333333333333331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132</v>
      </c>
      <c r="D23" s="1">
        <v>198</v>
      </c>
      <c r="E23" s="1">
        <v>126.5</v>
      </c>
      <c r="F23" s="1">
        <v>192.5</v>
      </c>
      <c r="G23" s="6">
        <v>1</v>
      </c>
      <c r="H23" s="1">
        <v>180</v>
      </c>
      <c r="I23" s="1" t="s">
        <v>35</v>
      </c>
      <c r="J23" s="1">
        <v>168.6</v>
      </c>
      <c r="K23" s="1">
        <f t="shared" si="1"/>
        <v>-42.099999999999994</v>
      </c>
      <c r="L23" s="1"/>
      <c r="M23" s="1"/>
      <c r="N23" s="1"/>
      <c r="O23" s="1">
        <f t="shared" si="2"/>
        <v>25.3</v>
      </c>
      <c r="P23" s="5">
        <f t="shared" si="11"/>
        <v>161.69999999999999</v>
      </c>
      <c r="Q23" s="5">
        <f t="shared" si="12"/>
        <v>132</v>
      </c>
      <c r="R23" s="5"/>
      <c r="S23" s="1"/>
      <c r="T23" s="1">
        <f t="shared" si="4"/>
        <v>12.826086956521738</v>
      </c>
      <c r="U23" s="1">
        <f t="shared" si="5"/>
        <v>7.6086956521739131</v>
      </c>
      <c r="V23" s="1">
        <v>28.6</v>
      </c>
      <c r="W23" s="1">
        <v>18.14</v>
      </c>
      <c r="X23" s="1">
        <v>26.04</v>
      </c>
      <c r="Y23" s="1">
        <v>37.4</v>
      </c>
      <c r="Z23" s="1">
        <v>36.18</v>
      </c>
      <c r="AA23" s="1"/>
      <c r="AB23" s="1">
        <f t="shared" si="6"/>
        <v>161.69999999999999</v>
      </c>
      <c r="AC23" s="6">
        <v>5.5</v>
      </c>
      <c r="AD23" s="10">
        <f t="shared" si="13"/>
        <v>24</v>
      </c>
      <c r="AE23" s="1">
        <f t="shared" si="14"/>
        <v>132</v>
      </c>
      <c r="AF23" s="1">
        <f>VLOOKUP(A23,[1]Sheet!$A:$AH,33,0)</f>
        <v>12</v>
      </c>
      <c r="AG23" s="1">
        <f>VLOOKUP(A23,[1]Sheet!$A:$AH,34,0)</f>
        <v>84</v>
      </c>
      <c r="AH23" s="1">
        <f t="shared" si="15"/>
        <v>0.2857142857142857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252</v>
      </c>
      <c r="D24" s="1"/>
      <c r="E24" s="1">
        <v>120</v>
      </c>
      <c r="F24" s="1">
        <v>126</v>
      </c>
      <c r="G24" s="6">
        <v>1</v>
      </c>
      <c r="H24" s="1">
        <v>180</v>
      </c>
      <c r="I24" s="1" t="s">
        <v>35</v>
      </c>
      <c r="J24" s="1">
        <v>125.1</v>
      </c>
      <c r="K24" s="1">
        <f t="shared" si="1"/>
        <v>-5.0999999999999943</v>
      </c>
      <c r="L24" s="1"/>
      <c r="M24" s="1"/>
      <c r="N24" s="1"/>
      <c r="O24" s="1">
        <f t="shared" si="2"/>
        <v>24</v>
      </c>
      <c r="P24" s="5">
        <f t="shared" si="11"/>
        <v>210</v>
      </c>
      <c r="Q24" s="5">
        <f t="shared" si="12"/>
        <v>210</v>
      </c>
      <c r="R24" s="5"/>
      <c r="S24" s="1"/>
      <c r="T24" s="1">
        <f t="shared" si="4"/>
        <v>14</v>
      </c>
      <c r="U24" s="1">
        <f t="shared" si="5"/>
        <v>5.25</v>
      </c>
      <c r="V24" s="1">
        <v>9</v>
      </c>
      <c r="W24" s="1">
        <v>27</v>
      </c>
      <c r="X24" s="1">
        <v>23.4</v>
      </c>
      <c r="Y24" s="1">
        <v>22.94</v>
      </c>
      <c r="Z24" s="1">
        <v>35.68</v>
      </c>
      <c r="AA24" s="1"/>
      <c r="AB24" s="1">
        <f t="shared" si="6"/>
        <v>210</v>
      </c>
      <c r="AC24" s="6">
        <v>3</v>
      </c>
      <c r="AD24" s="10">
        <f t="shared" si="13"/>
        <v>70</v>
      </c>
      <c r="AE24" s="1">
        <f t="shared" si="14"/>
        <v>210</v>
      </c>
      <c r="AF24" s="1">
        <f>VLOOKUP(A24,[1]Sheet!$A:$AH,33,0)</f>
        <v>14</v>
      </c>
      <c r="AG24" s="1">
        <f>VLOOKUP(A24,[1]Sheet!$A:$AH,34,0)</f>
        <v>126</v>
      </c>
      <c r="AH24" s="1">
        <f t="shared" si="15"/>
        <v>0.55555555555555558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37</v>
      </c>
      <c r="C25" s="1">
        <v>121</v>
      </c>
      <c r="D25" s="1">
        <v>1092</v>
      </c>
      <c r="E25" s="1">
        <v>61</v>
      </c>
      <c r="F25" s="1">
        <v>1031</v>
      </c>
      <c r="G25" s="6">
        <v>0.25</v>
      </c>
      <c r="H25" s="1">
        <v>180</v>
      </c>
      <c r="I25" s="1" t="s">
        <v>35</v>
      </c>
      <c r="J25" s="1">
        <v>242</v>
      </c>
      <c r="K25" s="1">
        <f t="shared" si="1"/>
        <v>-181</v>
      </c>
      <c r="L25" s="1"/>
      <c r="M25" s="1"/>
      <c r="N25" s="1"/>
      <c r="O25" s="1">
        <f t="shared" si="2"/>
        <v>12.2</v>
      </c>
      <c r="P25" s="5"/>
      <c r="Q25" s="5">
        <f t="shared" si="12"/>
        <v>0</v>
      </c>
      <c r="R25" s="5"/>
      <c r="S25" s="1"/>
      <c r="T25" s="1">
        <f t="shared" si="4"/>
        <v>84.508196721311478</v>
      </c>
      <c r="U25" s="1">
        <f t="shared" si="5"/>
        <v>84.508196721311478</v>
      </c>
      <c r="V25" s="1">
        <v>97.8</v>
      </c>
      <c r="W25" s="1">
        <v>8.4</v>
      </c>
      <c r="X25" s="1">
        <v>44.4</v>
      </c>
      <c r="Y25" s="1">
        <v>83.4</v>
      </c>
      <c r="Z25" s="1">
        <v>66.2</v>
      </c>
      <c r="AA25" s="1" t="s">
        <v>62</v>
      </c>
      <c r="AB25" s="1">
        <f t="shared" si="6"/>
        <v>0</v>
      </c>
      <c r="AC25" s="6">
        <v>6</v>
      </c>
      <c r="AD25" s="10">
        <f t="shared" si="13"/>
        <v>0</v>
      </c>
      <c r="AE25" s="1">
        <f t="shared" si="14"/>
        <v>0</v>
      </c>
      <c r="AF25" s="1">
        <f>VLOOKUP(A25,[1]Sheet!$A:$AH,33,0)</f>
        <v>14</v>
      </c>
      <c r="AG25" s="1">
        <f>VLOOKUP(A25,[1]Sheet!$A:$AH,34,0)</f>
        <v>126</v>
      </c>
      <c r="AH25" s="1">
        <f t="shared" si="15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>
        <v>192</v>
      </c>
      <c r="D26" s="1">
        <v>843</v>
      </c>
      <c r="E26" s="1">
        <v>193</v>
      </c>
      <c r="F26" s="1">
        <v>748</v>
      </c>
      <c r="G26" s="6">
        <v>0.25</v>
      </c>
      <c r="H26" s="1">
        <v>180</v>
      </c>
      <c r="I26" s="1" t="s">
        <v>35</v>
      </c>
      <c r="J26" s="1">
        <v>212</v>
      </c>
      <c r="K26" s="1">
        <f t="shared" si="1"/>
        <v>-19</v>
      </c>
      <c r="L26" s="1"/>
      <c r="M26" s="1"/>
      <c r="N26" s="1"/>
      <c r="O26" s="1">
        <f t="shared" si="2"/>
        <v>38.6</v>
      </c>
      <c r="P26" s="5"/>
      <c r="Q26" s="5">
        <f t="shared" si="12"/>
        <v>0</v>
      </c>
      <c r="R26" s="5"/>
      <c r="S26" s="1"/>
      <c r="T26" s="1">
        <f t="shared" si="4"/>
        <v>19.37823834196891</v>
      </c>
      <c r="U26" s="1">
        <f t="shared" si="5"/>
        <v>19.37823834196891</v>
      </c>
      <c r="V26" s="1">
        <v>81.2</v>
      </c>
      <c r="W26" s="1">
        <v>-0.4</v>
      </c>
      <c r="X26" s="1">
        <v>50.6</v>
      </c>
      <c r="Y26" s="1">
        <v>33.799999999999997</v>
      </c>
      <c r="Z26" s="1">
        <v>37.4</v>
      </c>
      <c r="AA26" s="1" t="s">
        <v>62</v>
      </c>
      <c r="AB26" s="1">
        <f t="shared" si="6"/>
        <v>0</v>
      </c>
      <c r="AC26" s="6">
        <v>6</v>
      </c>
      <c r="AD26" s="10">
        <f t="shared" si="13"/>
        <v>0</v>
      </c>
      <c r="AE26" s="1">
        <f t="shared" si="14"/>
        <v>0</v>
      </c>
      <c r="AF26" s="1">
        <f>VLOOKUP(A26,[1]Sheet!$A:$AH,33,0)</f>
        <v>14</v>
      </c>
      <c r="AG26" s="1">
        <f>VLOOKUP(A26,[1]Sheet!$A:$AH,34,0)</f>
        <v>126</v>
      </c>
      <c r="AH26" s="1">
        <f t="shared" si="15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37</v>
      </c>
      <c r="C27" s="1"/>
      <c r="D27" s="1">
        <v>252</v>
      </c>
      <c r="E27" s="1">
        <v>111</v>
      </c>
      <c r="F27" s="1">
        <v>141</v>
      </c>
      <c r="G27" s="6">
        <v>0.25</v>
      </c>
      <c r="H27" s="1">
        <v>180</v>
      </c>
      <c r="I27" s="1" t="s">
        <v>35</v>
      </c>
      <c r="J27" s="1">
        <v>162</v>
      </c>
      <c r="K27" s="1">
        <f t="shared" si="1"/>
        <v>-51</v>
      </c>
      <c r="L27" s="1"/>
      <c r="M27" s="1"/>
      <c r="N27" s="1"/>
      <c r="O27" s="1">
        <f t="shared" si="2"/>
        <v>22.2</v>
      </c>
      <c r="P27" s="5">
        <f t="shared" si="11"/>
        <v>169.8</v>
      </c>
      <c r="Q27" s="5">
        <f t="shared" si="12"/>
        <v>168</v>
      </c>
      <c r="R27" s="5"/>
      <c r="S27" s="1"/>
      <c r="T27" s="1">
        <f t="shared" si="4"/>
        <v>13.918918918918919</v>
      </c>
      <c r="U27" s="1">
        <f t="shared" si="5"/>
        <v>6.3513513513513518</v>
      </c>
      <c r="V27" s="1">
        <v>16.8</v>
      </c>
      <c r="W27" s="1">
        <v>0.4</v>
      </c>
      <c r="X27" s="1">
        <v>6</v>
      </c>
      <c r="Y27" s="1">
        <v>60.8</v>
      </c>
      <c r="Z27" s="1">
        <v>32</v>
      </c>
      <c r="AA27" s="1" t="s">
        <v>62</v>
      </c>
      <c r="AB27" s="1">
        <f t="shared" si="6"/>
        <v>42.45</v>
      </c>
      <c r="AC27" s="6">
        <v>6</v>
      </c>
      <c r="AD27" s="10">
        <f t="shared" si="13"/>
        <v>28</v>
      </c>
      <c r="AE27" s="1">
        <f t="shared" si="14"/>
        <v>42</v>
      </c>
      <c r="AF27" s="1">
        <f>VLOOKUP(A27,[1]Sheet!$A:$AH,33,0)</f>
        <v>14</v>
      </c>
      <c r="AG27" s="1">
        <f>VLOOKUP(A27,[1]Sheet!$A:$AH,34,0)</f>
        <v>126</v>
      </c>
      <c r="AH27" s="1">
        <f t="shared" si="15"/>
        <v>0.22222222222222221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234</v>
      </c>
      <c r="D28" s="1">
        <v>720</v>
      </c>
      <c r="E28" s="1">
        <v>191</v>
      </c>
      <c r="F28" s="1">
        <v>667</v>
      </c>
      <c r="G28" s="6">
        <v>1</v>
      </c>
      <c r="H28" s="1">
        <v>180</v>
      </c>
      <c r="I28" s="1" t="s">
        <v>35</v>
      </c>
      <c r="J28" s="1">
        <v>244</v>
      </c>
      <c r="K28" s="1">
        <f t="shared" si="1"/>
        <v>-53</v>
      </c>
      <c r="L28" s="1"/>
      <c r="M28" s="1"/>
      <c r="N28" s="1"/>
      <c r="O28" s="1">
        <f t="shared" si="2"/>
        <v>38.200000000000003</v>
      </c>
      <c r="P28" s="5"/>
      <c r="Q28" s="5">
        <f t="shared" si="12"/>
        <v>0</v>
      </c>
      <c r="R28" s="5"/>
      <c r="S28" s="1"/>
      <c r="T28" s="1">
        <f t="shared" si="4"/>
        <v>17.460732984293191</v>
      </c>
      <c r="U28" s="1">
        <f t="shared" si="5"/>
        <v>17.460732984293191</v>
      </c>
      <c r="V28" s="1">
        <v>87.6</v>
      </c>
      <c r="W28" s="1">
        <v>55.2</v>
      </c>
      <c r="X28" s="1">
        <v>61.2</v>
      </c>
      <c r="Y28" s="1">
        <v>69.599999999999994</v>
      </c>
      <c r="Z28" s="1">
        <v>74.400000000000006</v>
      </c>
      <c r="AA28" s="1" t="s">
        <v>65</v>
      </c>
      <c r="AB28" s="1">
        <f t="shared" si="6"/>
        <v>0</v>
      </c>
      <c r="AC28" s="6">
        <v>6</v>
      </c>
      <c r="AD28" s="10">
        <f t="shared" si="13"/>
        <v>0</v>
      </c>
      <c r="AE28" s="1">
        <f t="shared" si="14"/>
        <v>0</v>
      </c>
      <c r="AF28" s="1">
        <f>VLOOKUP(A28,[1]Sheet!$A:$AH,33,0)</f>
        <v>12</v>
      </c>
      <c r="AG28" s="1">
        <f>VLOOKUP(A28,[1]Sheet!$A:$AH,34,0)</f>
        <v>84</v>
      </c>
      <c r="AH28" s="1">
        <f t="shared" si="15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37</v>
      </c>
      <c r="C29" s="1">
        <v>840</v>
      </c>
      <c r="D29" s="1"/>
      <c r="E29" s="1">
        <v>583</v>
      </c>
      <c r="F29" s="1">
        <v>189</v>
      </c>
      <c r="G29" s="6">
        <v>0.25</v>
      </c>
      <c r="H29" s="1">
        <v>365</v>
      </c>
      <c r="I29" s="1" t="s">
        <v>35</v>
      </c>
      <c r="J29" s="1">
        <v>579</v>
      </c>
      <c r="K29" s="1">
        <f t="shared" si="1"/>
        <v>4</v>
      </c>
      <c r="L29" s="1"/>
      <c r="M29" s="1"/>
      <c r="N29" s="1"/>
      <c r="O29" s="1">
        <f t="shared" si="2"/>
        <v>116.6</v>
      </c>
      <c r="P29" s="5">
        <f t="shared" si="11"/>
        <v>1443.3999999999999</v>
      </c>
      <c r="Q29" s="5">
        <f t="shared" si="12"/>
        <v>1512</v>
      </c>
      <c r="R29" s="5"/>
      <c r="S29" s="1"/>
      <c r="T29" s="1">
        <f t="shared" si="4"/>
        <v>14.588336192109777</v>
      </c>
      <c r="U29" s="1">
        <f t="shared" si="5"/>
        <v>1.6209262435677532</v>
      </c>
      <c r="V29" s="1">
        <v>41.6</v>
      </c>
      <c r="W29" s="1">
        <v>83.6</v>
      </c>
      <c r="X29" s="1">
        <v>7</v>
      </c>
      <c r="Y29" s="1">
        <v>88.2</v>
      </c>
      <c r="Z29" s="1">
        <v>96</v>
      </c>
      <c r="AA29" s="1" t="s">
        <v>62</v>
      </c>
      <c r="AB29" s="1">
        <f t="shared" si="6"/>
        <v>360.84999999999997</v>
      </c>
      <c r="AC29" s="6">
        <v>12</v>
      </c>
      <c r="AD29" s="10">
        <f t="shared" si="13"/>
        <v>126</v>
      </c>
      <c r="AE29" s="1">
        <f t="shared" si="14"/>
        <v>378</v>
      </c>
      <c r="AF29" s="1">
        <f>VLOOKUP(A29,[1]Sheet!$A:$AH,33,0)</f>
        <v>14</v>
      </c>
      <c r="AG29" s="1">
        <f>VLOOKUP(A29,[1]Sheet!$A:$AH,34,0)</f>
        <v>70</v>
      </c>
      <c r="AH29" s="1">
        <f t="shared" si="15"/>
        <v>1.8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0" t="s">
        <v>67</v>
      </c>
      <c r="B30" s="20" t="s">
        <v>37</v>
      </c>
      <c r="C30" s="20"/>
      <c r="D30" s="20">
        <v>2</v>
      </c>
      <c r="E30" s="20"/>
      <c r="F30" s="20"/>
      <c r="G30" s="21">
        <v>0</v>
      </c>
      <c r="H30" s="20">
        <v>180</v>
      </c>
      <c r="I30" s="20" t="s">
        <v>53</v>
      </c>
      <c r="J30" s="20"/>
      <c r="K30" s="20">
        <f t="shared" si="1"/>
        <v>0</v>
      </c>
      <c r="L30" s="20"/>
      <c r="M30" s="20"/>
      <c r="N30" s="20"/>
      <c r="O30" s="20">
        <f t="shared" si="2"/>
        <v>0</v>
      </c>
      <c r="P30" s="22"/>
      <c r="Q30" s="22"/>
      <c r="R30" s="22"/>
      <c r="S30" s="20"/>
      <c r="T30" s="20" t="e">
        <f t="shared" si="4"/>
        <v>#DIV/0!</v>
      </c>
      <c r="U30" s="20" t="e">
        <f t="shared" si="5"/>
        <v>#DIV/0!</v>
      </c>
      <c r="V30" s="20">
        <v>0.4</v>
      </c>
      <c r="W30" s="20">
        <v>0</v>
      </c>
      <c r="X30" s="20">
        <v>0</v>
      </c>
      <c r="Y30" s="20">
        <v>0</v>
      </c>
      <c r="Z30" s="20">
        <v>0</v>
      </c>
      <c r="AA30" s="20"/>
      <c r="AB30" s="20">
        <f t="shared" si="6"/>
        <v>0</v>
      </c>
      <c r="AC30" s="21">
        <v>0</v>
      </c>
      <c r="AD30" s="23"/>
      <c r="AE30" s="20"/>
      <c r="AF30" s="20"/>
      <c r="AG30" s="2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37</v>
      </c>
      <c r="C31" s="1">
        <v>672</v>
      </c>
      <c r="D31" s="1">
        <v>340</v>
      </c>
      <c r="E31" s="1">
        <v>395</v>
      </c>
      <c r="F31" s="1">
        <v>406</v>
      </c>
      <c r="G31" s="6">
        <v>0.25</v>
      </c>
      <c r="H31" s="1">
        <v>365</v>
      </c>
      <c r="I31" s="1" t="s">
        <v>35</v>
      </c>
      <c r="J31" s="1">
        <v>395</v>
      </c>
      <c r="K31" s="1">
        <f t="shared" si="1"/>
        <v>0</v>
      </c>
      <c r="L31" s="1"/>
      <c r="M31" s="1"/>
      <c r="N31" s="1"/>
      <c r="O31" s="1">
        <f t="shared" si="2"/>
        <v>79</v>
      </c>
      <c r="P31" s="5">
        <f t="shared" ref="P31:P34" si="16">14*O31-F31</f>
        <v>700</v>
      </c>
      <c r="Q31" s="5">
        <f t="shared" ref="Q31:Q40" si="17">AC31*AD31</f>
        <v>672</v>
      </c>
      <c r="R31" s="5"/>
      <c r="S31" s="1"/>
      <c r="T31" s="1">
        <f t="shared" si="4"/>
        <v>13.645569620253164</v>
      </c>
      <c r="U31" s="1">
        <f t="shared" si="5"/>
        <v>5.1392405063291138</v>
      </c>
      <c r="V31" s="1">
        <v>55.4</v>
      </c>
      <c r="W31" s="1">
        <v>61.6</v>
      </c>
      <c r="X31" s="1">
        <v>11.8</v>
      </c>
      <c r="Y31" s="1">
        <v>79</v>
      </c>
      <c r="Z31" s="1">
        <v>68.400000000000006</v>
      </c>
      <c r="AA31" s="1" t="s">
        <v>62</v>
      </c>
      <c r="AB31" s="1">
        <f t="shared" si="6"/>
        <v>175</v>
      </c>
      <c r="AC31" s="6">
        <v>12</v>
      </c>
      <c r="AD31" s="10">
        <f t="shared" ref="AD31:AD40" si="18">MROUND(P31,AC31*AF31)/AC31</f>
        <v>56</v>
      </c>
      <c r="AE31" s="1">
        <f t="shared" ref="AE31:AE40" si="19">AD31*AC31*G31</f>
        <v>168</v>
      </c>
      <c r="AF31" s="1">
        <f>VLOOKUP(A31,[1]Sheet!$A:$AH,33,0)</f>
        <v>14</v>
      </c>
      <c r="AG31" s="1">
        <f>VLOOKUP(A31,[1]Sheet!$A:$AH,34,0)</f>
        <v>70</v>
      </c>
      <c r="AH31" s="1">
        <f t="shared" ref="AH31:AH40" si="20">AD31/AG31</f>
        <v>0.8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37</v>
      </c>
      <c r="C32" s="1">
        <v>338</v>
      </c>
      <c r="D32" s="1">
        <v>168</v>
      </c>
      <c r="E32" s="1">
        <v>263</v>
      </c>
      <c r="F32" s="1">
        <v>217</v>
      </c>
      <c r="G32" s="6">
        <v>0.25</v>
      </c>
      <c r="H32" s="1">
        <v>180</v>
      </c>
      <c r="I32" s="1" t="s">
        <v>35</v>
      </c>
      <c r="J32" s="1">
        <v>264</v>
      </c>
      <c r="K32" s="1">
        <f t="shared" si="1"/>
        <v>-1</v>
      </c>
      <c r="L32" s="1"/>
      <c r="M32" s="1"/>
      <c r="N32" s="1"/>
      <c r="O32" s="1">
        <f t="shared" si="2"/>
        <v>52.6</v>
      </c>
      <c r="P32" s="5">
        <f t="shared" si="16"/>
        <v>519.4</v>
      </c>
      <c r="Q32" s="5">
        <f t="shared" si="17"/>
        <v>504</v>
      </c>
      <c r="R32" s="5"/>
      <c r="S32" s="1"/>
      <c r="T32" s="1">
        <f t="shared" si="4"/>
        <v>13.70722433460076</v>
      </c>
      <c r="U32" s="1">
        <f t="shared" si="5"/>
        <v>4.1254752851711025</v>
      </c>
      <c r="V32" s="1">
        <v>38</v>
      </c>
      <c r="W32" s="1">
        <v>32.799999999999997</v>
      </c>
      <c r="X32" s="1">
        <v>23.4</v>
      </c>
      <c r="Y32" s="1">
        <v>41.6</v>
      </c>
      <c r="Z32" s="1">
        <v>42.6</v>
      </c>
      <c r="AA32" s="1"/>
      <c r="AB32" s="1">
        <f t="shared" si="6"/>
        <v>129.85</v>
      </c>
      <c r="AC32" s="6">
        <v>12</v>
      </c>
      <c r="AD32" s="10">
        <f t="shared" si="18"/>
        <v>42</v>
      </c>
      <c r="AE32" s="1">
        <f t="shared" si="19"/>
        <v>126</v>
      </c>
      <c r="AF32" s="1">
        <f>VLOOKUP(A32,[1]Sheet!$A:$AH,33,0)</f>
        <v>14</v>
      </c>
      <c r="AG32" s="1">
        <f>VLOOKUP(A32,[1]Sheet!$A:$AH,34,0)</f>
        <v>70</v>
      </c>
      <c r="AH32" s="1">
        <f t="shared" si="20"/>
        <v>0.6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37</v>
      </c>
      <c r="C33" s="1">
        <v>152</v>
      </c>
      <c r="D33" s="1">
        <v>769</v>
      </c>
      <c r="E33" s="1">
        <v>112</v>
      </c>
      <c r="F33" s="1">
        <v>727</v>
      </c>
      <c r="G33" s="6">
        <v>0.25</v>
      </c>
      <c r="H33" s="1">
        <v>180</v>
      </c>
      <c r="I33" s="1" t="s">
        <v>35</v>
      </c>
      <c r="J33" s="1">
        <v>191</v>
      </c>
      <c r="K33" s="1">
        <f t="shared" si="1"/>
        <v>-79</v>
      </c>
      <c r="L33" s="1"/>
      <c r="M33" s="1"/>
      <c r="N33" s="1"/>
      <c r="O33" s="1">
        <f t="shared" si="2"/>
        <v>22.4</v>
      </c>
      <c r="P33" s="5"/>
      <c r="Q33" s="5">
        <f t="shared" si="17"/>
        <v>0</v>
      </c>
      <c r="R33" s="5"/>
      <c r="S33" s="1"/>
      <c r="T33" s="1">
        <f t="shared" si="4"/>
        <v>32.455357142857146</v>
      </c>
      <c r="U33" s="1">
        <f t="shared" si="5"/>
        <v>32.455357142857146</v>
      </c>
      <c r="V33" s="1">
        <v>53.2</v>
      </c>
      <c r="W33" s="1">
        <v>0.6</v>
      </c>
      <c r="X33" s="1">
        <v>31</v>
      </c>
      <c r="Y33" s="1">
        <v>16</v>
      </c>
      <c r="Z33" s="1">
        <v>17.399999999999999</v>
      </c>
      <c r="AA33" s="1" t="s">
        <v>62</v>
      </c>
      <c r="AB33" s="1">
        <f t="shared" si="6"/>
        <v>0</v>
      </c>
      <c r="AC33" s="6">
        <v>6</v>
      </c>
      <c r="AD33" s="10">
        <f t="shared" si="18"/>
        <v>0</v>
      </c>
      <c r="AE33" s="1">
        <f t="shared" si="19"/>
        <v>0</v>
      </c>
      <c r="AF33" s="1">
        <f>VLOOKUP(A33,[1]Sheet!$A:$AH,33,0)</f>
        <v>14</v>
      </c>
      <c r="AG33" s="1">
        <f>VLOOKUP(A33,[1]Sheet!$A:$AH,34,0)</f>
        <v>126</v>
      </c>
      <c r="AH33" s="1">
        <f t="shared" si="2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37</v>
      </c>
      <c r="C34" s="1"/>
      <c r="D34" s="1">
        <v>336</v>
      </c>
      <c r="E34" s="1">
        <v>126</v>
      </c>
      <c r="F34" s="1">
        <v>210</v>
      </c>
      <c r="G34" s="6">
        <v>0.25</v>
      </c>
      <c r="H34" s="1">
        <v>180</v>
      </c>
      <c r="I34" s="1" t="s">
        <v>35</v>
      </c>
      <c r="J34" s="1">
        <v>233</v>
      </c>
      <c r="K34" s="1">
        <f t="shared" si="1"/>
        <v>-107</v>
      </c>
      <c r="L34" s="1"/>
      <c r="M34" s="1"/>
      <c r="N34" s="1"/>
      <c r="O34" s="1">
        <f t="shared" si="2"/>
        <v>25.2</v>
      </c>
      <c r="P34" s="5">
        <f t="shared" si="16"/>
        <v>142.80000000000001</v>
      </c>
      <c r="Q34" s="5">
        <f t="shared" si="17"/>
        <v>168</v>
      </c>
      <c r="R34" s="5"/>
      <c r="S34" s="1"/>
      <c r="T34" s="1">
        <f t="shared" si="4"/>
        <v>15</v>
      </c>
      <c r="U34" s="1">
        <f t="shared" si="5"/>
        <v>8.3333333333333339</v>
      </c>
      <c r="V34" s="1">
        <v>33.6</v>
      </c>
      <c r="W34" s="1">
        <v>10.6</v>
      </c>
      <c r="X34" s="1">
        <v>17.600000000000001</v>
      </c>
      <c r="Y34" s="1">
        <v>44.2</v>
      </c>
      <c r="Z34" s="1">
        <v>31.4</v>
      </c>
      <c r="AA34" s="1" t="s">
        <v>62</v>
      </c>
      <c r="AB34" s="1">
        <f t="shared" si="6"/>
        <v>35.700000000000003</v>
      </c>
      <c r="AC34" s="6">
        <v>12</v>
      </c>
      <c r="AD34" s="10">
        <f t="shared" si="18"/>
        <v>14</v>
      </c>
      <c r="AE34" s="1">
        <f t="shared" si="19"/>
        <v>42</v>
      </c>
      <c r="AF34" s="1">
        <f>VLOOKUP(A34,[1]Sheet!$A:$AH,33,0)</f>
        <v>14</v>
      </c>
      <c r="AG34" s="1">
        <f>VLOOKUP(A34,[1]Sheet!$A:$AH,34,0)</f>
        <v>70</v>
      </c>
      <c r="AH34" s="1">
        <f t="shared" si="20"/>
        <v>0.2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0" t="s">
        <v>72</v>
      </c>
      <c r="B35" s="1" t="s">
        <v>37</v>
      </c>
      <c r="C35" s="1"/>
      <c r="D35" s="1"/>
      <c r="E35" s="1"/>
      <c r="F35" s="1"/>
      <c r="G35" s="6">
        <v>0.75</v>
      </c>
      <c r="H35" s="1">
        <v>180</v>
      </c>
      <c r="I35" s="1" t="s">
        <v>35</v>
      </c>
      <c r="J35" s="1">
        <v>75</v>
      </c>
      <c r="K35" s="1">
        <f t="shared" ref="K35:K61" si="21">E35-J35</f>
        <v>-75</v>
      </c>
      <c r="L35" s="1"/>
      <c r="M35" s="1"/>
      <c r="N35" s="1"/>
      <c r="O35" s="1">
        <f t="shared" si="2"/>
        <v>0</v>
      </c>
      <c r="P35" s="33">
        <f>AC35*AF35</f>
        <v>96</v>
      </c>
      <c r="Q35" s="5">
        <f t="shared" si="17"/>
        <v>96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16</v>
      </c>
      <c r="W35" s="1">
        <v>30</v>
      </c>
      <c r="X35" s="1">
        <v>8</v>
      </c>
      <c r="Y35" s="1">
        <v>11.2</v>
      </c>
      <c r="Z35" s="1">
        <v>13.4</v>
      </c>
      <c r="AA35" s="30" t="s">
        <v>135</v>
      </c>
      <c r="AB35" s="1">
        <f t="shared" si="6"/>
        <v>72</v>
      </c>
      <c r="AC35" s="6">
        <v>8</v>
      </c>
      <c r="AD35" s="10">
        <f t="shared" si="18"/>
        <v>12</v>
      </c>
      <c r="AE35" s="1">
        <f t="shared" si="19"/>
        <v>72</v>
      </c>
      <c r="AF35" s="1">
        <f>VLOOKUP(A35,[1]Sheet!$A:$AH,33,0)</f>
        <v>12</v>
      </c>
      <c r="AG35" s="1">
        <f>VLOOKUP(A35,[1]Sheet!$A:$AH,34,0)</f>
        <v>84</v>
      </c>
      <c r="AH35" s="1">
        <f t="shared" si="20"/>
        <v>0.14285714285714285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0" t="s">
        <v>73</v>
      </c>
      <c r="B36" s="1" t="s">
        <v>37</v>
      </c>
      <c r="C36" s="1"/>
      <c r="D36" s="1"/>
      <c r="E36" s="1"/>
      <c r="F36" s="1"/>
      <c r="G36" s="6">
        <v>0.75</v>
      </c>
      <c r="H36" s="1">
        <v>180</v>
      </c>
      <c r="I36" s="1" t="s">
        <v>35</v>
      </c>
      <c r="J36" s="1">
        <v>6</v>
      </c>
      <c r="K36" s="1">
        <f t="shared" si="21"/>
        <v>-6</v>
      </c>
      <c r="L36" s="1"/>
      <c r="M36" s="1"/>
      <c r="N36" s="1"/>
      <c r="O36" s="1">
        <f t="shared" si="2"/>
        <v>0</v>
      </c>
      <c r="P36" s="33">
        <f>AC36*AF36</f>
        <v>96</v>
      </c>
      <c r="Q36" s="5">
        <f t="shared" si="17"/>
        <v>96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13.6</v>
      </c>
      <c r="X36" s="1">
        <v>5.6</v>
      </c>
      <c r="Y36" s="1">
        <v>15.2</v>
      </c>
      <c r="Z36" s="1">
        <v>11.4</v>
      </c>
      <c r="AA36" s="30" t="s">
        <v>135</v>
      </c>
      <c r="AB36" s="1">
        <f t="shared" si="6"/>
        <v>72</v>
      </c>
      <c r="AC36" s="6">
        <v>8</v>
      </c>
      <c r="AD36" s="10">
        <f t="shared" si="18"/>
        <v>12</v>
      </c>
      <c r="AE36" s="1">
        <f t="shared" si="19"/>
        <v>72</v>
      </c>
      <c r="AF36" s="1">
        <f>VLOOKUP(A36,[1]Sheet!$A:$AH,33,0)</f>
        <v>12</v>
      </c>
      <c r="AG36" s="1">
        <f>VLOOKUP(A36,[1]Sheet!$A:$AH,34,0)</f>
        <v>84</v>
      </c>
      <c r="AH36" s="1">
        <f t="shared" si="20"/>
        <v>0.14285714285714285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37</v>
      </c>
      <c r="C37" s="1"/>
      <c r="D37" s="1">
        <v>288</v>
      </c>
      <c r="E37" s="1">
        <v>46</v>
      </c>
      <c r="F37" s="1">
        <v>242</v>
      </c>
      <c r="G37" s="6">
        <v>0.75</v>
      </c>
      <c r="H37" s="1">
        <v>180</v>
      </c>
      <c r="I37" s="1" t="s">
        <v>35</v>
      </c>
      <c r="J37" s="1">
        <v>142</v>
      </c>
      <c r="K37" s="1">
        <f t="shared" si="21"/>
        <v>-96</v>
      </c>
      <c r="L37" s="1"/>
      <c r="M37" s="1"/>
      <c r="N37" s="1"/>
      <c r="O37" s="1">
        <f t="shared" si="2"/>
        <v>9.1999999999999993</v>
      </c>
      <c r="P37" s="5"/>
      <c r="Q37" s="5">
        <f t="shared" si="17"/>
        <v>0</v>
      </c>
      <c r="R37" s="5"/>
      <c r="S37" s="1"/>
      <c r="T37" s="1">
        <f t="shared" si="4"/>
        <v>26.304347826086957</v>
      </c>
      <c r="U37" s="1">
        <f t="shared" si="5"/>
        <v>26.304347826086957</v>
      </c>
      <c r="V37" s="1">
        <v>19.2</v>
      </c>
      <c r="W37" s="1">
        <v>0.6</v>
      </c>
      <c r="X37" s="1">
        <v>7</v>
      </c>
      <c r="Y37" s="1">
        <v>7.8</v>
      </c>
      <c r="Z37" s="1">
        <v>0</v>
      </c>
      <c r="AA37" s="1" t="s">
        <v>62</v>
      </c>
      <c r="AB37" s="1">
        <f t="shared" si="6"/>
        <v>0</v>
      </c>
      <c r="AC37" s="6">
        <v>8</v>
      </c>
      <c r="AD37" s="10">
        <f t="shared" si="18"/>
        <v>0</v>
      </c>
      <c r="AE37" s="1">
        <f t="shared" si="19"/>
        <v>0</v>
      </c>
      <c r="AF37" s="1">
        <f>VLOOKUP(A37,[1]Sheet!$A:$AH,33,0)</f>
        <v>12</v>
      </c>
      <c r="AG37" s="1">
        <f>VLOOKUP(A37,[1]Sheet!$A:$AH,34,0)</f>
        <v>84</v>
      </c>
      <c r="AH37" s="1">
        <f t="shared" si="2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37</v>
      </c>
      <c r="C38" s="1">
        <v>6</v>
      </c>
      <c r="D38" s="1">
        <v>288</v>
      </c>
      <c r="E38" s="1">
        <v>10</v>
      </c>
      <c r="F38" s="1">
        <v>278</v>
      </c>
      <c r="G38" s="6">
        <v>0.75</v>
      </c>
      <c r="H38" s="1">
        <v>180</v>
      </c>
      <c r="I38" s="1" t="s">
        <v>35</v>
      </c>
      <c r="J38" s="1">
        <v>61</v>
      </c>
      <c r="K38" s="1">
        <f t="shared" si="21"/>
        <v>-51</v>
      </c>
      <c r="L38" s="1"/>
      <c r="M38" s="1"/>
      <c r="N38" s="1"/>
      <c r="O38" s="1">
        <f t="shared" si="2"/>
        <v>2</v>
      </c>
      <c r="P38" s="5"/>
      <c r="Q38" s="5">
        <f t="shared" si="17"/>
        <v>0</v>
      </c>
      <c r="R38" s="5"/>
      <c r="S38" s="1"/>
      <c r="T38" s="1">
        <f t="shared" si="4"/>
        <v>139</v>
      </c>
      <c r="U38" s="1">
        <f t="shared" si="5"/>
        <v>139</v>
      </c>
      <c r="V38" s="1">
        <v>19.2</v>
      </c>
      <c r="W38" s="1">
        <v>1</v>
      </c>
      <c r="X38" s="1">
        <v>4.8</v>
      </c>
      <c r="Y38" s="1">
        <v>12.2</v>
      </c>
      <c r="Z38" s="1">
        <v>16.399999999999999</v>
      </c>
      <c r="AA38" s="1" t="s">
        <v>62</v>
      </c>
      <c r="AB38" s="1">
        <f t="shared" si="6"/>
        <v>0</v>
      </c>
      <c r="AC38" s="6">
        <v>8</v>
      </c>
      <c r="AD38" s="10">
        <f t="shared" si="18"/>
        <v>0</v>
      </c>
      <c r="AE38" s="1">
        <f t="shared" si="19"/>
        <v>0</v>
      </c>
      <c r="AF38" s="1">
        <f>VLOOKUP(A38,[1]Sheet!$A:$AH,33,0)</f>
        <v>12</v>
      </c>
      <c r="AG38" s="1">
        <f>VLOOKUP(A38,[1]Sheet!$A:$AH,34,0)</f>
        <v>84</v>
      </c>
      <c r="AH38" s="1">
        <f t="shared" si="2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76</v>
      </c>
      <c r="B39" s="26" t="s">
        <v>37</v>
      </c>
      <c r="C39" s="26"/>
      <c r="D39" s="26"/>
      <c r="E39" s="34">
        <f>E44</f>
        <v>3</v>
      </c>
      <c r="F39" s="26"/>
      <c r="G39" s="27">
        <v>0</v>
      </c>
      <c r="H39" s="26">
        <v>180</v>
      </c>
      <c r="I39" s="26" t="s">
        <v>35</v>
      </c>
      <c r="J39" s="26"/>
      <c r="K39" s="26">
        <f t="shared" si="21"/>
        <v>3</v>
      </c>
      <c r="L39" s="26"/>
      <c r="M39" s="26"/>
      <c r="N39" s="26"/>
      <c r="O39" s="26">
        <f t="shared" si="2"/>
        <v>0.6</v>
      </c>
      <c r="P39" s="28"/>
      <c r="Q39" s="28"/>
      <c r="R39" s="28"/>
      <c r="S39" s="26"/>
      <c r="T39" s="26">
        <f t="shared" si="4"/>
        <v>0</v>
      </c>
      <c r="U39" s="26">
        <f t="shared" si="5"/>
        <v>0</v>
      </c>
      <c r="V39" s="26">
        <v>1.6</v>
      </c>
      <c r="W39" s="26">
        <v>4.2</v>
      </c>
      <c r="X39" s="26">
        <v>0</v>
      </c>
      <c r="Y39" s="26">
        <v>2.6</v>
      </c>
      <c r="Z39" s="26">
        <v>4</v>
      </c>
      <c r="AA39" s="32" t="s">
        <v>133</v>
      </c>
      <c r="AB39" s="26">
        <f t="shared" si="6"/>
        <v>0</v>
      </c>
      <c r="AC39" s="27">
        <v>16</v>
      </c>
      <c r="AD39" s="29"/>
      <c r="AE39" s="26"/>
      <c r="AF39" s="26"/>
      <c r="AG39" s="2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77</v>
      </c>
      <c r="B40" s="1" t="s">
        <v>37</v>
      </c>
      <c r="C40" s="1"/>
      <c r="D40" s="1">
        <v>120</v>
      </c>
      <c r="E40" s="1"/>
      <c r="F40" s="1">
        <v>120</v>
      </c>
      <c r="G40" s="6">
        <v>0.7</v>
      </c>
      <c r="H40" s="1">
        <v>180</v>
      </c>
      <c r="I40" s="1" t="s">
        <v>35</v>
      </c>
      <c r="J40" s="1"/>
      <c r="K40" s="1">
        <f t="shared" si="21"/>
        <v>0</v>
      </c>
      <c r="L40" s="1"/>
      <c r="M40" s="1"/>
      <c r="N40" s="1"/>
      <c r="O40" s="1">
        <f t="shared" si="2"/>
        <v>0</v>
      </c>
      <c r="P40" s="5"/>
      <c r="Q40" s="5">
        <f t="shared" si="17"/>
        <v>0</v>
      </c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46</v>
      </c>
      <c r="AB40" s="1">
        <f t="shared" si="6"/>
        <v>0</v>
      </c>
      <c r="AC40" s="6">
        <v>10</v>
      </c>
      <c r="AD40" s="10">
        <f t="shared" si="18"/>
        <v>0</v>
      </c>
      <c r="AE40" s="1">
        <f t="shared" si="19"/>
        <v>0</v>
      </c>
      <c r="AF40" s="1">
        <v>12</v>
      </c>
      <c r="AG40" s="1">
        <v>84</v>
      </c>
      <c r="AH40" s="1">
        <f t="shared" si="2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78</v>
      </c>
      <c r="B41" s="20" t="s">
        <v>37</v>
      </c>
      <c r="C41" s="20">
        <v>192</v>
      </c>
      <c r="D41" s="20"/>
      <c r="E41" s="20">
        <v>137</v>
      </c>
      <c r="F41" s="20">
        <v>1</v>
      </c>
      <c r="G41" s="21">
        <v>0</v>
      </c>
      <c r="H41" s="20">
        <v>180</v>
      </c>
      <c r="I41" s="20" t="s">
        <v>53</v>
      </c>
      <c r="J41" s="20">
        <v>152</v>
      </c>
      <c r="K41" s="20">
        <f t="shared" si="21"/>
        <v>-15</v>
      </c>
      <c r="L41" s="20"/>
      <c r="M41" s="20"/>
      <c r="N41" s="20"/>
      <c r="O41" s="20">
        <f t="shared" si="2"/>
        <v>27.4</v>
      </c>
      <c r="P41" s="22"/>
      <c r="Q41" s="22"/>
      <c r="R41" s="22"/>
      <c r="S41" s="20"/>
      <c r="T41" s="20">
        <f t="shared" si="4"/>
        <v>3.6496350364963508E-2</v>
      </c>
      <c r="U41" s="20">
        <f t="shared" si="5"/>
        <v>3.6496350364963508E-2</v>
      </c>
      <c r="V41" s="20">
        <v>32.799999999999997</v>
      </c>
      <c r="W41" s="20">
        <v>28.8</v>
      </c>
      <c r="X41" s="20">
        <v>5.2</v>
      </c>
      <c r="Y41" s="20">
        <v>23.4</v>
      </c>
      <c r="Z41" s="20">
        <v>29.2</v>
      </c>
      <c r="AA41" s="20" t="s">
        <v>79</v>
      </c>
      <c r="AB41" s="20">
        <f t="shared" si="6"/>
        <v>0</v>
      </c>
      <c r="AC41" s="21">
        <v>0</v>
      </c>
      <c r="AD41" s="23"/>
      <c r="AE41" s="20"/>
      <c r="AF41" s="20"/>
      <c r="AG41" s="2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37</v>
      </c>
      <c r="C42" s="1">
        <v>326</v>
      </c>
      <c r="D42" s="1"/>
      <c r="E42" s="1">
        <v>159</v>
      </c>
      <c r="F42" s="1">
        <v>161</v>
      </c>
      <c r="G42" s="6">
        <v>0.43</v>
      </c>
      <c r="H42" s="1">
        <v>180</v>
      </c>
      <c r="I42" s="1" t="s">
        <v>35</v>
      </c>
      <c r="J42" s="1">
        <v>159</v>
      </c>
      <c r="K42" s="1">
        <f t="shared" si="21"/>
        <v>0</v>
      </c>
      <c r="L42" s="1"/>
      <c r="M42" s="1"/>
      <c r="N42" s="1"/>
      <c r="O42" s="1">
        <f t="shared" si="2"/>
        <v>31.8</v>
      </c>
      <c r="P42" s="5">
        <f t="shared" ref="P42:P43" si="22">14*O42-F42</f>
        <v>284.2</v>
      </c>
      <c r="Q42" s="5">
        <f t="shared" ref="Q42:Q43" si="23">AC42*AD42</f>
        <v>240</v>
      </c>
      <c r="R42" s="5"/>
      <c r="S42" s="1"/>
      <c r="T42" s="1">
        <f t="shared" si="4"/>
        <v>12.610062893081761</v>
      </c>
      <c r="U42" s="1">
        <f t="shared" si="5"/>
        <v>5.0628930817610058</v>
      </c>
      <c r="V42" s="1">
        <v>11</v>
      </c>
      <c r="W42" s="1">
        <v>11</v>
      </c>
      <c r="X42" s="1">
        <v>0.4</v>
      </c>
      <c r="Y42" s="1">
        <v>6.6</v>
      </c>
      <c r="Z42" s="1">
        <v>6.2</v>
      </c>
      <c r="AA42" s="1" t="s">
        <v>62</v>
      </c>
      <c r="AB42" s="1">
        <f t="shared" si="6"/>
        <v>122.20599999999999</v>
      </c>
      <c r="AC42" s="6">
        <v>10</v>
      </c>
      <c r="AD42" s="10">
        <f t="shared" ref="AD42:AD43" si="24">MROUND(P42,AC42*AF42)/AC42</f>
        <v>24</v>
      </c>
      <c r="AE42" s="1">
        <f t="shared" ref="AE42:AE43" si="25">AD42*AC42*G42</f>
        <v>103.2</v>
      </c>
      <c r="AF42" s="1">
        <v>12</v>
      </c>
      <c r="AG42" s="1">
        <v>84</v>
      </c>
      <c r="AH42" s="1">
        <f t="shared" ref="AH42:AH43" si="26">AD42/AG42</f>
        <v>0.2857142857142857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37</v>
      </c>
      <c r="C43" s="1">
        <v>192</v>
      </c>
      <c r="D43" s="1"/>
      <c r="E43" s="1">
        <v>124</v>
      </c>
      <c r="F43" s="1">
        <v>56</v>
      </c>
      <c r="G43" s="6">
        <v>0.9</v>
      </c>
      <c r="H43" s="1">
        <v>180</v>
      </c>
      <c r="I43" s="1" t="s">
        <v>35</v>
      </c>
      <c r="J43" s="1">
        <v>124</v>
      </c>
      <c r="K43" s="1">
        <f t="shared" si="21"/>
        <v>0</v>
      </c>
      <c r="L43" s="1"/>
      <c r="M43" s="1"/>
      <c r="N43" s="1"/>
      <c r="O43" s="1">
        <f t="shared" si="2"/>
        <v>24.8</v>
      </c>
      <c r="P43" s="5">
        <f t="shared" si="22"/>
        <v>291.2</v>
      </c>
      <c r="Q43" s="5">
        <f t="shared" si="23"/>
        <v>240</v>
      </c>
      <c r="R43" s="5"/>
      <c r="S43" s="1"/>
      <c r="T43" s="1">
        <f t="shared" si="4"/>
        <v>11.935483870967742</v>
      </c>
      <c r="U43" s="1">
        <f t="shared" si="5"/>
        <v>2.258064516129032</v>
      </c>
      <c r="V43" s="1">
        <v>12.6</v>
      </c>
      <c r="W43" s="1">
        <v>20.2</v>
      </c>
      <c r="X43" s="1">
        <v>1.6</v>
      </c>
      <c r="Y43" s="1">
        <v>14.8</v>
      </c>
      <c r="Z43" s="1">
        <v>20</v>
      </c>
      <c r="AA43" s="1" t="s">
        <v>62</v>
      </c>
      <c r="AB43" s="1">
        <f t="shared" si="6"/>
        <v>262.08</v>
      </c>
      <c r="AC43" s="6">
        <v>10</v>
      </c>
      <c r="AD43" s="10">
        <f t="shared" si="24"/>
        <v>24</v>
      </c>
      <c r="AE43" s="1">
        <f t="shared" si="25"/>
        <v>216</v>
      </c>
      <c r="AF43" s="1">
        <v>12</v>
      </c>
      <c r="AG43" s="1">
        <v>84</v>
      </c>
      <c r="AH43" s="1">
        <f t="shared" si="26"/>
        <v>0.2857142857142857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82</v>
      </c>
      <c r="B44" s="20" t="s">
        <v>37</v>
      </c>
      <c r="C44" s="20">
        <v>7</v>
      </c>
      <c r="D44" s="20"/>
      <c r="E44" s="31">
        <v>3</v>
      </c>
      <c r="F44" s="20"/>
      <c r="G44" s="21">
        <v>0</v>
      </c>
      <c r="H44" s="20">
        <v>180</v>
      </c>
      <c r="I44" s="20" t="s">
        <v>53</v>
      </c>
      <c r="J44" s="20">
        <v>5</v>
      </c>
      <c r="K44" s="20">
        <f t="shared" si="21"/>
        <v>-2</v>
      </c>
      <c r="L44" s="20"/>
      <c r="M44" s="20"/>
      <c r="N44" s="20"/>
      <c r="O44" s="20">
        <f t="shared" si="2"/>
        <v>0.6</v>
      </c>
      <c r="P44" s="22"/>
      <c r="Q44" s="22"/>
      <c r="R44" s="22"/>
      <c r="S44" s="20"/>
      <c r="T44" s="20">
        <f t="shared" si="4"/>
        <v>0</v>
      </c>
      <c r="U44" s="20">
        <f t="shared" si="5"/>
        <v>0</v>
      </c>
      <c r="V44" s="20">
        <v>1.6</v>
      </c>
      <c r="W44" s="20">
        <v>4.2</v>
      </c>
      <c r="X44" s="20">
        <v>0</v>
      </c>
      <c r="Y44" s="20">
        <v>2.6</v>
      </c>
      <c r="Z44" s="20">
        <v>4</v>
      </c>
      <c r="AA44" s="20" t="s">
        <v>54</v>
      </c>
      <c r="AB44" s="20">
        <f t="shared" si="6"/>
        <v>0</v>
      </c>
      <c r="AC44" s="21">
        <v>0</v>
      </c>
      <c r="AD44" s="23"/>
      <c r="AE44" s="20"/>
      <c r="AF44" s="20"/>
      <c r="AG44" s="20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37</v>
      </c>
      <c r="C45" s="1">
        <v>480</v>
      </c>
      <c r="D45" s="1">
        <v>8</v>
      </c>
      <c r="E45" s="1">
        <v>245</v>
      </c>
      <c r="F45" s="1">
        <v>197</v>
      </c>
      <c r="G45" s="6">
        <v>0.9</v>
      </c>
      <c r="H45" s="1">
        <v>180</v>
      </c>
      <c r="I45" s="1" t="s">
        <v>35</v>
      </c>
      <c r="J45" s="1">
        <v>242</v>
      </c>
      <c r="K45" s="1">
        <f t="shared" si="21"/>
        <v>3</v>
      </c>
      <c r="L45" s="1"/>
      <c r="M45" s="1"/>
      <c r="N45" s="1"/>
      <c r="O45" s="1">
        <f t="shared" si="2"/>
        <v>49</v>
      </c>
      <c r="P45" s="5">
        <f t="shared" ref="P45" si="27">14*O45-F45</f>
        <v>489</v>
      </c>
      <c r="Q45" s="5">
        <f t="shared" ref="Q45:Q46" si="28">AC45*AD45</f>
        <v>480</v>
      </c>
      <c r="R45" s="5"/>
      <c r="S45" s="1"/>
      <c r="T45" s="1">
        <f t="shared" si="4"/>
        <v>13.816326530612244</v>
      </c>
      <c r="U45" s="1">
        <f t="shared" si="5"/>
        <v>4.0204081632653059</v>
      </c>
      <c r="V45" s="1">
        <v>16.399999999999999</v>
      </c>
      <c r="W45" s="1">
        <v>37.799999999999997</v>
      </c>
      <c r="X45" s="1">
        <v>12.4</v>
      </c>
      <c r="Y45" s="1">
        <v>41.2</v>
      </c>
      <c r="Z45" s="1">
        <v>42</v>
      </c>
      <c r="AA45" s="1" t="s">
        <v>62</v>
      </c>
      <c r="AB45" s="1">
        <f t="shared" si="6"/>
        <v>440.1</v>
      </c>
      <c r="AC45" s="6">
        <v>10</v>
      </c>
      <c r="AD45" s="10">
        <f t="shared" ref="AD45:AD46" si="29">MROUND(P45,AC45*AF45)/AC45</f>
        <v>48</v>
      </c>
      <c r="AE45" s="1">
        <f t="shared" ref="AE45:AE46" si="30">AD45*AC45*G45</f>
        <v>432</v>
      </c>
      <c r="AF45" s="1">
        <v>12</v>
      </c>
      <c r="AG45" s="1">
        <v>84</v>
      </c>
      <c r="AH45" s="1">
        <f t="shared" ref="AH45:AH46" si="31">AD45/AG45</f>
        <v>0.5714285714285714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9" t="s">
        <v>84</v>
      </c>
      <c r="B46" s="1" t="s">
        <v>37</v>
      </c>
      <c r="C46" s="1"/>
      <c r="D46" s="1">
        <v>192</v>
      </c>
      <c r="E46" s="1"/>
      <c r="F46" s="1">
        <v>192</v>
      </c>
      <c r="G46" s="6">
        <v>0.4</v>
      </c>
      <c r="H46" s="1">
        <v>180</v>
      </c>
      <c r="I46" s="1" t="s">
        <v>35</v>
      </c>
      <c r="J46" s="1"/>
      <c r="K46" s="1">
        <f t="shared" si="21"/>
        <v>0</v>
      </c>
      <c r="L46" s="1"/>
      <c r="M46" s="1"/>
      <c r="N46" s="1"/>
      <c r="O46" s="1">
        <f t="shared" si="2"/>
        <v>0</v>
      </c>
      <c r="P46" s="5"/>
      <c r="Q46" s="5">
        <f t="shared" si="28"/>
        <v>0</v>
      </c>
      <c r="R46" s="5"/>
      <c r="S46" s="1"/>
      <c r="T46" s="1" t="e">
        <f t="shared" si="4"/>
        <v>#DIV/0!</v>
      </c>
      <c r="U46" s="1" t="e">
        <f t="shared" si="5"/>
        <v>#DIV/0!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 t="s">
        <v>46</v>
      </c>
      <c r="AB46" s="1">
        <f t="shared" si="6"/>
        <v>0</v>
      </c>
      <c r="AC46" s="6">
        <v>16</v>
      </c>
      <c r="AD46" s="10">
        <f t="shared" si="29"/>
        <v>0</v>
      </c>
      <c r="AE46" s="1">
        <f t="shared" si="30"/>
        <v>0</v>
      </c>
      <c r="AF46" s="1">
        <v>12</v>
      </c>
      <c r="AG46" s="1">
        <v>84</v>
      </c>
      <c r="AH46" s="1">
        <f t="shared" si="3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0" t="s">
        <v>85</v>
      </c>
      <c r="B47" s="20" t="s">
        <v>37</v>
      </c>
      <c r="C47" s="20">
        <v>237</v>
      </c>
      <c r="D47" s="20">
        <v>5</v>
      </c>
      <c r="E47" s="20">
        <v>46</v>
      </c>
      <c r="F47" s="20">
        <v>185</v>
      </c>
      <c r="G47" s="21">
        <v>0</v>
      </c>
      <c r="H47" s="20">
        <v>180</v>
      </c>
      <c r="I47" s="20" t="s">
        <v>53</v>
      </c>
      <c r="J47" s="20">
        <v>46</v>
      </c>
      <c r="K47" s="20">
        <f t="shared" si="21"/>
        <v>0</v>
      </c>
      <c r="L47" s="20"/>
      <c r="M47" s="20"/>
      <c r="N47" s="20"/>
      <c r="O47" s="20">
        <f t="shared" si="2"/>
        <v>9.1999999999999993</v>
      </c>
      <c r="P47" s="22"/>
      <c r="Q47" s="22"/>
      <c r="R47" s="22"/>
      <c r="S47" s="20"/>
      <c r="T47" s="20">
        <f t="shared" si="4"/>
        <v>20.108695652173914</v>
      </c>
      <c r="U47" s="20">
        <f t="shared" si="5"/>
        <v>20.108695652173914</v>
      </c>
      <c r="V47" s="20">
        <v>12.8</v>
      </c>
      <c r="W47" s="20">
        <v>3.8</v>
      </c>
      <c r="X47" s="20">
        <v>3.2</v>
      </c>
      <c r="Y47" s="20">
        <v>1.8</v>
      </c>
      <c r="Z47" s="20">
        <v>10.8</v>
      </c>
      <c r="AA47" s="25" t="s">
        <v>132</v>
      </c>
      <c r="AB47" s="20">
        <f t="shared" si="6"/>
        <v>0</v>
      </c>
      <c r="AC47" s="21">
        <v>0</v>
      </c>
      <c r="AD47" s="23"/>
      <c r="AE47" s="20"/>
      <c r="AF47" s="20"/>
      <c r="AG47" s="2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86</v>
      </c>
      <c r="B48" s="20" t="s">
        <v>37</v>
      </c>
      <c r="C48" s="20">
        <v>192</v>
      </c>
      <c r="D48" s="20">
        <v>16</v>
      </c>
      <c r="E48" s="20">
        <v>66</v>
      </c>
      <c r="F48" s="20"/>
      <c r="G48" s="21">
        <v>0</v>
      </c>
      <c r="H48" s="20">
        <v>180</v>
      </c>
      <c r="I48" s="20" t="s">
        <v>53</v>
      </c>
      <c r="J48" s="20">
        <v>141</v>
      </c>
      <c r="K48" s="20">
        <f t="shared" si="21"/>
        <v>-75</v>
      </c>
      <c r="L48" s="20"/>
      <c r="M48" s="20"/>
      <c r="N48" s="20"/>
      <c r="O48" s="20">
        <f t="shared" si="2"/>
        <v>13.2</v>
      </c>
      <c r="P48" s="22"/>
      <c r="Q48" s="22"/>
      <c r="R48" s="22"/>
      <c r="S48" s="20"/>
      <c r="T48" s="20">
        <f t="shared" si="4"/>
        <v>0</v>
      </c>
      <c r="U48" s="20">
        <f t="shared" si="5"/>
        <v>0</v>
      </c>
      <c r="V48" s="20">
        <v>28.4</v>
      </c>
      <c r="W48" s="20">
        <v>11.2</v>
      </c>
      <c r="X48" s="20">
        <v>0</v>
      </c>
      <c r="Y48" s="20">
        <v>109.6</v>
      </c>
      <c r="Z48" s="20">
        <v>60.6</v>
      </c>
      <c r="AA48" s="20" t="s">
        <v>79</v>
      </c>
      <c r="AB48" s="20">
        <f t="shared" si="6"/>
        <v>0</v>
      </c>
      <c r="AC48" s="21">
        <v>0</v>
      </c>
      <c r="AD48" s="23"/>
      <c r="AE48" s="20"/>
      <c r="AF48" s="20"/>
      <c r="AG48" s="2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87</v>
      </c>
      <c r="B49" s="20" t="s">
        <v>37</v>
      </c>
      <c r="C49" s="20">
        <v>303</v>
      </c>
      <c r="D49" s="20"/>
      <c r="E49" s="20">
        <v>172</v>
      </c>
      <c r="F49" s="20">
        <v>105</v>
      </c>
      <c r="G49" s="21">
        <v>0</v>
      </c>
      <c r="H49" s="20">
        <v>180</v>
      </c>
      <c r="I49" s="20" t="s">
        <v>53</v>
      </c>
      <c r="J49" s="20">
        <v>144</v>
      </c>
      <c r="K49" s="20">
        <f t="shared" si="21"/>
        <v>28</v>
      </c>
      <c r="L49" s="20"/>
      <c r="M49" s="20"/>
      <c r="N49" s="20"/>
      <c r="O49" s="20">
        <f t="shared" si="2"/>
        <v>34.4</v>
      </c>
      <c r="P49" s="22"/>
      <c r="Q49" s="22"/>
      <c r="R49" s="22"/>
      <c r="S49" s="20"/>
      <c r="T49" s="20">
        <f t="shared" si="4"/>
        <v>3.0523255813953489</v>
      </c>
      <c r="U49" s="20">
        <f t="shared" si="5"/>
        <v>3.0523255813953489</v>
      </c>
      <c r="V49" s="20">
        <v>17.8</v>
      </c>
      <c r="W49" s="20">
        <v>23.6</v>
      </c>
      <c r="X49" s="20">
        <v>9.1999999999999993</v>
      </c>
      <c r="Y49" s="20">
        <v>18.399999999999999</v>
      </c>
      <c r="Z49" s="20">
        <v>10.8</v>
      </c>
      <c r="AA49" s="20" t="s">
        <v>79</v>
      </c>
      <c r="AB49" s="20">
        <f t="shared" si="6"/>
        <v>0</v>
      </c>
      <c r="AC49" s="21">
        <v>0</v>
      </c>
      <c r="AD49" s="23"/>
      <c r="AE49" s="20"/>
      <c r="AF49" s="20"/>
      <c r="AG49" s="2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805</v>
      </c>
      <c r="D50" s="1">
        <v>780</v>
      </c>
      <c r="E50" s="1">
        <v>595</v>
      </c>
      <c r="F50" s="1">
        <v>935</v>
      </c>
      <c r="G50" s="6">
        <v>1</v>
      </c>
      <c r="H50" s="1">
        <v>180</v>
      </c>
      <c r="I50" s="1" t="s">
        <v>35</v>
      </c>
      <c r="J50" s="1">
        <v>588</v>
      </c>
      <c r="K50" s="1">
        <f t="shared" si="21"/>
        <v>7</v>
      </c>
      <c r="L50" s="1"/>
      <c r="M50" s="1"/>
      <c r="N50" s="1"/>
      <c r="O50" s="1">
        <f t="shared" si="2"/>
        <v>119</v>
      </c>
      <c r="P50" s="5">
        <f t="shared" ref="P50" si="32">14*O50-F50</f>
        <v>731</v>
      </c>
      <c r="Q50" s="5">
        <f t="shared" ref="Q50:Q52" si="33">AC50*AD50</f>
        <v>720</v>
      </c>
      <c r="R50" s="5"/>
      <c r="S50" s="1"/>
      <c r="T50" s="1">
        <f t="shared" si="4"/>
        <v>13.907563025210084</v>
      </c>
      <c r="U50" s="1">
        <f t="shared" si="5"/>
        <v>7.8571428571428568</v>
      </c>
      <c r="V50" s="1">
        <v>121</v>
      </c>
      <c r="W50" s="1">
        <v>141.19999999999999</v>
      </c>
      <c r="X50" s="1">
        <v>8</v>
      </c>
      <c r="Y50" s="1">
        <v>126</v>
      </c>
      <c r="Z50" s="1">
        <v>137.19999999999999</v>
      </c>
      <c r="AA50" s="1" t="s">
        <v>62</v>
      </c>
      <c r="AB50" s="1">
        <f t="shared" si="6"/>
        <v>731</v>
      </c>
      <c r="AC50" s="6">
        <v>10</v>
      </c>
      <c r="AD50" s="10">
        <f t="shared" ref="AD50:AD52" si="34">MROUND(P50,AC50*AF50)/AC50</f>
        <v>72</v>
      </c>
      <c r="AE50" s="1">
        <f t="shared" ref="AE50:AE52" si="35">AD50*AC50*G50</f>
        <v>720</v>
      </c>
      <c r="AF50" s="1">
        <v>12</v>
      </c>
      <c r="AG50" s="1">
        <v>84</v>
      </c>
      <c r="AH50" s="1">
        <f t="shared" ref="AH50:AH52" si="36">AD50/AG50</f>
        <v>0.8571428571428571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9" t="s">
        <v>89</v>
      </c>
      <c r="B51" s="1" t="s">
        <v>37</v>
      </c>
      <c r="C51" s="1"/>
      <c r="D51" s="1">
        <v>192</v>
      </c>
      <c r="E51" s="1"/>
      <c r="F51" s="1">
        <v>192</v>
      </c>
      <c r="G51" s="6">
        <v>0.4</v>
      </c>
      <c r="H51" s="1">
        <v>180</v>
      </c>
      <c r="I51" s="1" t="s">
        <v>35</v>
      </c>
      <c r="J51" s="1"/>
      <c r="K51" s="1">
        <f t="shared" si="21"/>
        <v>0</v>
      </c>
      <c r="L51" s="1"/>
      <c r="M51" s="1"/>
      <c r="N51" s="1"/>
      <c r="O51" s="1">
        <f t="shared" si="2"/>
        <v>0</v>
      </c>
      <c r="P51" s="5"/>
      <c r="Q51" s="5">
        <f t="shared" si="33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46</v>
      </c>
      <c r="AB51" s="1">
        <f t="shared" si="6"/>
        <v>0</v>
      </c>
      <c r="AC51" s="6">
        <v>16</v>
      </c>
      <c r="AD51" s="10">
        <f t="shared" si="34"/>
        <v>0</v>
      </c>
      <c r="AE51" s="1">
        <f t="shared" si="35"/>
        <v>0</v>
      </c>
      <c r="AF51" s="1">
        <v>12</v>
      </c>
      <c r="AG51" s="1">
        <v>84</v>
      </c>
      <c r="AH51" s="1">
        <f t="shared" si="3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9" t="s">
        <v>90</v>
      </c>
      <c r="B52" s="1" t="s">
        <v>37</v>
      </c>
      <c r="C52" s="1"/>
      <c r="D52" s="1">
        <v>120</v>
      </c>
      <c r="E52" s="1"/>
      <c r="F52" s="1">
        <v>120</v>
      </c>
      <c r="G52" s="6">
        <v>0.7</v>
      </c>
      <c r="H52" s="1">
        <v>180</v>
      </c>
      <c r="I52" s="1" t="s">
        <v>35</v>
      </c>
      <c r="J52" s="1"/>
      <c r="K52" s="1">
        <f t="shared" si="21"/>
        <v>0</v>
      </c>
      <c r="L52" s="1"/>
      <c r="M52" s="1"/>
      <c r="N52" s="1"/>
      <c r="O52" s="1">
        <f t="shared" si="2"/>
        <v>0</v>
      </c>
      <c r="P52" s="5"/>
      <c r="Q52" s="5">
        <f t="shared" si="33"/>
        <v>0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46</v>
      </c>
      <c r="AB52" s="1">
        <f t="shared" si="6"/>
        <v>0</v>
      </c>
      <c r="AC52" s="6">
        <v>10</v>
      </c>
      <c r="AD52" s="10">
        <f t="shared" si="34"/>
        <v>0</v>
      </c>
      <c r="AE52" s="1">
        <f t="shared" si="35"/>
        <v>0</v>
      </c>
      <c r="AF52" s="1">
        <v>12</v>
      </c>
      <c r="AG52" s="1">
        <v>84</v>
      </c>
      <c r="AH52" s="1">
        <f t="shared" si="3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91</v>
      </c>
      <c r="B53" s="20" t="s">
        <v>37</v>
      </c>
      <c r="C53" s="20">
        <v>672</v>
      </c>
      <c r="D53" s="20"/>
      <c r="E53" s="20">
        <v>412</v>
      </c>
      <c r="F53" s="20">
        <v>128</v>
      </c>
      <c r="G53" s="21">
        <v>0</v>
      </c>
      <c r="H53" s="20">
        <v>180</v>
      </c>
      <c r="I53" s="20" t="s">
        <v>53</v>
      </c>
      <c r="J53" s="20">
        <v>404</v>
      </c>
      <c r="K53" s="20">
        <f t="shared" si="21"/>
        <v>8</v>
      </c>
      <c r="L53" s="20"/>
      <c r="M53" s="20"/>
      <c r="N53" s="20"/>
      <c r="O53" s="20">
        <f t="shared" si="2"/>
        <v>82.4</v>
      </c>
      <c r="P53" s="22"/>
      <c r="Q53" s="22"/>
      <c r="R53" s="22"/>
      <c r="S53" s="20"/>
      <c r="T53" s="20">
        <f t="shared" si="4"/>
        <v>1.5533980582524272</v>
      </c>
      <c r="U53" s="20">
        <f t="shared" si="5"/>
        <v>1.5533980582524272</v>
      </c>
      <c r="V53" s="20">
        <v>29.2</v>
      </c>
      <c r="W53" s="20">
        <v>47</v>
      </c>
      <c r="X53" s="20">
        <v>3.2</v>
      </c>
      <c r="Y53" s="20">
        <v>131.80000000000001</v>
      </c>
      <c r="Z53" s="20">
        <v>79.599999999999994</v>
      </c>
      <c r="AA53" s="20" t="s">
        <v>79</v>
      </c>
      <c r="AB53" s="20">
        <f t="shared" si="6"/>
        <v>0</v>
      </c>
      <c r="AC53" s="21">
        <v>0</v>
      </c>
      <c r="AD53" s="23"/>
      <c r="AE53" s="20"/>
      <c r="AF53" s="20"/>
      <c r="AG53" s="2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0" t="s">
        <v>92</v>
      </c>
      <c r="B54" s="20" t="s">
        <v>37</v>
      </c>
      <c r="C54" s="20">
        <v>193</v>
      </c>
      <c r="D54" s="20">
        <v>4</v>
      </c>
      <c r="E54" s="20">
        <v>166</v>
      </c>
      <c r="F54" s="20"/>
      <c r="G54" s="21">
        <v>0</v>
      </c>
      <c r="H54" s="20">
        <v>180</v>
      </c>
      <c r="I54" s="20" t="s">
        <v>53</v>
      </c>
      <c r="J54" s="20">
        <v>203</v>
      </c>
      <c r="K54" s="20">
        <f t="shared" si="21"/>
        <v>-37</v>
      </c>
      <c r="L54" s="20"/>
      <c r="M54" s="20"/>
      <c r="N54" s="20"/>
      <c r="O54" s="20">
        <f t="shared" si="2"/>
        <v>33.200000000000003</v>
      </c>
      <c r="P54" s="22"/>
      <c r="Q54" s="22"/>
      <c r="R54" s="22"/>
      <c r="S54" s="20"/>
      <c r="T54" s="20">
        <f t="shared" si="4"/>
        <v>0</v>
      </c>
      <c r="U54" s="20">
        <f t="shared" si="5"/>
        <v>0</v>
      </c>
      <c r="V54" s="20">
        <v>21</v>
      </c>
      <c r="W54" s="20">
        <v>14.4</v>
      </c>
      <c r="X54" s="20">
        <v>9.6</v>
      </c>
      <c r="Y54" s="20">
        <v>12.8</v>
      </c>
      <c r="Z54" s="20">
        <v>9.4</v>
      </c>
      <c r="AA54" s="20" t="s">
        <v>79</v>
      </c>
      <c r="AB54" s="20">
        <f t="shared" si="6"/>
        <v>0</v>
      </c>
      <c r="AC54" s="21">
        <v>0</v>
      </c>
      <c r="AD54" s="23"/>
      <c r="AE54" s="20"/>
      <c r="AF54" s="20"/>
      <c r="AG54" s="2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93</v>
      </c>
      <c r="B55" s="1" t="s">
        <v>37</v>
      </c>
      <c r="C55" s="1"/>
      <c r="D55" s="1">
        <v>192</v>
      </c>
      <c r="E55" s="1"/>
      <c r="F55" s="1">
        <v>192</v>
      </c>
      <c r="G55" s="6">
        <v>0.4</v>
      </c>
      <c r="H55" s="1">
        <v>180</v>
      </c>
      <c r="I55" s="1" t="s">
        <v>35</v>
      </c>
      <c r="J55" s="1"/>
      <c r="K55" s="1">
        <f t="shared" si="21"/>
        <v>0</v>
      </c>
      <c r="L55" s="1"/>
      <c r="M55" s="1"/>
      <c r="N55" s="1"/>
      <c r="O55" s="1">
        <f t="shared" si="2"/>
        <v>0</v>
      </c>
      <c r="P55" s="5"/>
      <c r="Q55" s="5">
        <f t="shared" ref="Q55:Q64" si="37">AC55*AD55</f>
        <v>0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 t="s">
        <v>46</v>
      </c>
      <c r="AB55" s="1">
        <f t="shared" si="6"/>
        <v>0</v>
      </c>
      <c r="AC55" s="6">
        <v>16</v>
      </c>
      <c r="AD55" s="10">
        <f t="shared" ref="AD55:AD64" si="38">MROUND(P55,AC55*AF55)/AC55</f>
        <v>0</v>
      </c>
      <c r="AE55" s="1">
        <f t="shared" ref="AE55:AE64" si="39">AD55*AC55*G55</f>
        <v>0</v>
      </c>
      <c r="AF55" s="1">
        <v>12</v>
      </c>
      <c r="AG55" s="1">
        <v>84</v>
      </c>
      <c r="AH55" s="1">
        <f t="shared" ref="AH55:AH64" si="40">AD55/AG55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94</v>
      </c>
      <c r="B56" s="1" t="s">
        <v>37</v>
      </c>
      <c r="C56" s="1"/>
      <c r="D56" s="1">
        <v>120</v>
      </c>
      <c r="E56" s="1"/>
      <c r="F56" s="1">
        <v>120</v>
      </c>
      <c r="G56" s="6">
        <v>0.7</v>
      </c>
      <c r="H56" s="1">
        <v>180</v>
      </c>
      <c r="I56" s="1" t="s">
        <v>35</v>
      </c>
      <c r="J56" s="1"/>
      <c r="K56" s="1">
        <f t="shared" si="21"/>
        <v>0</v>
      </c>
      <c r="L56" s="1"/>
      <c r="M56" s="1"/>
      <c r="N56" s="1"/>
      <c r="O56" s="1">
        <f t="shared" si="2"/>
        <v>0</v>
      </c>
      <c r="P56" s="5"/>
      <c r="Q56" s="5">
        <f t="shared" si="37"/>
        <v>0</v>
      </c>
      <c r="R56" s="5"/>
      <c r="S56" s="1"/>
      <c r="T56" s="1" t="e">
        <f t="shared" si="4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 t="s">
        <v>46</v>
      </c>
      <c r="AB56" s="1">
        <f t="shared" si="6"/>
        <v>0</v>
      </c>
      <c r="AC56" s="6">
        <v>10</v>
      </c>
      <c r="AD56" s="10">
        <f t="shared" si="38"/>
        <v>0</v>
      </c>
      <c r="AE56" s="1">
        <f t="shared" si="39"/>
        <v>0</v>
      </c>
      <c r="AF56" s="1">
        <v>12</v>
      </c>
      <c r="AG56" s="1">
        <v>84</v>
      </c>
      <c r="AH56" s="1">
        <f t="shared" si="40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37</v>
      </c>
      <c r="C57" s="1">
        <v>12</v>
      </c>
      <c r="D57" s="1"/>
      <c r="E57" s="1">
        <v>11</v>
      </c>
      <c r="F57" s="1">
        <v>1</v>
      </c>
      <c r="G57" s="6">
        <v>0.7</v>
      </c>
      <c r="H57" s="1">
        <v>180</v>
      </c>
      <c r="I57" s="1" t="s">
        <v>35</v>
      </c>
      <c r="J57" s="1">
        <v>11</v>
      </c>
      <c r="K57" s="1">
        <f t="shared" si="21"/>
        <v>0</v>
      </c>
      <c r="L57" s="1"/>
      <c r="M57" s="1"/>
      <c r="N57" s="1"/>
      <c r="O57" s="1">
        <f t="shared" si="2"/>
        <v>2.2000000000000002</v>
      </c>
      <c r="P57" s="36">
        <f>30*O57-F57</f>
        <v>65</v>
      </c>
      <c r="Q57" s="36">
        <f t="shared" si="37"/>
        <v>120</v>
      </c>
      <c r="R57" s="5"/>
      <c r="S57" s="1"/>
      <c r="T57" s="35">
        <f t="shared" si="4"/>
        <v>54.999999999999993</v>
      </c>
      <c r="U57" s="1">
        <f t="shared" si="5"/>
        <v>0.45454545454545453</v>
      </c>
      <c r="V57" s="1">
        <v>12.4</v>
      </c>
      <c r="W57" s="1">
        <v>4.8</v>
      </c>
      <c r="X57" s="1">
        <v>0</v>
      </c>
      <c r="Y57" s="1">
        <v>6.4</v>
      </c>
      <c r="Z57" s="1">
        <v>5.8</v>
      </c>
      <c r="AA57" s="1" t="s">
        <v>42</v>
      </c>
      <c r="AB57" s="1">
        <f t="shared" si="6"/>
        <v>45.5</v>
      </c>
      <c r="AC57" s="6">
        <v>10</v>
      </c>
      <c r="AD57" s="10">
        <f t="shared" si="38"/>
        <v>12</v>
      </c>
      <c r="AE57" s="1">
        <f t="shared" si="39"/>
        <v>84</v>
      </c>
      <c r="AF57" s="1">
        <f>VLOOKUP(A57,[1]Sheet!$A:$AH,33,0)</f>
        <v>12</v>
      </c>
      <c r="AG57" s="1">
        <f>VLOOKUP(A57,[1]Sheet!$A:$AH,34,0)</f>
        <v>84</v>
      </c>
      <c r="AH57" s="1">
        <f t="shared" si="40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>
        <v>192</v>
      </c>
      <c r="D58" s="1"/>
      <c r="E58" s="1">
        <v>107</v>
      </c>
      <c r="F58" s="1">
        <v>64</v>
      </c>
      <c r="G58" s="6">
        <v>0.7</v>
      </c>
      <c r="H58" s="1">
        <v>180</v>
      </c>
      <c r="I58" s="1" t="s">
        <v>35</v>
      </c>
      <c r="J58" s="1">
        <v>107</v>
      </c>
      <c r="K58" s="1">
        <f t="shared" si="21"/>
        <v>0</v>
      </c>
      <c r="L58" s="1"/>
      <c r="M58" s="1"/>
      <c r="N58" s="1"/>
      <c r="O58" s="1">
        <f t="shared" si="2"/>
        <v>21.4</v>
      </c>
      <c r="P58" s="5">
        <f t="shared" ref="P58:P64" si="41">14*O58-F58</f>
        <v>235.59999999999997</v>
      </c>
      <c r="Q58" s="5">
        <f t="shared" si="37"/>
        <v>192</v>
      </c>
      <c r="R58" s="5"/>
      <c r="S58" s="1"/>
      <c r="T58" s="1">
        <f t="shared" si="4"/>
        <v>11.962616822429908</v>
      </c>
      <c r="U58" s="1">
        <f t="shared" si="5"/>
        <v>2.990654205607477</v>
      </c>
      <c r="V58" s="1">
        <v>10</v>
      </c>
      <c r="W58" s="1">
        <v>13.6</v>
      </c>
      <c r="X58" s="1">
        <v>0</v>
      </c>
      <c r="Y58" s="1">
        <v>25</v>
      </c>
      <c r="Z58" s="1">
        <v>14.6</v>
      </c>
      <c r="AA58" s="1" t="s">
        <v>62</v>
      </c>
      <c r="AB58" s="1">
        <f t="shared" si="6"/>
        <v>164.91999999999996</v>
      </c>
      <c r="AC58" s="6">
        <v>8</v>
      </c>
      <c r="AD58" s="10">
        <f t="shared" si="38"/>
        <v>24</v>
      </c>
      <c r="AE58" s="1">
        <f t="shared" si="39"/>
        <v>134.39999999999998</v>
      </c>
      <c r="AF58" s="1">
        <f>VLOOKUP(A58,[1]Sheet!$A:$AH,33,0)</f>
        <v>12</v>
      </c>
      <c r="AG58" s="1">
        <f>VLOOKUP(A58,[1]Sheet!$A:$AH,34,0)</f>
        <v>84</v>
      </c>
      <c r="AH58" s="1">
        <f t="shared" si="40"/>
        <v>0.2857142857142857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37</v>
      </c>
      <c r="C59" s="1">
        <v>96</v>
      </c>
      <c r="D59" s="1">
        <v>11</v>
      </c>
      <c r="E59" s="1">
        <v>78</v>
      </c>
      <c r="F59" s="1">
        <v>16</v>
      </c>
      <c r="G59" s="6">
        <v>0.7</v>
      </c>
      <c r="H59" s="1">
        <v>180</v>
      </c>
      <c r="I59" s="1" t="s">
        <v>35</v>
      </c>
      <c r="J59" s="1">
        <v>78</v>
      </c>
      <c r="K59" s="1">
        <f t="shared" si="21"/>
        <v>0</v>
      </c>
      <c r="L59" s="1"/>
      <c r="M59" s="1"/>
      <c r="N59" s="1"/>
      <c r="O59" s="1">
        <f t="shared" si="2"/>
        <v>15.6</v>
      </c>
      <c r="P59" s="5">
        <f t="shared" si="41"/>
        <v>202.4</v>
      </c>
      <c r="Q59" s="5">
        <f t="shared" si="37"/>
        <v>192</v>
      </c>
      <c r="R59" s="5"/>
      <c r="S59" s="1"/>
      <c r="T59" s="1">
        <f t="shared" si="4"/>
        <v>13.333333333333334</v>
      </c>
      <c r="U59" s="1">
        <f t="shared" si="5"/>
        <v>1.0256410256410258</v>
      </c>
      <c r="V59" s="1">
        <v>14.6</v>
      </c>
      <c r="W59" s="1">
        <v>7</v>
      </c>
      <c r="X59" s="1">
        <v>0</v>
      </c>
      <c r="Y59" s="1">
        <v>10.199999999999999</v>
      </c>
      <c r="Z59" s="1">
        <v>7.6</v>
      </c>
      <c r="AA59" s="1" t="s">
        <v>134</v>
      </c>
      <c r="AB59" s="1">
        <f t="shared" si="6"/>
        <v>141.68</v>
      </c>
      <c r="AC59" s="6">
        <v>8</v>
      </c>
      <c r="AD59" s="10">
        <f t="shared" si="38"/>
        <v>24</v>
      </c>
      <c r="AE59" s="1">
        <f t="shared" si="39"/>
        <v>134.39999999999998</v>
      </c>
      <c r="AF59" s="1">
        <f>VLOOKUP(A59,[1]Sheet!$A:$AH,33,0)</f>
        <v>12</v>
      </c>
      <c r="AG59" s="1">
        <f>VLOOKUP(A59,[1]Sheet!$A:$AH,34,0)</f>
        <v>84</v>
      </c>
      <c r="AH59" s="1">
        <f t="shared" si="40"/>
        <v>0.2857142857142857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37</v>
      </c>
      <c r="C60" s="1">
        <v>96</v>
      </c>
      <c r="D60" s="1"/>
      <c r="E60" s="1">
        <v>65</v>
      </c>
      <c r="F60" s="1">
        <v>26</v>
      </c>
      <c r="G60" s="6">
        <v>0.7</v>
      </c>
      <c r="H60" s="1">
        <v>180</v>
      </c>
      <c r="I60" s="1" t="s">
        <v>35</v>
      </c>
      <c r="J60" s="1">
        <v>65</v>
      </c>
      <c r="K60" s="1">
        <f t="shared" si="21"/>
        <v>0</v>
      </c>
      <c r="L60" s="1"/>
      <c r="M60" s="1"/>
      <c r="N60" s="1"/>
      <c r="O60" s="1">
        <f t="shared" si="2"/>
        <v>13</v>
      </c>
      <c r="P60" s="5">
        <f t="shared" si="41"/>
        <v>156</v>
      </c>
      <c r="Q60" s="5">
        <f t="shared" si="37"/>
        <v>192</v>
      </c>
      <c r="R60" s="5"/>
      <c r="S60" s="1"/>
      <c r="T60" s="1">
        <f t="shared" si="4"/>
        <v>16.76923076923077</v>
      </c>
      <c r="U60" s="1">
        <f t="shared" si="5"/>
        <v>2</v>
      </c>
      <c r="V60" s="1">
        <v>6</v>
      </c>
      <c r="W60" s="1">
        <v>9</v>
      </c>
      <c r="X60" s="1">
        <v>0</v>
      </c>
      <c r="Y60" s="1">
        <v>9</v>
      </c>
      <c r="Z60" s="1">
        <v>8.8000000000000007</v>
      </c>
      <c r="AA60" s="1" t="s">
        <v>62</v>
      </c>
      <c r="AB60" s="1">
        <f t="shared" si="6"/>
        <v>109.19999999999999</v>
      </c>
      <c r="AC60" s="6">
        <v>8</v>
      </c>
      <c r="AD60" s="10">
        <f t="shared" si="38"/>
        <v>24</v>
      </c>
      <c r="AE60" s="1">
        <f t="shared" si="39"/>
        <v>134.39999999999998</v>
      </c>
      <c r="AF60" s="1">
        <f>VLOOKUP(A60,[1]Sheet!$A:$AH,33,0)</f>
        <v>12</v>
      </c>
      <c r="AG60" s="1">
        <f>VLOOKUP(A60,[1]Sheet!$A:$AH,34,0)</f>
        <v>84</v>
      </c>
      <c r="AH60" s="1">
        <f t="shared" si="40"/>
        <v>0.2857142857142857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37</v>
      </c>
      <c r="C61" s="1">
        <v>192</v>
      </c>
      <c r="D61" s="1">
        <v>1</v>
      </c>
      <c r="E61" s="1">
        <v>146</v>
      </c>
      <c r="F61" s="1">
        <v>29</v>
      </c>
      <c r="G61" s="6">
        <v>0.7</v>
      </c>
      <c r="H61" s="1">
        <v>180</v>
      </c>
      <c r="I61" s="1" t="s">
        <v>35</v>
      </c>
      <c r="J61" s="1">
        <v>146</v>
      </c>
      <c r="K61" s="1">
        <f t="shared" si="21"/>
        <v>0</v>
      </c>
      <c r="L61" s="1"/>
      <c r="M61" s="1"/>
      <c r="N61" s="1"/>
      <c r="O61" s="1">
        <f t="shared" si="2"/>
        <v>29.2</v>
      </c>
      <c r="P61" s="5">
        <f t="shared" si="41"/>
        <v>379.8</v>
      </c>
      <c r="Q61" s="5">
        <f t="shared" si="37"/>
        <v>384</v>
      </c>
      <c r="R61" s="5"/>
      <c r="S61" s="1"/>
      <c r="T61" s="1">
        <f t="shared" si="4"/>
        <v>14.143835616438356</v>
      </c>
      <c r="U61" s="1">
        <f t="shared" si="5"/>
        <v>0.99315068493150682</v>
      </c>
      <c r="V61" s="1">
        <v>3.6</v>
      </c>
      <c r="W61" s="1">
        <v>14.4</v>
      </c>
      <c r="X61" s="1">
        <v>6.6</v>
      </c>
      <c r="Y61" s="1">
        <v>10.6</v>
      </c>
      <c r="Z61" s="1">
        <v>15.4</v>
      </c>
      <c r="AA61" s="1" t="s">
        <v>62</v>
      </c>
      <c r="AB61" s="1">
        <f t="shared" si="6"/>
        <v>265.86</v>
      </c>
      <c r="AC61" s="6">
        <v>8</v>
      </c>
      <c r="AD61" s="10">
        <f t="shared" si="38"/>
        <v>48</v>
      </c>
      <c r="AE61" s="1">
        <f t="shared" si="39"/>
        <v>268.79999999999995</v>
      </c>
      <c r="AF61" s="1">
        <f>VLOOKUP(A61,[1]Sheet!$A:$AH,33,0)</f>
        <v>12</v>
      </c>
      <c r="AG61" s="1">
        <f>VLOOKUP(A61,[1]Sheet!$A:$AH,34,0)</f>
        <v>84</v>
      </c>
      <c r="AH61" s="1">
        <f t="shared" si="40"/>
        <v>0.5714285714285714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37</v>
      </c>
      <c r="C62" s="1">
        <v>192</v>
      </c>
      <c r="D62" s="1"/>
      <c r="E62" s="1">
        <v>102</v>
      </c>
      <c r="F62" s="1">
        <v>86</v>
      </c>
      <c r="G62" s="6">
        <v>0.9</v>
      </c>
      <c r="H62" s="1">
        <v>180</v>
      </c>
      <c r="I62" s="1" t="s">
        <v>35</v>
      </c>
      <c r="J62" s="1">
        <v>102</v>
      </c>
      <c r="K62" s="1">
        <f t="shared" ref="K62:K84" si="42">E62-J62</f>
        <v>0</v>
      </c>
      <c r="L62" s="1"/>
      <c r="M62" s="1"/>
      <c r="N62" s="1"/>
      <c r="O62" s="1">
        <f t="shared" si="2"/>
        <v>20.399999999999999</v>
      </c>
      <c r="P62" s="5">
        <f t="shared" si="41"/>
        <v>199.59999999999997</v>
      </c>
      <c r="Q62" s="5">
        <f t="shared" si="37"/>
        <v>192</v>
      </c>
      <c r="R62" s="5"/>
      <c r="S62" s="1"/>
      <c r="T62" s="1">
        <f t="shared" si="4"/>
        <v>13.627450980392158</v>
      </c>
      <c r="U62" s="1">
        <f t="shared" si="5"/>
        <v>4.215686274509804</v>
      </c>
      <c r="V62" s="1">
        <v>0.4</v>
      </c>
      <c r="W62" s="1">
        <v>20.6</v>
      </c>
      <c r="X62" s="1">
        <v>3.4</v>
      </c>
      <c r="Y62" s="1">
        <v>13.6</v>
      </c>
      <c r="Z62" s="1">
        <v>11.4</v>
      </c>
      <c r="AA62" s="1" t="s">
        <v>62</v>
      </c>
      <c r="AB62" s="1">
        <f t="shared" si="6"/>
        <v>179.64</v>
      </c>
      <c r="AC62" s="6">
        <v>8</v>
      </c>
      <c r="AD62" s="10">
        <f t="shared" si="38"/>
        <v>24</v>
      </c>
      <c r="AE62" s="1">
        <f t="shared" si="39"/>
        <v>172.8</v>
      </c>
      <c r="AF62" s="1">
        <f>VLOOKUP(A62,[1]Sheet!$A:$AH,33,0)</f>
        <v>12</v>
      </c>
      <c r="AG62" s="1">
        <f>VLOOKUP(A62,[1]Sheet!$A:$AH,34,0)</f>
        <v>84</v>
      </c>
      <c r="AH62" s="1">
        <f t="shared" si="40"/>
        <v>0.2857142857142857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37</v>
      </c>
      <c r="C63" s="1">
        <v>192</v>
      </c>
      <c r="D63" s="1"/>
      <c r="E63" s="1">
        <v>93</v>
      </c>
      <c r="F63" s="1">
        <v>95</v>
      </c>
      <c r="G63" s="6">
        <v>0.9</v>
      </c>
      <c r="H63" s="1">
        <v>180</v>
      </c>
      <c r="I63" s="1" t="s">
        <v>35</v>
      </c>
      <c r="J63" s="1">
        <v>93</v>
      </c>
      <c r="K63" s="1">
        <f t="shared" si="42"/>
        <v>0</v>
      </c>
      <c r="L63" s="1"/>
      <c r="M63" s="1"/>
      <c r="N63" s="1"/>
      <c r="O63" s="1">
        <f t="shared" ref="O63:O84" si="43">E63/5</f>
        <v>18.600000000000001</v>
      </c>
      <c r="P63" s="5">
        <f t="shared" si="41"/>
        <v>165.40000000000003</v>
      </c>
      <c r="Q63" s="5">
        <f t="shared" si="37"/>
        <v>192</v>
      </c>
      <c r="R63" s="5"/>
      <c r="S63" s="1"/>
      <c r="T63" s="1">
        <f t="shared" ref="T63:T84" si="44">(F63+Q63)/O63</f>
        <v>15.43010752688172</v>
      </c>
      <c r="U63" s="1">
        <f t="shared" ref="U63:U84" si="45">F63/O63</f>
        <v>5.10752688172043</v>
      </c>
      <c r="V63" s="1">
        <v>10</v>
      </c>
      <c r="W63" s="1">
        <v>22.4</v>
      </c>
      <c r="X63" s="1">
        <v>6.8</v>
      </c>
      <c r="Y63" s="1">
        <v>11.2</v>
      </c>
      <c r="Z63" s="1">
        <v>20</v>
      </c>
      <c r="AA63" s="1" t="s">
        <v>62</v>
      </c>
      <c r="AB63" s="1">
        <f t="shared" si="6"/>
        <v>148.86000000000004</v>
      </c>
      <c r="AC63" s="6">
        <v>8</v>
      </c>
      <c r="AD63" s="10">
        <f t="shared" si="38"/>
        <v>24</v>
      </c>
      <c r="AE63" s="1">
        <f t="shared" si="39"/>
        <v>172.8</v>
      </c>
      <c r="AF63" s="1">
        <f>VLOOKUP(A63,[1]Sheet!$A:$AH,33,0)</f>
        <v>12</v>
      </c>
      <c r="AG63" s="1">
        <f>VLOOKUP(A63,[1]Sheet!$A:$AH,34,0)</f>
        <v>84</v>
      </c>
      <c r="AH63" s="1">
        <f t="shared" si="40"/>
        <v>0.2857142857142857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300</v>
      </c>
      <c r="D64" s="1"/>
      <c r="E64" s="1">
        <v>280</v>
      </c>
      <c r="F64" s="1"/>
      <c r="G64" s="6">
        <v>1</v>
      </c>
      <c r="H64" s="1">
        <v>180</v>
      </c>
      <c r="I64" s="1" t="s">
        <v>35</v>
      </c>
      <c r="J64" s="1">
        <v>293.7</v>
      </c>
      <c r="K64" s="1">
        <f t="shared" si="42"/>
        <v>-13.699999999999989</v>
      </c>
      <c r="L64" s="1"/>
      <c r="M64" s="1"/>
      <c r="N64" s="1"/>
      <c r="O64" s="1">
        <f t="shared" si="43"/>
        <v>56</v>
      </c>
      <c r="P64" s="5">
        <f t="shared" si="41"/>
        <v>784</v>
      </c>
      <c r="Q64" s="5">
        <f t="shared" si="37"/>
        <v>780</v>
      </c>
      <c r="R64" s="5"/>
      <c r="S64" s="1"/>
      <c r="T64" s="1">
        <f t="shared" si="44"/>
        <v>13.928571428571429</v>
      </c>
      <c r="U64" s="1">
        <f t="shared" si="45"/>
        <v>0</v>
      </c>
      <c r="V64" s="1">
        <v>4</v>
      </c>
      <c r="W64" s="1">
        <v>38</v>
      </c>
      <c r="X64" s="1">
        <v>5</v>
      </c>
      <c r="Y64" s="1">
        <v>52</v>
      </c>
      <c r="Z64" s="1">
        <v>47</v>
      </c>
      <c r="AA64" s="1"/>
      <c r="AB64" s="1">
        <f t="shared" si="6"/>
        <v>784</v>
      </c>
      <c r="AC64" s="6">
        <v>5</v>
      </c>
      <c r="AD64" s="10">
        <f t="shared" si="38"/>
        <v>156</v>
      </c>
      <c r="AE64" s="1">
        <f t="shared" si="39"/>
        <v>780</v>
      </c>
      <c r="AF64" s="1">
        <f>VLOOKUP(A64,[1]Sheet!$A:$AH,33,0)</f>
        <v>12</v>
      </c>
      <c r="AG64" s="1">
        <f>VLOOKUP(A64,[1]Sheet!$A:$AH,34,0)</f>
        <v>144</v>
      </c>
      <c r="AH64" s="1">
        <f t="shared" si="40"/>
        <v>1.0833333333333333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103</v>
      </c>
      <c r="B65" s="26" t="s">
        <v>37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42"/>
        <v>0</v>
      </c>
      <c r="L65" s="26"/>
      <c r="M65" s="26"/>
      <c r="N65" s="26"/>
      <c r="O65" s="26">
        <f t="shared" si="43"/>
        <v>0</v>
      </c>
      <c r="P65" s="28"/>
      <c r="Q65" s="28"/>
      <c r="R65" s="28"/>
      <c r="S65" s="26"/>
      <c r="T65" s="26" t="e">
        <f t="shared" si="44"/>
        <v>#DIV/0!</v>
      </c>
      <c r="U65" s="26" t="e">
        <f t="shared" si="45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104</v>
      </c>
      <c r="AB65" s="26">
        <f t="shared" si="6"/>
        <v>0</v>
      </c>
      <c r="AC65" s="27">
        <v>0</v>
      </c>
      <c r="AD65" s="29"/>
      <c r="AE65" s="26"/>
      <c r="AF65" s="26">
        <f>VLOOKUP(A65,[1]Sheet!$A:$AH,33,0)</f>
        <v>12</v>
      </c>
      <c r="AG65" s="26">
        <f>VLOOKUP(A65,[1]Sheet!$A:$AH,34,0)</f>
        <v>84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37</v>
      </c>
      <c r="C66" s="1">
        <v>128</v>
      </c>
      <c r="D66" s="1"/>
      <c r="E66" s="1">
        <v>65</v>
      </c>
      <c r="F66" s="1">
        <v>47</v>
      </c>
      <c r="G66" s="6">
        <v>0.2</v>
      </c>
      <c r="H66" s="1">
        <v>180</v>
      </c>
      <c r="I66" s="1" t="s">
        <v>35</v>
      </c>
      <c r="J66" s="1">
        <v>65</v>
      </c>
      <c r="K66" s="1">
        <f t="shared" si="42"/>
        <v>0</v>
      </c>
      <c r="L66" s="1"/>
      <c r="M66" s="1"/>
      <c r="N66" s="1"/>
      <c r="O66" s="1">
        <f t="shared" si="43"/>
        <v>13</v>
      </c>
      <c r="P66" s="5">
        <f t="shared" ref="P66:P69" si="46">14*O66-F66</f>
        <v>135</v>
      </c>
      <c r="Q66" s="5">
        <f t="shared" ref="Q66:Q69" si="47">AC66*AD66</f>
        <v>96</v>
      </c>
      <c r="R66" s="5"/>
      <c r="S66" s="1"/>
      <c r="T66" s="1">
        <f t="shared" si="44"/>
        <v>11</v>
      </c>
      <c r="U66" s="1">
        <f t="shared" si="45"/>
        <v>3.6153846153846154</v>
      </c>
      <c r="V66" s="1">
        <v>5.6</v>
      </c>
      <c r="W66" s="1">
        <v>11</v>
      </c>
      <c r="X66" s="1">
        <v>3.4</v>
      </c>
      <c r="Y66" s="1">
        <v>1.4</v>
      </c>
      <c r="Z66" s="1">
        <v>4.4000000000000004</v>
      </c>
      <c r="AA66" s="1" t="s">
        <v>62</v>
      </c>
      <c r="AB66" s="1">
        <f t="shared" si="6"/>
        <v>27</v>
      </c>
      <c r="AC66" s="6">
        <v>12</v>
      </c>
      <c r="AD66" s="10">
        <f t="shared" ref="AD66:AD69" si="48">MROUND(P66,AC66*AF66)/AC66</f>
        <v>8</v>
      </c>
      <c r="AE66" s="1">
        <f t="shared" ref="AE66:AE69" si="49">AD66*AC66*G66</f>
        <v>19.200000000000003</v>
      </c>
      <c r="AF66" s="1">
        <f>VLOOKUP(A66,[1]Sheet!$A:$AH,33,0)</f>
        <v>8</v>
      </c>
      <c r="AG66" s="1">
        <f>VLOOKUP(A66,[1]Sheet!$A:$AH,34,0)</f>
        <v>48</v>
      </c>
      <c r="AH66" s="1">
        <f t="shared" ref="AH66:AH69" si="50">AD66/AG66</f>
        <v>0.16666666666666666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37</v>
      </c>
      <c r="C67" s="1">
        <v>144</v>
      </c>
      <c r="D67" s="1"/>
      <c r="E67" s="1">
        <v>66</v>
      </c>
      <c r="F67" s="1">
        <v>68</v>
      </c>
      <c r="G67" s="6">
        <v>0.2</v>
      </c>
      <c r="H67" s="1">
        <v>180</v>
      </c>
      <c r="I67" s="1" t="s">
        <v>35</v>
      </c>
      <c r="J67" s="1">
        <v>66</v>
      </c>
      <c r="K67" s="1">
        <f t="shared" si="42"/>
        <v>0</v>
      </c>
      <c r="L67" s="1"/>
      <c r="M67" s="1"/>
      <c r="N67" s="1"/>
      <c r="O67" s="1">
        <f t="shared" si="43"/>
        <v>13.2</v>
      </c>
      <c r="P67" s="5">
        <f t="shared" si="46"/>
        <v>116.79999999999998</v>
      </c>
      <c r="Q67" s="5">
        <f t="shared" si="47"/>
        <v>96</v>
      </c>
      <c r="R67" s="5"/>
      <c r="S67" s="1"/>
      <c r="T67" s="1">
        <f t="shared" si="44"/>
        <v>12.424242424242426</v>
      </c>
      <c r="U67" s="1">
        <f t="shared" si="45"/>
        <v>5.1515151515151514</v>
      </c>
      <c r="V67" s="1">
        <v>6.6</v>
      </c>
      <c r="W67" s="1">
        <v>10.4</v>
      </c>
      <c r="X67" s="1">
        <v>2.6</v>
      </c>
      <c r="Y67" s="1">
        <v>1.4</v>
      </c>
      <c r="Z67" s="1">
        <v>4.4000000000000004</v>
      </c>
      <c r="AA67" s="1" t="s">
        <v>62</v>
      </c>
      <c r="AB67" s="1">
        <f t="shared" si="6"/>
        <v>23.36</v>
      </c>
      <c r="AC67" s="6">
        <v>8</v>
      </c>
      <c r="AD67" s="10">
        <f t="shared" si="48"/>
        <v>12</v>
      </c>
      <c r="AE67" s="1">
        <f t="shared" si="49"/>
        <v>19.200000000000003</v>
      </c>
      <c r="AF67" s="1">
        <f>VLOOKUP(A67,[1]Sheet!$A:$AH,33,0)</f>
        <v>6</v>
      </c>
      <c r="AG67" s="1">
        <f>VLOOKUP(A67,[1]Sheet!$A:$AH,34,0)</f>
        <v>72</v>
      </c>
      <c r="AH67" s="1">
        <f t="shared" si="50"/>
        <v>0.16666666666666666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0" t="s">
        <v>107</v>
      </c>
      <c r="B68" s="1" t="s">
        <v>37</v>
      </c>
      <c r="C68" s="1"/>
      <c r="D68" s="1"/>
      <c r="E68" s="1"/>
      <c r="F68" s="1"/>
      <c r="G68" s="6">
        <v>0.2</v>
      </c>
      <c r="H68" s="1">
        <v>180</v>
      </c>
      <c r="I68" s="1" t="s">
        <v>35</v>
      </c>
      <c r="J68" s="1"/>
      <c r="K68" s="1">
        <f t="shared" si="42"/>
        <v>0</v>
      </c>
      <c r="L68" s="1"/>
      <c r="M68" s="1"/>
      <c r="N68" s="1"/>
      <c r="O68" s="1">
        <f t="shared" si="43"/>
        <v>0</v>
      </c>
      <c r="P68" s="33">
        <f>AC68*AF68</f>
        <v>48</v>
      </c>
      <c r="Q68" s="5">
        <f t="shared" si="47"/>
        <v>48</v>
      </c>
      <c r="R68" s="5"/>
      <c r="S68" s="1"/>
      <c r="T68" s="1" t="e">
        <f t="shared" si="44"/>
        <v>#DIV/0!</v>
      </c>
      <c r="U68" s="1" t="e">
        <f t="shared" si="45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30" t="s">
        <v>135</v>
      </c>
      <c r="AB68" s="1">
        <f t="shared" si="6"/>
        <v>9.6000000000000014</v>
      </c>
      <c r="AC68" s="6">
        <v>8</v>
      </c>
      <c r="AD68" s="10">
        <f t="shared" si="48"/>
        <v>6</v>
      </c>
      <c r="AE68" s="1">
        <f t="shared" si="49"/>
        <v>9.6000000000000014</v>
      </c>
      <c r="AF68" s="1">
        <f>VLOOKUP(A68,[1]Sheet!$A:$AH,33,0)</f>
        <v>6</v>
      </c>
      <c r="AG68" s="1">
        <f>VLOOKUP(A68,[1]Sheet!$A:$AH,34,0)</f>
        <v>72</v>
      </c>
      <c r="AH68" s="1">
        <f t="shared" si="50"/>
        <v>8.3333333333333329E-2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1579.9</v>
      </c>
      <c r="D69" s="1">
        <v>1139.5999999999999</v>
      </c>
      <c r="E69" s="1">
        <v>714.1</v>
      </c>
      <c r="F69" s="1">
        <v>1842.6</v>
      </c>
      <c r="G69" s="6">
        <v>1</v>
      </c>
      <c r="H69" s="1">
        <v>180</v>
      </c>
      <c r="I69" s="1" t="s">
        <v>35</v>
      </c>
      <c r="J69" s="1">
        <v>710.2</v>
      </c>
      <c r="K69" s="1">
        <f t="shared" si="42"/>
        <v>3.8999999999999773</v>
      </c>
      <c r="L69" s="1"/>
      <c r="M69" s="1"/>
      <c r="N69" s="1"/>
      <c r="O69" s="1">
        <f t="shared" si="43"/>
        <v>142.82</v>
      </c>
      <c r="P69" s="5">
        <f t="shared" si="46"/>
        <v>156.88000000000011</v>
      </c>
      <c r="Q69" s="5">
        <f t="shared" si="47"/>
        <v>155.4</v>
      </c>
      <c r="R69" s="5"/>
      <c r="S69" s="1"/>
      <c r="T69" s="1">
        <f t="shared" si="44"/>
        <v>13.989637305699482</v>
      </c>
      <c r="U69" s="1">
        <f t="shared" si="45"/>
        <v>12.901554404145077</v>
      </c>
      <c r="V69" s="1">
        <v>159.1</v>
      </c>
      <c r="W69" s="1">
        <v>192.32</v>
      </c>
      <c r="X69" s="1">
        <v>79.179999999999993</v>
      </c>
      <c r="Y69" s="1">
        <v>170.18</v>
      </c>
      <c r="Z69" s="1">
        <v>199.78</v>
      </c>
      <c r="AA69" s="1"/>
      <c r="AB69" s="1">
        <f t="shared" si="6"/>
        <v>156.88000000000011</v>
      </c>
      <c r="AC69" s="6">
        <v>3.7</v>
      </c>
      <c r="AD69" s="10">
        <f t="shared" si="48"/>
        <v>42</v>
      </c>
      <c r="AE69" s="1">
        <f t="shared" si="49"/>
        <v>155.4</v>
      </c>
      <c r="AF69" s="1">
        <f>VLOOKUP(A69,[1]Sheet!$A:$AH,33,0)</f>
        <v>14</v>
      </c>
      <c r="AG69" s="1">
        <f>VLOOKUP(A69,[1]Sheet!$A:$AH,34,0)</f>
        <v>126</v>
      </c>
      <c r="AH69" s="1">
        <f t="shared" si="50"/>
        <v>0.33333333333333331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109</v>
      </c>
      <c r="B70" s="20" t="s">
        <v>34</v>
      </c>
      <c r="C70" s="20">
        <v>21</v>
      </c>
      <c r="D70" s="20"/>
      <c r="E70" s="20">
        <v>3</v>
      </c>
      <c r="F70" s="20">
        <v>18</v>
      </c>
      <c r="G70" s="21">
        <v>0</v>
      </c>
      <c r="H70" s="20">
        <v>180</v>
      </c>
      <c r="I70" s="20" t="s">
        <v>53</v>
      </c>
      <c r="J70" s="20">
        <v>3.7</v>
      </c>
      <c r="K70" s="20">
        <f t="shared" si="42"/>
        <v>-0.70000000000000018</v>
      </c>
      <c r="L70" s="20"/>
      <c r="M70" s="20"/>
      <c r="N70" s="20"/>
      <c r="O70" s="20">
        <f t="shared" si="43"/>
        <v>0.6</v>
      </c>
      <c r="P70" s="22"/>
      <c r="Q70" s="22"/>
      <c r="R70" s="22"/>
      <c r="S70" s="20"/>
      <c r="T70" s="20">
        <f t="shared" si="44"/>
        <v>30</v>
      </c>
      <c r="U70" s="20">
        <f t="shared" si="45"/>
        <v>30</v>
      </c>
      <c r="V70" s="20">
        <v>0</v>
      </c>
      <c r="W70" s="20">
        <v>1.2</v>
      </c>
      <c r="X70" s="20">
        <v>0</v>
      </c>
      <c r="Y70" s="20">
        <v>0</v>
      </c>
      <c r="Z70" s="20">
        <v>0.6</v>
      </c>
      <c r="AA70" s="25" t="s">
        <v>131</v>
      </c>
      <c r="AB70" s="20">
        <f t="shared" si="6"/>
        <v>0</v>
      </c>
      <c r="AC70" s="21">
        <v>0</v>
      </c>
      <c r="AD70" s="23"/>
      <c r="AE70" s="20"/>
      <c r="AF70" s="20"/>
      <c r="AG70" s="2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507</v>
      </c>
      <c r="D71" s="1">
        <v>1176</v>
      </c>
      <c r="E71" s="1">
        <v>428</v>
      </c>
      <c r="F71" s="1">
        <v>1115</v>
      </c>
      <c r="G71" s="6">
        <v>0.25</v>
      </c>
      <c r="H71" s="1">
        <v>180</v>
      </c>
      <c r="I71" s="1" t="s">
        <v>35</v>
      </c>
      <c r="J71" s="1">
        <v>574</v>
      </c>
      <c r="K71" s="1">
        <f t="shared" si="42"/>
        <v>-146</v>
      </c>
      <c r="L71" s="1"/>
      <c r="M71" s="1"/>
      <c r="N71" s="1"/>
      <c r="O71" s="1">
        <f t="shared" si="43"/>
        <v>85.6</v>
      </c>
      <c r="P71" s="5">
        <f>16*O71-F71</f>
        <v>254.59999999999991</v>
      </c>
      <c r="Q71" s="5">
        <f>AC71*AD71</f>
        <v>336</v>
      </c>
      <c r="R71" s="5"/>
      <c r="S71" s="1"/>
      <c r="T71" s="1">
        <f t="shared" si="44"/>
        <v>16.950934579439252</v>
      </c>
      <c r="U71" s="1">
        <f t="shared" si="45"/>
        <v>13.02570093457944</v>
      </c>
      <c r="V71" s="1">
        <v>128.19999999999999</v>
      </c>
      <c r="W71" s="1">
        <v>24.6</v>
      </c>
      <c r="X71" s="1">
        <v>81.2</v>
      </c>
      <c r="Y71" s="1">
        <v>64.2</v>
      </c>
      <c r="Z71" s="1">
        <v>71.2</v>
      </c>
      <c r="AA71" s="1" t="s">
        <v>62</v>
      </c>
      <c r="AB71" s="1">
        <f t="shared" ref="AB71:AB84" si="51">P71*G71</f>
        <v>63.649999999999977</v>
      </c>
      <c r="AC71" s="6">
        <v>12</v>
      </c>
      <c r="AD71" s="10">
        <f>MROUND(P71,AC71*AF71)/AC71</f>
        <v>28</v>
      </c>
      <c r="AE71" s="1">
        <f>AD71*AC71*G71</f>
        <v>84</v>
      </c>
      <c r="AF71" s="1">
        <f>VLOOKUP(A71,[1]Sheet!$A:$AH,33,0)</f>
        <v>14</v>
      </c>
      <c r="AG71" s="1">
        <f>VLOOKUP(A71,[1]Sheet!$A:$AH,34,0)</f>
        <v>70</v>
      </c>
      <c r="AH71" s="1">
        <f>AD71/AG71</f>
        <v>0.4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4" t="s">
        <v>111</v>
      </c>
      <c r="B72" s="20" t="s">
        <v>37</v>
      </c>
      <c r="C72" s="20"/>
      <c r="D72" s="20">
        <v>2</v>
      </c>
      <c r="E72" s="20">
        <v>2</v>
      </c>
      <c r="F72" s="20"/>
      <c r="G72" s="21">
        <v>0</v>
      </c>
      <c r="H72" s="20">
        <v>180</v>
      </c>
      <c r="I72" s="20" t="s">
        <v>53</v>
      </c>
      <c r="J72" s="20">
        <v>2</v>
      </c>
      <c r="K72" s="20">
        <f t="shared" si="42"/>
        <v>0</v>
      </c>
      <c r="L72" s="20"/>
      <c r="M72" s="20"/>
      <c r="N72" s="20"/>
      <c r="O72" s="20">
        <f t="shared" si="43"/>
        <v>0.4</v>
      </c>
      <c r="P72" s="22"/>
      <c r="Q72" s="22"/>
      <c r="R72" s="22"/>
      <c r="S72" s="20"/>
      <c r="T72" s="20">
        <f t="shared" si="44"/>
        <v>0</v>
      </c>
      <c r="U72" s="20">
        <f t="shared" si="45"/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/>
      <c r="AB72" s="20">
        <f t="shared" si="51"/>
        <v>0</v>
      </c>
      <c r="AC72" s="21">
        <v>0</v>
      </c>
      <c r="AD72" s="23"/>
      <c r="AE72" s="20"/>
      <c r="AF72" s="20"/>
      <c r="AG72" s="2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37</v>
      </c>
      <c r="C73" s="1">
        <v>123</v>
      </c>
      <c r="D73" s="1">
        <v>841</v>
      </c>
      <c r="E73" s="1">
        <v>77</v>
      </c>
      <c r="F73" s="1">
        <v>819</v>
      </c>
      <c r="G73" s="6">
        <v>0.3</v>
      </c>
      <c r="H73" s="1">
        <v>180</v>
      </c>
      <c r="I73" s="1" t="s">
        <v>35</v>
      </c>
      <c r="J73" s="1">
        <v>171</v>
      </c>
      <c r="K73" s="1">
        <f t="shared" si="42"/>
        <v>-94</v>
      </c>
      <c r="L73" s="1"/>
      <c r="M73" s="1"/>
      <c r="N73" s="1"/>
      <c r="O73" s="1">
        <f t="shared" si="43"/>
        <v>15.4</v>
      </c>
      <c r="P73" s="5"/>
      <c r="Q73" s="5">
        <f t="shared" ref="Q73:Q75" si="52">AC73*AD73</f>
        <v>0</v>
      </c>
      <c r="R73" s="5"/>
      <c r="S73" s="1"/>
      <c r="T73" s="1">
        <f t="shared" si="44"/>
        <v>53.18181818181818</v>
      </c>
      <c r="U73" s="1">
        <f t="shared" si="45"/>
        <v>53.18181818181818</v>
      </c>
      <c r="V73" s="1">
        <v>55.8</v>
      </c>
      <c r="W73" s="1">
        <v>13.8</v>
      </c>
      <c r="X73" s="1">
        <v>29.4</v>
      </c>
      <c r="Y73" s="1">
        <v>39.4</v>
      </c>
      <c r="Z73" s="1">
        <v>46.4</v>
      </c>
      <c r="AA73" s="1" t="s">
        <v>62</v>
      </c>
      <c r="AB73" s="1">
        <f t="shared" si="51"/>
        <v>0</v>
      </c>
      <c r="AC73" s="6">
        <v>12</v>
      </c>
      <c r="AD73" s="10">
        <f t="shared" ref="AD73:AD75" si="53">MROUND(P73,AC73*AF73)/AC73</f>
        <v>0</v>
      </c>
      <c r="AE73" s="1">
        <f t="shared" ref="AE73:AE75" si="54">AD73*AC73*G73</f>
        <v>0</v>
      </c>
      <c r="AF73" s="1">
        <f>VLOOKUP(A73,[1]Sheet!$A:$AH,33,0)</f>
        <v>14</v>
      </c>
      <c r="AG73" s="1">
        <f>VLOOKUP(A73,[1]Sheet!$A:$AH,34,0)</f>
        <v>70</v>
      </c>
      <c r="AH73" s="1">
        <f t="shared" ref="AH73:AH75" si="55">AD73/AG73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32.4</v>
      </c>
      <c r="D74" s="1">
        <v>2</v>
      </c>
      <c r="E74" s="1">
        <v>12.8</v>
      </c>
      <c r="F74" s="1"/>
      <c r="G74" s="6">
        <v>1</v>
      </c>
      <c r="H74" s="1">
        <v>180</v>
      </c>
      <c r="I74" s="1" t="s">
        <v>35</v>
      </c>
      <c r="J74" s="1">
        <v>20</v>
      </c>
      <c r="K74" s="1">
        <f t="shared" si="42"/>
        <v>-7.1999999999999993</v>
      </c>
      <c r="L74" s="1"/>
      <c r="M74" s="1"/>
      <c r="N74" s="1"/>
      <c r="O74" s="1">
        <f t="shared" si="43"/>
        <v>2.56</v>
      </c>
      <c r="P74" s="5">
        <f t="shared" ref="P74" si="56">14*O74-F74</f>
        <v>35.840000000000003</v>
      </c>
      <c r="Q74" s="5">
        <f t="shared" si="52"/>
        <v>32.4</v>
      </c>
      <c r="R74" s="5"/>
      <c r="S74" s="1"/>
      <c r="T74" s="1">
        <f t="shared" si="44"/>
        <v>12.65625</v>
      </c>
      <c r="U74" s="1">
        <f t="shared" si="45"/>
        <v>0</v>
      </c>
      <c r="V74" s="1">
        <v>4.32</v>
      </c>
      <c r="W74" s="1">
        <v>0.36</v>
      </c>
      <c r="X74" s="1">
        <v>8.64</v>
      </c>
      <c r="Y74" s="1">
        <v>7.2</v>
      </c>
      <c r="Z74" s="1">
        <v>4.32</v>
      </c>
      <c r="AA74" s="1" t="s">
        <v>42</v>
      </c>
      <c r="AB74" s="1">
        <f t="shared" si="51"/>
        <v>35.840000000000003</v>
      </c>
      <c r="AC74" s="6">
        <v>1.8</v>
      </c>
      <c r="AD74" s="10">
        <f t="shared" si="53"/>
        <v>18</v>
      </c>
      <c r="AE74" s="1">
        <f t="shared" si="54"/>
        <v>32.4</v>
      </c>
      <c r="AF74" s="1">
        <f>VLOOKUP(A74,[1]Sheet!$A:$AH,33,0)</f>
        <v>18</v>
      </c>
      <c r="AG74" s="1">
        <f>VLOOKUP(A74,[1]Sheet!$A:$AH,34,0)</f>
        <v>234</v>
      </c>
      <c r="AH74" s="1">
        <f t="shared" si="55"/>
        <v>7.6923076923076927E-2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37</v>
      </c>
      <c r="C75" s="1">
        <v>213</v>
      </c>
      <c r="D75" s="1">
        <v>841</v>
      </c>
      <c r="E75" s="1">
        <v>183</v>
      </c>
      <c r="F75" s="1">
        <v>825</v>
      </c>
      <c r="G75" s="6">
        <v>0.3</v>
      </c>
      <c r="H75" s="1">
        <v>180</v>
      </c>
      <c r="I75" s="1" t="s">
        <v>35</v>
      </c>
      <c r="J75" s="1">
        <v>285</v>
      </c>
      <c r="K75" s="1">
        <f t="shared" si="42"/>
        <v>-102</v>
      </c>
      <c r="L75" s="1"/>
      <c r="M75" s="1"/>
      <c r="N75" s="1"/>
      <c r="O75" s="1">
        <f t="shared" si="43"/>
        <v>36.6</v>
      </c>
      <c r="P75" s="5"/>
      <c r="Q75" s="5">
        <f t="shared" si="52"/>
        <v>0</v>
      </c>
      <c r="R75" s="5"/>
      <c r="S75" s="1"/>
      <c r="T75" s="1">
        <f t="shared" si="44"/>
        <v>22.540983606557376</v>
      </c>
      <c r="U75" s="1">
        <f t="shared" si="45"/>
        <v>22.540983606557376</v>
      </c>
      <c r="V75" s="1">
        <v>67.400000000000006</v>
      </c>
      <c r="W75" s="1">
        <v>18.8</v>
      </c>
      <c r="X75" s="1">
        <v>43</v>
      </c>
      <c r="Y75" s="1">
        <v>51</v>
      </c>
      <c r="Z75" s="1">
        <v>46</v>
      </c>
      <c r="AA75" s="1" t="s">
        <v>62</v>
      </c>
      <c r="AB75" s="1">
        <f t="shared" si="51"/>
        <v>0</v>
      </c>
      <c r="AC75" s="6">
        <v>12</v>
      </c>
      <c r="AD75" s="10">
        <f t="shared" si="53"/>
        <v>0</v>
      </c>
      <c r="AE75" s="1">
        <f t="shared" si="54"/>
        <v>0</v>
      </c>
      <c r="AF75" s="1">
        <f>VLOOKUP(A75,[1]Sheet!$A:$AH,33,0)</f>
        <v>14</v>
      </c>
      <c r="AG75" s="1">
        <f>VLOOKUP(A75,[1]Sheet!$A:$AH,34,0)</f>
        <v>70</v>
      </c>
      <c r="AH75" s="1">
        <f t="shared" si="5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115</v>
      </c>
      <c r="B76" s="20" t="s">
        <v>37</v>
      </c>
      <c r="C76" s="20">
        <v>122</v>
      </c>
      <c r="D76" s="20"/>
      <c r="E76" s="20">
        <v>66</v>
      </c>
      <c r="F76" s="20">
        <v>12</v>
      </c>
      <c r="G76" s="21">
        <v>0</v>
      </c>
      <c r="H76" s="20">
        <v>365</v>
      </c>
      <c r="I76" s="20" t="s">
        <v>53</v>
      </c>
      <c r="J76" s="20">
        <v>67</v>
      </c>
      <c r="K76" s="20">
        <f t="shared" si="42"/>
        <v>-1</v>
      </c>
      <c r="L76" s="20"/>
      <c r="M76" s="20"/>
      <c r="N76" s="20"/>
      <c r="O76" s="20">
        <f t="shared" si="43"/>
        <v>13.2</v>
      </c>
      <c r="P76" s="22"/>
      <c r="Q76" s="22"/>
      <c r="R76" s="22"/>
      <c r="S76" s="20"/>
      <c r="T76" s="20">
        <f t="shared" si="44"/>
        <v>0.90909090909090917</v>
      </c>
      <c r="U76" s="20">
        <f t="shared" si="45"/>
        <v>0.90909090909090917</v>
      </c>
      <c r="V76" s="20">
        <v>20.2</v>
      </c>
      <c r="W76" s="20">
        <v>2.6</v>
      </c>
      <c r="X76" s="20">
        <v>15.8</v>
      </c>
      <c r="Y76" s="20">
        <v>17</v>
      </c>
      <c r="Z76" s="20">
        <v>17</v>
      </c>
      <c r="AA76" s="20" t="s">
        <v>79</v>
      </c>
      <c r="AB76" s="20">
        <f t="shared" si="51"/>
        <v>0</v>
      </c>
      <c r="AC76" s="21">
        <v>0</v>
      </c>
      <c r="AD76" s="23"/>
      <c r="AE76" s="20"/>
      <c r="AF76" s="20"/>
      <c r="AG76" s="20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37</v>
      </c>
      <c r="C77" s="1">
        <v>197</v>
      </c>
      <c r="D77" s="1">
        <v>2</v>
      </c>
      <c r="E77" s="1">
        <v>192</v>
      </c>
      <c r="F77" s="1"/>
      <c r="G77" s="6">
        <v>0.3</v>
      </c>
      <c r="H77" s="1">
        <v>180</v>
      </c>
      <c r="I77" s="1" t="s">
        <v>35</v>
      </c>
      <c r="J77" s="1">
        <v>196</v>
      </c>
      <c r="K77" s="1">
        <f t="shared" si="42"/>
        <v>-4</v>
      </c>
      <c r="L77" s="1"/>
      <c r="M77" s="1"/>
      <c r="N77" s="1"/>
      <c r="O77" s="1">
        <f t="shared" si="43"/>
        <v>38.4</v>
      </c>
      <c r="P77" s="5">
        <f t="shared" ref="P77:P82" si="57">14*O77-F77</f>
        <v>537.6</v>
      </c>
      <c r="Q77" s="5">
        <f t="shared" ref="Q77:Q82" si="58">AC77*AD77</f>
        <v>588</v>
      </c>
      <c r="R77" s="5"/>
      <c r="S77" s="1"/>
      <c r="T77" s="1">
        <f t="shared" si="44"/>
        <v>15.3125</v>
      </c>
      <c r="U77" s="1">
        <f t="shared" si="45"/>
        <v>0</v>
      </c>
      <c r="V77" s="1">
        <v>15.8</v>
      </c>
      <c r="W77" s="1">
        <v>26.6</v>
      </c>
      <c r="X77" s="1">
        <v>9.4</v>
      </c>
      <c r="Y77" s="1">
        <v>13.8</v>
      </c>
      <c r="Z77" s="1">
        <v>15.2</v>
      </c>
      <c r="AA77" s="1" t="s">
        <v>62</v>
      </c>
      <c r="AB77" s="1">
        <f t="shared" si="51"/>
        <v>161.28</v>
      </c>
      <c r="AC77" s="6">
        <v>14</v>
      </c>
      <c r="AD77" s="10">
        <f t="shared" ref="AD77:AD82" si="59">MROUND(P77,AC77*AF77)/AC77</f>
        <v>42</v>
      </c>
      <c r="AE77" s="1">
        <f t="shared" ref="AE77:AE82" si="60">AD77*AC77*G77</f>
        <v>176.4</v>
      </c>
      <c r="AF77" s="1">
        <f>VLOOKUP(A77,[1]Sheet!$A:$AH,33,0)</f>
        <v>14</v>
      </c>
      <c r="AG77" s="1">
        <f>VLOOKUP(A77,[1]Sheet!$A:$AH,34,0)</f>
        <v>70</v>
      </c>
      <c r="AH77" s="1">
        <f t="shared" ref="AH77:AH82" si="61">AD77/AG77</f>
        <v>0.6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37</v>
      </c>
      <c r="C78" s="1">
        <v>108</v>
      </c>
      <c r="D78" s="1">
        <v>340</v>
      </c>
      <c r="E78" s="1">
        <v>107</v>
      </c>
      <c r="F78" s="1">
        <v>320</v>
      </c>
      <c r="G78" s="6">
        <v>0.48</v>
      </c>
      <c r="H78" s="1">
        <v>180</v>
      </c>
      <c r="I78" s="1" t="s">
        <v>35</v>
      </c>
      <c r="J78" s="1">
        <v>104</v>
      </c>
      <c r="K78" s="1">
        <f t="shared" si="42"/>
        <v>3</v>
      </c>
      <c r="L78" s="1"/>
      <c r="M78" s="1"/>
      <c r="N78" s="1"/>
      <c r="O78" s="1">
        <f t="shared" si="43"/>
        <v>21.4</v>
      </c>
      <c r="P78" s="5"/>
      <c r="Q78" s="5">
        <f t="shared" si="58"/>
        <v>0</v>
      </c>
      <c r="R78" s="5"/>
      <c r="S78" s="1"/>
      <c r="T78" s="1">
        <f t="shared" si="44"/>
        <v>14.953271028037385</v>
      </c>
      <c r="U78" s="1">
        <f t="shared" si="45"/>
        <v>14.953271028037385</v>
      </c>
      <c r="V78" s="1">
        <v>27.4</v>
      </c>
      <c r="W78" s="1">
        <v>15</v>
      </c>
      <c r="X78" s="1">
        <v>19.399999999999999</v>
      </c>
      <c r="Y78" s="1">
        <v>9</v>
      </c>
      <c r="Z78" s="1">
        <v>10.4</v>
      </c>
      <c r="AA78" s="1" t="s">
        <v>62</v>
      </c>
      <c r="AB78" s="1">
        <f t="shared" si="51"/>
        <v>0</v>
      </c>
      <c r="AC78" s="6">
        <v>8</v>
      </c>
      <c r="AD78" s="10">
        <f t="shared" si="59"/>
        <v>0</v>
      </c>
      <c r="AE78" s="1">
        <f t="shared" si="60"/>
        <v>0</v>
      </c>
      <c r="AF78" s="1">
        <f>VLOOKUP(A78,[1]Sheet!$A:$AH,33,0)</f>
        <v>14</v>
      </c>
      <c r="AG78" s="1">
        <f>VLOOKUP(A78,[1]Sheet!$A:$AH,34,0)</f>
        <v>70</v>
      </c>
      <c r="AH78" s="1">
        <f t="shared" si="6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37</v>
      </c>
      <c r="C79" s="1">
        <v>2561</v>
      </c>
      <c r="D79" s="1">
        <v>2186</v>
      </c>
      <c r="E79" s="1">
        <v>1330</v>
      </c>
      <c r="F79" s="1">
        <v>2834</v>
      </c>
      <c r="G79" s="6">
        <v>0.25</v>
      </c>
      <c r="H79" s="1">
        <v>180</v>
      </c>
      <c r="I79" s="1" t="s">
        <v>35</v>
      </c>
      <c r="J79" s="1">
        <v>1330</v>
      </c>
      <c r="K79" s="1">
        <f t="shared" si="42"/>
        <v>0</v>
      </c>
      <c r="L79" s="1"/>
      <c r="M79" s="1"/>
      <c r="N79" s="1"/>
      <c r="O79" s="1">
        <f t="shared" si="43"/>
        <v>266</v>
      </c>
      <c r="P79" s="5">
        <f t="shared" si="57"/>
        <v>890</v>
      </c>
      <c r="Q79" s="5">
        <f t="shared" si="58"/>
        <v>840</v>
      </c>
      <c r="R79" s="5"/>
      <c r="S79" s="1"/>
      <c r="T79" s="1">
        <f t="shared" si="44"/>
        <v>13.81203007518797</v>
      </c>
      <c r="U79" s="1">
        <f t="shared" si="45"/>
        <v>10.654135338345865</v>
      </c>
      <c r="V79" s="1">
        <v>321.2</v>
      </c>
      <c r="W79" s="1">
        <v>188.6</v>
      </c>
      <c r="X79" s="1">
        <v>327.2</v>
      </c>
      <c r="Y79" s="1">
        <v>184.2</v>
      </c>
      <c r="Z79" s="1">
        <v>285.2</v>
      </c>
      <c r="AA79" s="1" t="s">
        <v>62</v>
      </c>
      <c r="AB79" s="1">
        <f t="shared" si="51"/>
        <v>222.5</v>
      </c>
      <c r="AC79" s="6">
        <v>12</v>
      </c>
      <c r="AD79" s="10">
        <f t="shared" si="59"/>
        <v>70</v>
      </c>
      <c r="AE79" s="1">
        <f t="shared" si="60"/>
        <v>210</v>
      </c>
      <c r="AF79" s="1">
        <f>VLOOKUP(A79,[1]Sheet!$A:$AH,33,0)</f>
        <v>14</v>
      </c>
      <c r="AG79" s="1">
        <f>VLOOKUP(A79,[1]Sheet!$A:$AH,34,0)</f>
        <v>70</v>
      </c>
      <c r="AH79" s="1">
        <f t="shared" si="61"/>
        <v>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37</v>
      </c>
      <c r="C80" s="1">
        <v>2204</v>
      </c>
      <c r="D80" s="1">
        <v>2352</v>
      </c>
      <c r="E80" s="1">
        <v>1366</v>
      </c>
      <c r="F80" s="1">
        <v>2611</v>
      </c>
      <c r="G80" s="6">
        <v>0.25</v>
      </c>
      <c r="H80" s="1">
        <v>180</v>
      </c>
      <c r="I80" s="1" t="s">
        <v>35</v>
      </c>
      <c r="J80" s="1">
        <v>1360</v>
      </c>
      <c r="K80" s="1">
        <f t="shared" si="42"/>
        <v>6</v>
      </c>
      <c r="L80" s="1"/>
      <c r="M80" s="1"/>
      <c r="N80" s="1"/>
      <c r="O80" s="1">
        <f t="shared" si="43"/>
        <v>273.2</v>
      </c>
      <c r="P80" s="5">
        <f t="shared" si="57"/>
        <v>1213.7999999999997</v>
      </c>
      <c r="Q80" s="5">
        <f t="shared" si="58"/>
        <v>1176</v>
      </c>
      <c r="R80" s="5"/>
      <c r="S80" s="1"/>
      <c r="T80" s="1">
        <f t="shared" si="44"/>
        <v>13.86163982430454</v>
      </c>
      <c r="U80" s="1">
        <f t="shared" si="45"/>
        <v>9.5571010248901906</v>
      </c>
      <c r="V80" s="1">
        <v>313.8</v>
      </c>
      <c r="W80" s="1">
        <v>175.2</v>
      </c>
      <c r="X80" s="1">
        <v>291.39999999999998</v>
      </c>
      <c r="Y80" s="1">
        <v>312.8</v>
      </c>
      <c r="Z80" s="1">
        <v>275</v>
      </c>
      <c r="AA80" s="1" t="s">
        <v>62</v>
      </c>
      <c r="AB80" s="1">
        <f t="shared" si="51"/>
        <v>303.44999999999993</v>
      </c>
      <c r="AC80" s="6">
        <v>12</v>
      </c>
      <c r="AD80" s="10">
        <f t="shared" si="59"/>
        <v>98</v>
      </c>
      <c r="AE80" s="1">
        <f t="shared" si="60"/>
        <v>294</v>
      </c>
      <c r="AF80" s="1">
        <f>VLOOKUP(A80,[1]Sheet!$A:$AH,33,0)</f>
        <v>14</v>
      </c>
      <c r="AG80" s="1">
        <f>VLOOKUP(A80,[1]Sheet!$A:$AH,34,0)</f>
        <v>70</v>
      </c>
      <c r="AH80" s="1">
        <f t="shared" si="61"/>
        <v>1.4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34</v>
      </c>
      <c r="C81" s="1">
        <v>116.1</v>
      </c>
      <c r="D81" s="1">
        <v>529.20000000000005</v>
      </c>
      <c r="E81" s="1">
        <v>91.8</v>
      </c>
      <c r="F81" s="1">
        <v>523.79999999999995</v>
      </c>
      <c r="G81" s="6">
        <v>1</v>
      </c>
      <c r="H81" s="1">
        <v>180</v>
      </c>
      <c r="I81" s="1" t="s">
        <v>35</v>
      </c>
      <c r="J81" s="1">
        <v>110.7</v>
      </c>
      <c r="K81" s="1">
        <f t="shared" si="42"/>
        <v>-18.900000000000006</v>
      </c>
      <c r="L81" s="1"/>
      <c r="M81" s="1"/>
      <c r="N81" s="1"/>
      <c r="O81" s="1">
        <f t="shared" si="43"/>
        <v>18.36</v>
      </c>
      <c r="P81" s="5"/>
      <c r="Q81" s="5">
        <f t="shared" si="58"/>
        <v>0</v>
      </c>
      <c r="R81" s="5"/>
      <c r="S81" s="1"/>
      <c r="T81" s="1">
        <f t="shared" si="44"/>
        <v>28.52941176470588</v>
      </c>
      <c r="U81" s="1">
        <f t="shared" si="45"/>
        <v>28.52941176470588</v>
      </c>
      <c r="V81" s="1">
        <v>43.739999999999988</v>
      </c>
      <c r="W81" s="1">
        <v>9.18</v>
      </c>
      <c r="X81" s="1">
        <v>45.36</v>
      </c>
      <c r="Y81" s="1">
        <v>28.62</v>
      </c>
      <c r="Z81" s="1">
        <v>37.799999999999997</v>
      </c>
      <c r="AA81" s="1"/>
      <c r="AB81" s="1">
        <f t="shared" si="51"/>
        <v>0</v>
      </c>
      <c r="AC81" s="6">
        <v>2.7</v>
      </c>
      <c r="AD81" s="10">
        <f t="shared" si="59"/>
        <v>0</v>
      </c>
      <c r="AE81" s="1">
        <f t="shared" si="60"/>
        <v>0</v>
      </c>
      <c r="AF81" s="1">
        <f>VLOOKUP(A81,[1]Sheet!$A:$AH,33,0)</f>
        <v>14</v>
      </c>
      <c r="AG81" s="1">
        <f>VLOOKUP(A81,[1]Sheet!$A:$AH,34,0)</f>
        <v>126</v>
      </c>
      <c r="AH81" s="1">
        <f t="shared" si="61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34</v>
      </c>
      <c r="C82" s="1"/>
      <c r="D82" s="1">
        <v>480</v>
      </c>
      <c r="E82" s="31">
        <f>65+E83</f>
        <v>200</v>
      </c>
      <c r="F82" s="1">
        <v>400</v>
      </c>
      <c r="G82" s="6">
        <v>1</v>
      </c>
      <c r="H82" s="1">
        <v>180</v>
      </c>
      <c r="I82" s="1" t="s">
        <v>35</v>
      </c>
      <c r="J82" s="1">
        <v>65</v>
      </c>
      <c r="K82" s="1">
        <f t="shared" si="42"/>
        <v>135</v>
      </c>
      <c r="L82" s="1"/>
      <c r="M82" s="1"/>
      <c r="N82" s="1"/>
      <c r="O82" s="1">
        <f t="shared" si="43"/>
        <v>40</v>
      </c>
      <c r="P82" s="5">
        <f t="shared" si="57"/>
        <v>160</v>
      </c>
      <c r="Q82" s="5">
        <f t="shared" si="58"/>
        <v>180</v>
      </c>
      <c r="R82" s="5"/>
      <c r="S82" s="1"/>
      <c r="T82" s="1">
        <f t="shared" si="44"/>
        <v>14.5</v>
      </c>
      <c r="U82" s="1">
        <f t="shared" si="45"/>
        <v>10</v>
      </c>
      <c r="V82" s="1">
        <v>28</v>
      </c>
      <c r="W82" s="1">
        <v>70</v>
      </c>
      <c r="X82" s="1">
        <v>19.100000000000001</v>
      </c>
      <c r="Y82" s="1">
        <v>69</v>
      </c>
      <c r="Z82" s="1">
        <v>80</v>
      </c>
      <c r="AA82" s="1" t="s">
        <v>57</v>
      </c>
      <c r="AB82" s="1">
        <f t="shared" si="51"/>
        <v>160</v>
      </c>
      <c r="AC82" s="6">
        <v>5</v>
      </c>
      <c r="AD82" s="10">
        <f t="shared" si="59"/>
        <v>36</v>
      </c>
      <c r="AE82" s="1">
        <f t="shared" si="60"/>
        <v>180</v>
      </c>
      <c r="AF82" s="1">
        <f>VLOOKUP(A82,[1]Sheet!$A:$AH,33,0)</f>
        <v>12</v>
      </c>
      <c r="AG82" s="1">
        <f>VLOOKUP(A82,[1]Sheet!$A:$AH,34,0)</f>
        <v>84</v>
      </c>
      <c r="AH82" s="1">
        <f t="shared" si="61"/>
        <v>0.42857142857142855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0" t="s">
        <v>122</v>
      </c>
      <c r="B83" s="20" t="s">
        <v>34</v>
      </c>
      <c r="C83" s="20">
        <v>600</v>
      </c>
      <c r="D83" s="20">
        <v>15</v>
      </c>
      <c r="E83" s="31">
        <v>135</v>
      </c>
      <c r="F83" s="20"/>
      <c r="G83" s="21">
        <v>0</v>
      </c>
      <c r="H83" s="20" t="e">
        <v>#N/A</v>
      </c>
      <c r="I83" s="20" t="s">
        <v>53</v>
      </c>
      <c r="J83" s="20">
        <v>135</v>
      </c>
      <c r="K83" s="20">
        <f t="shared" si="42"/>
        <v>0</v>
      </c>
      <c r="L83" s="20"/>
      <c r="M83" s="20"/>
      <c r="N83" s="20"/>
      <c r="O83" s="20">
        <f t="shared" si="43"/>
        <v>27</v>
      </c>
      <c r="P83" s="22"/>
      <c r="Q83" s="22"/>
      <c r="R83" s="22"/>
      <c r="S83" s="20"/>
      <c r="T83" s="20">
        <f t="shared" si="44"/>
        <v>0</v>
      </c>
      <c r="U83" s="20">
        <f t="shared" si="45"/>
        <v>0</v>
      </c>
      <c r="V83" s="20">
        <v>0</v>
      </c>
      <c r="W83" s="20">
        <v>0</v>
      </c>
      <c r="X83" s="20">
        <v>11</v>
      </c>
      <c r="Y83" s="20">
        <v>1</v>
      </c>
      <c r="Z83" s="20">
        <v>1</v>
      </c>
      <c r="AA83" s="20" t="s">
        <v>123</v>
      </c>
      <c r="AB83" s="20">
        <f t="shared" si="51"/>
        <v>0</v>
      </c>
      <c r="AC83" s="21">
        <v>0</v>
      </c>
      <c r="AD83" s="23"/>
      <c r="AE83" s="20"/>
      <c r="AF83" s="20"/>
      <c r="AG83" s="2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37</v>
      </c>
      <c r="C84" s="1">
        <v>414</v>
      </c>
      <c r="D84" s="1">
        <v>3432</v>
      </c>
      <c r="E84" s="1">
        <v>310</v>
      </c>
      <c r="F84" s="1">
        <v>3272</v>
      </c>
      <c r="G84" s="6">
        <v>0.14000000000000001</v>
      </c>
      <c r="H84" s="1">
        <v>180</v>
      </c>
      <c r="I84" s="1" t="s">
        <v>35</v>
      </c>
      <c r="J84" s="1">
        <v>478</v>
      </c>
      <c r="K84" s="1">
        <f t="shared" si="42"/>
        <v>-168</v>
      </c>
      <c r="L84" s="1"/>
      <c r="M84" s="1"/>
      <c r="N84" s="1"/>
      <c r="O84" s="1">
        <f t="shared" si="43"/>
        <v>62</v>
      </c>
      <c r="P84" s="5"/>
      <c r="Q84" s="5">
        <f>AC84*AD84</f>
        <v>0</v>
      </c>
      <c r="R84" s="5"/>
      <c r="S84" s="1"/>
      <c r="T84" s="1">
        <f t="shared" si="44"/>
        <v>52.774193548387096</v>
      </c>
      <c r="U84" s="1">
        <f t="shared" si="45"/>
        <v>52.774193548387096</v>
      </c>
      <c r="V84" s="1">
        <v>286.60000000000002</v>
      </c>
      <c r="W84" s="1">
        <v>108.4</v>
      </c>
      <c r="X84" s="1">
        <v>160.6</v>
      </c>
      <c r="Y84" s="1">
        <v>246.8</v>
      </c>
      <c r="Z84" s="1">
        <v>237</v>
      </c>
      <c r="AA84" s="1"/>
      <c r="AB84" s="1">
        <f t="shared" si="51"/>
        <v>0</v>
      </c>
      <c r="AC84" s="6">
        <v>22</v>
      </c>
      <c r="AD84" s="10">
        <f>MROUND(P84,AC84*AF84)/AC84</f>
        <v>0</v>
      </c>
      <c r="AE84" s="1">
        <f>AD84*AC84*G84</f>
        <v>0</v>
      </c>
      <c r="AF84" s="1">
        <f>VLOOKUP(A84,[1]Sheet!$A:$AH,33,0)</f>
        <v>12</v>
      </c>
      <c r="AG84" s="1">
        <f>VLOOKUP(A84,[1]Sheet!$A:$AH,34,0)</f>
        <v>84</v>
      </c>
      <c r="AH84" s="1">
        <f>AD84/AG84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G84" xr:uid="{52F128F6-E0DE-40C9-A177-69C2D6135D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2024-11-28T11:52:33Z</dcterms:created>
  <dcterms:modified xsi:type="dcterms:W3CDTF">2024-11-28T13:05:27Z</dcterms:modified>
</cp:coreProperties>
</file>