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0496BD5-FC01-4EE0-829E-D0F724A4C1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Y106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94" i="1" s="1"/>
  <c r="Y38" i="1"/>
  <c r="Y298" i="1" s="1"/>
  <c r="Y59" i="1"/>
  <c r="Y66" i="1"/>
  <c r="Y71" i="1"/>
  <c r="Y76" i="1"/>
  <c r="Y87" i="1"/>
  <c r="Y94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X295" i="1"/>
  <c r="X296" i="1"/>
  <c r="X298" i="1"/>
  <c r="BN29" i="1"/>
  <c r="Y295" i="1" s="1"/>
  <c r="BN31" i="1"/>
  <c r="BN36" i="1"/>
  <c r="BP36" i="1"/>
  <c r="Y296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C307" i="1" l="1"/>
  <c r="Y297" i="1"/>
  <c r="A307" i="1"/>
  <c r="X297" i="1"/>
  <c r="B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<sst xmlns="http://schemas.openxmlformats.org/spreadsheetml/2006/main" count="1501" uniqueCount="509">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</sst>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1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28</v>
      </c>
      <c r="Y32" s="322">
        <f>IFERROR(SUM(Y28:Y31),"0")</f>
        <v>28</v>
      </c>
      <c r="Z32" s="322">
        <f>IFERROR(IF(Z28="",0,Z28),"0")+IFERROR(IF(Z29="",0,Z29),"0")+IFERROR(IF(Z30="",0,Z30),"0")+IFERROR(IF(Z31="",0,Z31),"0")</f>
        <v>0.26347999999999999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42</v>
      </c>
      <c r="Y33" s="322">
        <f>IFERROR(SUMPRODUCT(Y28:Y31*H28:H31),"0")</f>
        <v>42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12</v>
      </c>
      <c r="Y47" s="321">
        <f t="shared" ref="Y47:Y58" si="0">IFERROR(IF(X47="","",X47),"")</f>
        <v>12</v>
      </c>
      <c r="Z47" s="36">
        <f t="shared" ref="Z47:Z58" si="1">IFERROR(IF(X47="","",X47*0.0155),"")</f>
        <v>0.186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86.395200000000003</v>
      </c>
      <c r="BN47" s="67">
        <f t="shared" ref="BN47:BN58" si="3">IFERROR(Y47*I47,"0")</f>
        <v>86.395200000000003</v>
      </c>
      <c r="BO47" s="67">
        <f t="shared" ref="BO47:BO58" si="4">IFERROR(X47/J47,"0")</f>
        <v>0.14285714285714285</v>
      </c>
      <c r="BP47" s="67">
        <f t="shared" ref="BP47:BP58" si="5">IFERROR(Y47/J47,"0")</f>
        <v>0.14285714285714285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60</v>
      </c>
      <c r="Y53" s="321">
        <f t="shared" si="0"/>
        <v>60</v>
      </c>
      <c r="Z53" s="36">
        <f t="shared" si="1"/>
        <v>0.92999999999999994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445.79999999999995</v>
      </c>
      <c r="BN53" s="67">
        <f t="shared" si="3"/>
        <v>445.79999999999995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108</v>
      </c>
      <c r="Y59" s="322">
        <f>IFERROR(SUM(Y47:Y58),"0")</f>
        <v>108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773.76</v>
      </c>
      <c r="Y60" s="322">
        <f>IFERROR(SUMPRODUCT(Y47:Y58*H47:H58),"0")</f>
        <v>773.76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144</v>
      </c>
      <c r="Y64" s="321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144</v>
      </c>
      <c r="Y65" s="322">
        <f>IFERROR(SUM(Y63:Y64),"0")</f>
        <v>144</v>
      </c>
      <c r="Z65" s="322">
        <f>IFERROR(IF(Z63="",0,Z63),"0")+IFERROR(IF(Z64="",0,Z64),"0")</f>
        <v>1.2470399999999999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720</v>
      </c>
      <c r="Y66" s="322">
        <f>IFERROR(SUMPRODUCT(Y63:Y64*H63:H64),"0")</f>
        <v>720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0</v>
      </c>
      <c r="Y76" s="322">
        <f>IFERROR(SUM(Y74:Y75),"0")</f>
        <v>0</v>
      </c>
      <c r="Z76" s="322">
        <f>IFERROR(IF(Z74="",0,Z74),"0")+IFERROR(IF(Z75="",0,Z75),"0")</f>
        <v>0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0</v>
      </c>
      <c r="Y77" s="322">
        <f>IFERROR(SUMPRODUCT(Y74:Y75*H74:H75),"0")</f>
        <v>0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190.22640000000001</v>
      </c>
      <c r="BN80" s="67">
        <f t="shared" ref="BN80:BN85" si="9">IFERROR(Y80*I80,"0")</f>
        <v>190.22640000000001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579.6</v>
      </c>
      <c r="Y87" s="322">
        <f>IFERROR(SUMPRODUCT(Y80:Y85*H80:H85),"0")</f>
        <v>579.6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28</v>
      </c>
      <c r="Y90" s="321">
        <f>IFERROR(IF(X90="","",X90),"")</f>
        <v>28</v>
      </c>
      <c r="Z90" s="36">
        <f>IFERROR(IF(X90="","",X90*0.00936),"")</f>
        <v>0.26207999999999998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69.753600000000006</v>
      </c>
      <c r="BN90" s="67">
        <f>IFERROR(Y90*I90,"0")</f>
        <v>69.753600000000006</v>
      </c>
      <c r="BO90" s="67">
        <f>IFERROR(X90/J90,"0")</f>
        <v>0.22222222222222221</v>
      </c>
      <c r="BP90" s="67">
        <f>IFERROR(Y90/J90,"0")</f>
        <v>0.22222222222222221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28</v>
      </c>
      <c r="Y93" s="322">
        <f>IFERROR(SUM(Y90:Y92),"0")</f>
        <v>28</v>
      </c>
      <c r="Z93" s="322">
        <f>IFERROR(IF(Z90="",0,Z90),"0")+IFERROR(IF(Z91="",0,Z91),"0")+IFERROR(IF(Z92="",0,Z92),"0")</f>
        <v>0.26207999999999998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60.480000000000004</v>
      </c>
      <c r="Y94" s="322">
        <f>IFERROR(SUMPRODUCT(Y90:Y92*H90:H92),"0")</f>
        <v>60.480000000000004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42</v>
      </c>
      <c r="Y109" s="321">
        <f>IFERROR(IF(X109="","",X109),"")</f>
        <v>42</v>
      </c>
      <c r="Z109" s="36">
        <f>IFERROR(IF(X109="","",X109*0.01788),"")</f>
        <v>0.75095999999999996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155.55119999999999</v>
      </c>
      <c r="BN109" s="67">
        <f>IFERROR(Y109*I109,"0")</f>
        <v>155.55119999999999</v>
      </c>
      <c r="BO109" s="67">
        <f>IFERROR(X109/J109,"0")</f>
        <v>0.6</v>
      </c>
      <c r="BP109" s="67">
        <f>IFERROR(Y109/J109,"0")</f>
        <v>0.6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42</v>
      </c>
      <c r="Y110" s="32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84</v>
      </c>
      <c r="Y111" s="322">
        <f>IFERROR(SUM(Y109:Y110),"0")</f>
        <v>84</v>
      </c>
      <c r="Z111" s="322">
        <f>IFERROR(IF(Z109="",0,Z109),"0")+IFERROR(IF(Z110="",0,Z110),"0")</f>
        <v>1.5019199999999999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252</v>
      </c>
      <c r="Y112" s="322">
        <f>IFERROR(SUMPRODUCT(Y109:Y110*H109:H110),"0")</f>
        <v>252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42</v>
      </c>
      <c r="Y123" s="32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70</v>
      </c>
      <c r="Y125" s="322">
        <f>IFERROR(SUM(Y122:Y124),"0")</f>
        <v>70</v>
      </c>
      <c r="Z125" s="322">
        <f>IFERROR(IF(Z122="",0,Z122),"0")+IFERROR(IF(Z123="",0,Z123),"0")+IFERROR(IF(Z124="",0,Z124),"0")</f>
        <v>1.2515999999999998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210</v>
      </c>
      <c r="Y126" s="322">
        <f>IFERROR(SUMPRODUCT(Y122:Y124*H122:H124),"0")</f>
        <v>210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18</v>
      </c>
      <c r="Y134" s="321">
        <f>IFERROR(IF(X134="","",X134),"")</f>
        <v>18</v>
      </c>
      <c r="Z134" s="36">
        <f>IFERROR(IF(X134="","",X134*0.01157),"")</f>
        <v>0.20826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38.160000000000004</v>
      </c>
      <c r="BN134" s="67">
        <f>IFERROR(Y134*I134,"0")</f>
        <v>38.160000000000004</v>
      </c>
      <c r="BO134" s="67">
        <f>IFERROR(X134/J134,"0")</f>
        <v>0.25</v>
      </c>
      <c r="BP134" s="67">
        <f>IFERROR(Y134/J134,"0")</f>
        <v>0.25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12</v>
      </c>
      <c r="Y135" s="321">
        <f>IFERROR(IF(X135="","",X135),"")</f>
        <v>12</v>
      </c>
      <c r="Z135" s="36">
        <f>IFERROR(IF(X135="","",X135*0.01157),"")</f>
        <v>0.13884000000000002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25.44</v>
      </c>
      <c r="BN135" s="67">
        <f>IFERROR(Y135*I135,"0")</f>
        <v>25.44</v>
      </c>
      <c r="BO135" s="67">
        <f>IFERROR(X135/J135,"0")</f>
        <v>0.16666666666666666</v>
      </c>
      <c r="BP135" s="67">
        <f>IFERROR(Y135/J135,"0")</f>
        <v>0.16666666666666666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30</v>
      </c>
      <c r="Y136" s="322">
        <f>IFERROR(SUM(Y134:Y135),"0")</f>
        <v>30</v>
      </c>
      <c r="Z136" s="322">
        <f>IFERROR(IF(Z134="",0,Z134),"0")+IFERROR(IF(Z135="",0,Z135),"0")</f>
        <v>0.34710000000000002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48</v>
      </c>
      <c r="Y137" s="322">
        <f>IFERROR(SUMPRODUCT(Y134:Y135*H134:H135),"0")</f>
        <v>48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96</v>
      </c>
      <c r="Y153" s="321">
        <f>IFERROR(IF(X153="","",X153),"")</f>
        <v>96</v>
      </c>
      <c r="Z153" s="36">
        <f>IFERROR(IF(X153="","",X153*0.00866),"")</f>
        <v>0.83135999999999988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500.46719999999993</v>
      </c>
      <c r="BN153" s="67">
        <f>IFERROR(Y153*I153,"0")</f>
        <v>500.46719999999993</v>
      </c>
      <c r="BO153" s="67">
        <f>IFERROR(X153/J153,"0")</f>
        <v>0.66666666666666663</v>
      </c>
      <c r="BP153" s="67">
        <f>IFERROR(Y153/J153,"0")</f>
        <v>0.66666666666666663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96</v>
      </c>
      <c r="Y155" s="322">
        <f>IFERROR(SUM(Y151:Y154),"0")</f>
        <v>96</v>
      </c>
      <c r="Z155" s="322">
        <f>IFERROR(IF(Z151="",0,Z151),"0")+IFERROR(IF(Z152="",0,Z152),"0")+IFERROR(IF(Z153="",0,Z153),"0")+IFERROR(IF(Z154="",0,Z154),"0")</f>
        <v>0.83135999999999988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480</v>
      </c>
      <c r="Y156" s="322">
        <f>IFERROR(SUMPRODUCT(Y151:Y154*H151:H154),"0")</f>
        <v>480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56</v>
      </c>
      <c r="Y165" s="321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98</v>
      </c>
      <c r="Y166" s="321">
        <f>IFERROR(IF(X166="","",X166),"")</f>
        <v>98</v>
      </c>
      <c r="Z166" s="36">
        <f>IFERROR(IF(X166="","",X166*0.01788),"")</f>
        <v>1.75224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332.024</v>
      </c>
      <c r="BN166" s="67">
        <f>IFERROR(Y166*I166,"0")</f>
        <v>332.024</v>
      </c>
      <c r="BO166" s="67">
        <f>IFERROR(X166/J166,"0")</f>
        <v>1.4</v>
      </c>
      <c r="BP166" s="67">
        <f>IFERROR(Y166/J166,"0")</f>
        <v>1.4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42</v>
      </c>
      <c r="Y167" s="32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196</v>
      </c>
      <c r="Y168" s="322">
        <f>IFERROR(SUM(Y165:Y167),"0")</f>
        <v>196</v>
      </c>
      <c r="Z168" s="322">
        <f>IFERROR(IF(Z165="",0,Z165),"0")+IFERROR(IF(Z166="",0,Z166),"0")+IFERROR(IF(Z167="",0,Z167),"0")</f>
        <v>3.50448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588</v>
      </c>
      <c r="Y169" s="322">
        <f>IFERROR(SUMPRODUCT(Y165:Y167*H165:H167),"0")</f>
        <v>588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48</v>
      </c>
      <c r="Y185" s="321">
        <f>IFERROR(IF(X185="","",X185),"")</f>
        <v>48</v>
      </c>
      <c r="Z185" s="36">
        <f>IFERROR(IF(X185="","",X185*0.0155),"")</f>
        <v>0.74399999999999999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281.76</v>
      </c>
      <c r="BN185" s="67">
        <f>IFERROR(Y185*I185,"0")</f>
        <v>281.76</v>
      </c>
      <c r="BO185" s="67">
        <f>IFERROR(X185/J185,"0")</f>
        <v>0.5714285714285714</v>
      </c>
      <c r="BP185" s="67">
        <f>IFERROR(Y185/J185,"0")</f>
        <v>0.5714285714285714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48</v>
      </c>
      <c r="Y188" s="322">
        <f>IFERROR(SUM(Y185:Y187),"0")</f>
        <v>48</v>
      </c>
      <c r="Z188" s="322">
        <f>IFERROR(IF(Z185="",0,Z185),"0")+IFERROR(IF(Z186="",0,Z186),"0")+IFERROR(IF(Z187="",0,Z187),"0")</f>
        <v>0.74399999999999999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268.79999999999995</v>
      </c>
      <c r="Y189" s="322">
        <f>IFERROR(SUMPRODUCT(Y185:Y187*H185:H187),"0")</f>
        <v>268.79999999999995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24</v>
      </c>
      <c r="Y193" s="321">
        <f t="shared" si="18"/>
        <v>24</v>
      </c>
      <c r="Z193" s="36">
        <f t="shared" si="19"/>
        <v>0.372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139.92000000000002</v>
      </c>
      <c r="BN193" s="67">
        <f t="shared" si="21"/>
        <v>139.92000000000002</v>
      </c>
      <c r="BO193" s="67">
        <f t="shared" si="22"/>
        <v>0.2857142857142857</v>
      </c>
      <c r="BP193" s="67">
        <f t="shared" si="23"/>
        <v>0.2857142857142857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24</v>
      </c>
      <c r="Y195" s="321">
        <f t="shared" si="18"/>
        <v>24</v>
      </c>
      <c r="Z195" s="36">
        <f t="shared" si="19"/>
        <v>0.372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24</v>
      </c>
      <c r="Y197" s="321">
        <f t="shared" si="18"/>
        <v>24</v>
      </c>
      <c r="Z197" s="36">
        <f t="shared" si="19"/>
        <v>0.372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140.88</v>
      </c>
      <c r="BN197" s="67">
        <f t="shared" si="21"/>
        <v>140.88</v>
      </c>
      <c r="BO197" s="67">
        <f t="shared" si="22"/>
        <v>0.2857142857142857</v>
      </c>
      <c r="BP197" s="67">
        <f t="shared" si="23"/>
        <v>0.2857142857142857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72</v>
      </c>
      <c r="Y198" s="322">
        <f>IFERROR(SUM(Y192:Y197),"0")</f>
        <v>72</v>
      </c>
      <c r="Z198" s="322">
        <f>IFERROR(IF(Z192="",0,Z192),"0")+IFERROR(IF(Z193="",0,Z193),"0")+IFERROR(IF(Z194="",0,Z194),"0")+IFERROR(IF(Z195="",0,Z195),"0")+IFERROR(IF(Z196="",0,Z196),"0")+IFERROR(IF(Z197="",0,Z197),"0")</f>
        <v>1.1160000000000001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403.19999999999993</v>
      </c>
      <c r="Y199" s="322">
        <f>IFERROR(SUMPRODUCT(Y192:Y197*H192:H197),"0")</f>
        <v>403.19999999999993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24</v>
      </c>
      <c r="Y203" s="321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24</v>
      </c>
      <c r="Y205" s="321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48</v>
      </c>
      <c r="Y206" s="322">
        <f>IFERROR(SUM(Y202:Y205),"0")</f>
        <v>48</v>
      </c>
      <c r="Z206" s="322">
        <f>IFERROR(IF(Z202="",0,Z202),"0")+IFERROR(IF(Z203="",0,Z203),"0")+IFERROR(IF(Z204="",0,Z204),"0")+IFERROR(IF(Z205="",0,Z205),"0")</f>
        <v>0.74399999999999999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345.6</v>
      </c>
      <c r="Y207" s="322">
        <f>IFERROR(SUMPRODUCT(Y202:Y205*H202:H205),"0")</f>
        <v>345.6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18</v>
      </c>
      <c r="Y257" s="321">
        <f>IFERROR(IF(X257="","",X257),"")</f>
        <v>18</v>
      </c>
      <c r="Z257" s="36">
        <f>IFERROR(IF(X257="","",X257*0.00502),"")</f>
        <v>9.0359999999999996E-2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34.47</v>
      </c>
      <c r="BN257" s="67">
        <f>IFERROR(Y257*I257,"0")</f>
        <v>34.47</v>
      </c>
      <c r="BO257" s="67">
        <f>IFERROR(X257/J257,"0")</f>
        <v>7.6923076923076927E-2</v>
      </c>
      <c r="BP257" s="67">
        <f>IFERROR(Y257/J257,"0")</f>
        <v>7.6923076923076927E-2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18</v>
      </c>
      <c r="Y258" s="322">
        <f>IFERROR(SUM(Y257:Y257),"0")</f>
        <v>18</v>
      </c>
      <c r="Z258" s="322">
        <f>IFERROR(IF(Z257="",0,Z257),"0")</f>
        <v>9.0359999999999996E-2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32.4</v>
      </c>
      <c r="Y259" s="322">
        <f>IFERROR(SUMPRODUCT(Y257:Y257*H257:H257),"0")</f>
        <v>32.4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0</v>
      </c>
      <c r="Y267" s="321">
        <f>IFERROR(IF(X267="","",X267),"")</f>
        <v>0</v>
      </c>
      <c r="Z267" s="36">
        <f>IFERROR(IF(X267="","",X267*0.0155),"")</f>
        <v>0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0</v>
      </c>
      <c r="Y269" s="322">
        <f>IFERROR(SUM(Y266:Y268),"0")</f>
        <v>0</v>
      </c>
      <c r="Z269" s="322">
        <f>IFERROR(IF(Z266="",0,Z266),"0")+IFERROR(IF(Z267="",0,Z267),"0")+IFERROR(IF(Z268="",0,Z268),"0")</f>
        <v>0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0</v>
      </c>
      <c r="Y270" s="322">
        <f>IFERROR(SUMPRODUCT(Y266:Y268*H266:H268),"0")</f>
        <v>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24</v>
      </c>
      <c r="Y275" s="321">
        <f t="shared" si="24"/>
        <v>24</v>
      </c>
      <c r="Z275" s="36">
        <f>IFERROR(IF(X275="","",X275*0.0155),"")</f>
        <v>0.372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137.64000000000001</v>
      </c>
      <c r="BN275" s="67">
        <f t="shared" si="26"/>
        <v>137.64000000000001</v>
      </c>
      <c r="BO275" s="67">
        <f t="shared" si="27"/>
        <v>0.2857142857142857</v>
      </c>
      <c r="BP275" s="67">
        <f t="shared" si="28"/>
        <v>0.2857142857142857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28</v>
      </c>
      <c r="Y277" s="321">
        <f t="shared" si="24"/>
        <v>28</v>
      </c>
      <c r="Z277" s="36">
        <f t="shared" si="29"/>
        <v>0.26207999999999998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89.376000000000005</v>
      </c>
      <c r="BN277" s="67">
        <f t="shared" si="26"/>
        <v>89.376000000000005</v>
      </c>
      <c r="BO277" s="67">
        <f t="shared" si="27"/>
        <v>0.22222222222222221</v>
      </c>
      <c r="BP277" s="67">
        <f t="shared" si="28"/>
        <v>0.22222222222222221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52</v>
      </c>
      <c r="Y292" s="322">
        <f>IFERROR(SUM(Y272:Y291),"0")</f>
        <v>52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0.63407999999999998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216</v>
      </c>
      <c r="Y293" s="322">
        <f>IFERROR(SUMPRODUCT(Y272:Y291*H272:H291),"0")</f>
        <v>216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5145.84</v>
      </c>
      <c r="Y294" s="322">
        <f>IFERROR(Y24+Y33+Y39+Y44+Y60+Y66+Y71+Y77+Y87+Y94+Y106+Y112+Y119+Y126+Y131+Y137+Y142+Y148+Y156+Y161+Y169+Y174+Y182+Y189+Y199+Y207+Y212+Y217+Y223+Y229+Y236+Y241+Y247+Y255+Y259+Y264+Y270+Y293,"0")</f>
        <v>5145.84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5594.3155999999999</v>
      </c>
      <c r="Y295" s="322">
        <f>IFERROR(SUM(BN22:BN291),"0")</f>
        <v>5594.3155999999999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14</v>
      </c>
      <c r="Y296" s="38">
        <f>ROUNDUP(SUM(BP22:BP291),0)</f>
        <v>14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5944.3155999999999</v>
      </c>
      <c r="Y297" s="322">
        <f>GrossWeightTotalR+PalletQtyTotalR*25</f>
        <v>5944.3155999999999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1202</v>
      </c>
      <c r="Y298" s="322">
        <f>IFERROR(Y23+Y32+Y38+Y43+Y59+Y65+Y70+Y76+Y86+Y93+Y105+Y111+Y118+Y125+Y130+Y136+Y141+Y147+Y155+Y160+Y168+Y173+Y181+Y188+Y198+Y206+Y211+Y216+Y222+Y228+Y235+Y240+Y246+Y254+Y258+Y263+Y269+Y292,"0")</f>
        <v>1202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17.401340000000001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42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773.76</v>
      </c>
      <c r="G304" s="46">
        <f>IFERROR(X63*H63,"0")+IFERROR(X64*H64,"0")</f>
        <v>720</v>
      </c>
      <c r="H304" s="46">
        <f>IFERROR(X69*H69,"0")</f>
        <v>0</v>
      </c>
      <c r="I304" s="46">
        <f>IFERROR(X74*H74,"0")+IFERROR(X75*H75,"0")</f>
        <v>0</v>
      </c>
      <c r="J304" s="46">
        <f>IFERROR(X80*H80,"0")+IFERROR(X81*H81,"0")+IFERROR(X82*H82,"0")+IFERROR(X83*H83,"0")+IFERROR(X84*H84,"0")+IFERROR(X85*H85,"0")</f>
        <v>579.6</v>
      </c>
      <c r="K304" s="46">
        <f>IFERROR(X90*H90,"0")+IFERROR(X91*H91,"0")+IFERROR(X92*H92,"0")</f>
        <v>60.480000000000004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252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210</v>
      </c>
      <c r="Q304" s="46">
        <f>IFERROR(X129*H129,"0")</f>
        <v>42</v>
      </c>
      <c r="R304" s="46">
        <f>IFERROR(X134*H134,"0")+IFERROR(X135*H135,"0")</f>
        <v>48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480</v>
      </c>
      <c r="V304" s="46">
        <f>IFERROR(X165*H165,"0")+IFERROR(X166*H166,"0")+IFERROR(X167*H167,"0")+IFERROR(X171*H171,"0")+IFERROR(X172*H172,"0")</f>
        <v>588</v>
      </c>
      <c r="W304" s="46">
        <f>IFERROR(X178*H178,"0")+IFERROR(X179*H179,"0")+IFERROR(X180*H180,"0")</f>
        <v>0</v>
      </c>
      <c r="X304" s="46">
        <f>IFERROR(X185*H185,"0")+IFERROR(X186*H186,"0")+IFERROR(X187*H187,"0")</f>
        <v>268.79999999999995</v>
      </c>
      <c r="Y304" s="46">
        <f>IFERROR(X192*H192,"0")+IFERROR(X193*H193,"0")+IFERROR(X194*H194,"0")+IFERROR(X195*H195,"0")+IFERROR(X196*H196,"0")+IFERROR(X197*H197,"0")</f>
        <v>403.19999999999993</v>
      </c>
      <c r="Z304" s="46">
        <f>IFERROR(X202*H202,"0")+IFERROR(X203*H203,"0")+IFERROR(X204*H204,"0")+IFERROR(X205*H205,"0")</f>
        <v>345.6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332.4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3075.3600000000006</v>
      </c>
      <c r="B307" s="60">
        <f>SUMPRODUCT(--(BB:BB="ПГП"),--(W:W="кор"),H:H,Y:Y)+SUMPRODUCT(--(BB:BB="ПГП"),--(W:W="кг"),Y:Y)</f>
        <v>2070.48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2024-11-29T10:23:27Z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